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2" sheetId="2" r:id="rId1"/>
    <sheet name="Лист3" sheetId="3" r:id="rId2"/>
  </sheets>
  <definedNames>
    <definedName name="_xlnm.Print_Titles" localSheetId="0">Лист2!$3:$3</definedName>
  </definedNames>
  <calcPr calcId="145621"/>
</workbook>
</file>

<file path=xl/calcChain.xml><?xml version="1.0" encoding="utf-8"?>
<calcChain xmlns="http://schemas.openxmlformats.org/spreadsheetml/2006/main">
  <c r="F189" i="2" l="1"/>
  <c r="G189" i="2"/>
  <c r="C171" i="2" l="1"/>
  <c r="C165" i="2"/>
  <c r="C161" i="2"/>
  <c r="C154" i="2"/>
  <c r="C150" i="2"/>
  <c r="C148" i="2"/>
  <c r="C136" i="2"/>
  <c r="C133" i="2"/>
  <c r="C132" i="2" s="1"/>
  <c r="C126" i="2" l="1"/>
  <c r="C127" i="2"/>
  <c r="C70" i="2"/>
  <c r="G70" i="2" s="1"/>
  <c r="C28" i="2"/>
  <c r="G28" i="2" s="1"/>
  <c r="C26" i="2"/>
  <c r="C20" i="2"/>
  <c r="G20" i="2" s="1"/>
  <c r="C18" i="2"/>
  <c r="C16" i="2"/>
  <c r="C14" i="2"/>
  <c r="F7" i="2"/>
  <c r="F8" i="2"/>
  <c r="F9" i="2"/>
  <c r="F1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7" i="2"/>
  <c r="F48" i="2"/>
  <c r="F49" i="2"/>
  <c r="F50" i="2"/>
  <c r="F51" i="2"/>
  <c r="F52" i="2"/>
  <c r="F53" i="2"/>
  <c r="F54" i="2"/>
  <c r="F57" i="2"/>
  <c r="F58" i="2"/>
  <c r="F59" i="2"/>
  <c r="F60" i="2"/>
  <c r="F63" i="2"/>
  <c r="F64" i="2"/>
  <c r="F65" i="2"/>
  <c r="F66" i="2"/>
  <c r="F68" i="2"/>
  <c r="F69" i="2"/>
  <c r="F70" i="2"/>
  <c r="F71" i="2"/>
  <c r="F72" i="2"/>
  <c r="F74" i="2"/>
  <c r="F79" i="2"/>
  <c r="F80" i="2"/>
  <c r="F81" i="2"/>
  <c r="F82" i="2"/>
  <c r="F83" i="2"/>
  <c r="F84" i="2"/>
  <c r="F86" i="2"/>
  <c r="F94" i="2"/>
  <c r="F95" i="2"/>
  <c r="F99" i="2"/>
  <c r="F100" i="2"/>
  <c r="F101" i="2"/>
  <c r="F102" i="2"/>
  <c r="F103" i="2"/>
  <c r="F104" i="2"/>
  <c r="F105" i="2"/>
  <c r="F106" i="2"/>
  <c r="F107" i="2"/>
  <c r="F114" i="2"/>
  <c r="F115" i="2"/>
  <c r="F129" i="2"/>
  <c r="F132" i="2"/>
  <c r="F133" i="2"/>
  <c r="F134" i="2"/>
  <c r="F135" i="2"/>
  <c r="F136" i="2"/>
  <c r="F137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6" i="2"/>
  <c r="F177" i="2"/>
  <c r="F178" i="2"/>
  <c r="F179" i="2"/>
  <c r="F180" i="2"/>
  <c r="F181" i="2"/>
  <c r="F182" i="2"/>
  <c r="F183" i="2"/>
  <c r="F184" i="2"/>
  <c r="F185" i="2"/>
  <c r="G7" i="2"/>
  <c r="G8" i="2"/>
  <c r="G9" i="2"/>
  <c r="G10" i="2"/>
  <c r="G11" i="2"/>
  <c r="G14" i="2"/>
  <c r="G15" i="2"/>
  <c r="G16" i="2"/>
  <c r="G17" i="2"/>
  <c r="G18" i="2"/>
  <c r="G19" i="2"/>
  <c r="G21" i="2"/>
  <c r="G24" i="2"/>
  <c r="G25" i="2"/>
  <c r="G26" i="2"/>
  <c r="G27" i="2"/>
  <c r="G29" i="2"/>
  <c r="G32" i="2"/>
  <c r="G33" i="2"/>
  <c r="G36" i="2"/>
  <c r="G37" i="2"/>
  <c r="G39" i="2"/>
  <c r="G40" i="2"/>
  <c r="G43" i="2"/>
  <c r="G44" i="2"/>
  <c r="G45" i="2"/>
  <c r="G49" i="2"/>
  <c r="G50" i="2"/>
  <c r="G52" i="2"/>
  <c r="G53" i="2"/>
  <c r="G54" i="2"/>
  <c r="G58" i="2"/>
  <c r="G59" i="2"/>
  <c r="G60" i="2"/>
  <c r="G63" i="2"/>
  <c r="G64" i="2"/>
  <c r="G65" i="2"/>
  <c r="G66" i="2"/>
  <c r="G67" i="2"/>
  <c r="G71" i="2"/>
  <c r="G73" i="2"/>
  <c r="G74" i="2"/>
  <c r="G76" i="2"/>
  <c r="G77" i="2"/>
  <c r="G78" i="2"/>
  <c r="G81" i="2"/>
  <c r="G82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129" i="2"/>
  <c r="G132" i="2"/>
  <c r="G133" i="2"/>
  <c r="G134" i="2"/>
  <c r="G135" i="2"/>
  <c r="G136" i="2"/>
  <c r="G137" i="2"/>
  <c r="G148" i="2"/>
  <c r="G149" i="2"/>
  <c r="G150" i="2"/>
  <c r="G151" i="2"/>
  <c r="G154" i="2"/>
  <c r="G155" i="2"/>
  <c r="G159" i="2"/>
  <c r="G160" i="2"/>
  <c r="G161" i="2"/>
  <c r="G162" i="2"/>
  <c r="G165" i="2"/>
  <c r="G166" i="2"/>
  <c r="G167" i="2"/>
  <c r="G168" i="2"/>
  <c r="G171" i="2"/>
  <c r="G172" i="2"/>
  <c r="G185" i="2"/>
  <c r="G186" i="2"/>
  <c r="G187" i="2"/>
  <c r="G188" i="2"/>
  <c r="D173" i="2"/>
  <c r="E173" i="2"/>
  <c r="E181" i="2"/>
  <c r="D181" i="2"/>
  <c r="E171" i="2"/>
  <c r="E163" i="2"/>
  <c r="E169" i="2"/>
  <c r="E165" i="2"/>
  <c r="E161" i="2"/>
  <c r="D154" i="2"/>
  <c r="E152" i="2"/>
  <c r="E148" i="2"/>
  <c r="E144" i="2"/>
  <c r="D141" i="2"/>
  <c r="E141" i="2"/>
  <c r="E132" i="2"/>
  <c r="E138" i="2"/>
  <c r="D138" i="2"/>
  <c r="C138" i="2"/>
  <c r="E136" i="2"/>
  <c r="E133" i="2"/>
  <c r="E121" i="2"/>
  <c r="E116" i="2"/>
  <c r="E114" i="2"/>
  <c r="E112" i="2"/>
  <c r="D112" i="2"/>
  <c r="E110" i="2"/>
  <c r="D110" i="2"/>
  <c r="E108" i="2"/>
  <c r="E106" i="2"/>
  <c r="E104" i="2"/>
  <c r="E102" i="2"/>
  <c r="E100" i="2"/>
  <c r="E97" i="2"/>
  <c r="D97" i="2"/>
  <c r="C97" i="2"/>
  <c r="C87" i="2"/>
  <c r="D86" i="2"/>
  <c r="C86" i="2"/>
  <c r="E99" i="2" l="1"/>
  <c r="E86" i="2" l="1"/>
  <c r="E70" i="2" l="1"/>
  <c r="E31" i="2"/>
  <c r="E28" i="2"/>
  <c r="E26" i="2"/>
  <c r="E20" i="2"/>
  <c r="E18" i="2"/>
  <c r="E16" i="2"/>
  <c r="E14" i="2"/>
  <c r="C158" i="2" l="1"/>
  <c r="C140" i="2"/>
  <c r="C80" i="2"/>
  <c r="C72" i="2"/>
  <c r="C62" i="2"/>
  <c r="C59" i="2"/>
  <c r="C58" i="2" s="1"/>
  <c r="C56" i="2"/>
  <c r="C51" i="2"/>
  <c r="G51" i="2" s="1"/>
  <c r="C48" i="2"/>
  <c r="C44" i="2"/>
  <c r="C42" i="2"/>
  <c r="G42" i="2" s="1"/>
  <c r="C38" i="2"/>
  <c r="G38" i="2" s="1"/>
  <c r="C35" i="2"/>
  <c r="C31" i="2"/>
  <c r="G31" i="2" s="1"/>
  <c r="C23" i="2"/>
  <c r="G23" i="2" s="1"/>
  <c r="C13" i="2"/>
  <c r="C6" i="2"/>
  <c r="G6" i="2" s="1"/>
  <c r="C55" i="2" l="1"/>
  <c r="C157" i="2"/>
  <c r="G157" i="2" s="1"/>
  <c r="G158" i="2"/>
  <c r="C79" i="2"/>
  <c r="G80" i="2"/>
  <c r="G72" i="2"/>
  <c r="C69" i="2"/>
  <c r="C61" i="2"/>
  <c r="G61" i="2" s="1"/>
  <c r="G62" i="2"/>
  <c r="C47" i="2"/>
  <c r="G47" i="2" s="1"/>
  <c r="G48" i="2"/>
  <c r="C34" i="2"/>
  <c r="G34" i="2" s="1"/>
  <c r="G35" i="2"/>
  <c r="C22" i="2"/>
  <c r="G22" i="2" s="1"/>
  <c r="C12" i="2"/>
  <c r="G12" i="2" s="1"/>
  <c r="G13" i="2"/>
  <c r="C5" i="2"/>
  <c r="G5" i="2" s="1"/>
  <c r="C41" i="2"/>
  <c r="G41" i="2" s="1"/>
  <c r="C131" i="2"/>
  <c r="C46" i="2"/>
  <c r="D59" i="2"/>
  <c r="D58" i="2" s="1"/>
  <c r="E59" i="2"/>
  <c r="D55" i="2"/>
  <c r="E56" i="2"/>
  <c r="F56" i="2" s="1"/>
  <c r="D48" i="2"/>
  <c r="E48" i="2"/>
  <c r="E44" i="2"/>
  <c r="E42" i="2"/>
  <c r="D35" i="2"/>
  <c r="E35" i="2"/>
  <c r="D31" i="2"/>
  <c r="D6" i="2"/>
  <c r="E6" i="2"/>
  <c r="D13" i="2"/>
  <c r="D12" i="2" s="1"/>
  <c r="E13" i="2"/>
  <c r="D23" i="2"/>
  <c r="D22" i="2" s="1"/>
  <c r="E23" i="2"/>
  <c r="D38" i="2"/>
  <c r="E38" i="2"/>
  <c r="D51" i="2"/>
  <c r="E51" i="2"/>
  <c r="D62" i="2"/>
  <c r="E62" i="2"/>
  <c r="D72" i="2"/>
  <c r="D69" i="2" s="1"/>
  <c r="E72" i="2"/>
  <c r="D80" i="2"/>
  <c r="D79" i="2" s="1"/>
  <c r="D75" i="2" s="1"/>
  <c r="F75" i="2" s="1"/>
  <c r="E80" i="2"/>
  <c r="E79" i="2" s="1"/>
  <c r="D140" i="2"/>
  <c r="E140" i="2"/>
  <c r="D158" i="2"/>
  <c r="D157" i="2" s="1"/>
  <c r="F157" i="2" s="1"/>
  <c r="E158" i="2"/>
  <c r="D61" i="2" l="1"/>
  <c r="F61" i="2" s="1"/>
  <c r="F62" i="2"/>
  <c r="D5" i="2"/>
  <c r="F5" i="2" s="1"/>
  <c r="F6" i="2"/>
  <c r="C4" i="2"/>
  <c r="E131" i="2"/>
  <c r="G131" i="2" s="1"/>
  <c r="F140" i="2"/>
  <c r="G140" i="2"/>
  <c r="C130" i="2"/>
  <c r="C75" i="2"/>
  <c r="G75" i="2" s="1"/>
  <c r="G79" i="2"/>
  <c r="G69" i="2"/>
  <c r="C68" i="2"/>
  <c r="G68" i="2" s="1"/>
  <c r="C30" i="2"/>
  <c r="G30" i="2" s="1"/>
  <c r="E157" i="2"/>
  <c r="E55" i="2"/>
  <c r="F55" i="2" s="1"/>
  <c r="E69" i="2"/>
  <c r="E61" i="2"/>
  <c r="E22" i="2"/>
  <c r="E12" i="2"/>
  <c r="D131" i="2"/>
  <c r="D130" i="2" s="1"/>
  <c r="E5" i="2"/>
  <c r="E34" i="2"/>
  <c r="E58" i="2"/>
  <c r="D47" i="2"/>
  <c r="D46" i="2" s="1"/>
  <c r="E41" i="2"/>
  <c r="D34" i="2"/>
  <c r="D30" i="2" s="1"/>
  <c r="E47" i="2"/>
  <c r="D41" i="2"/>
  <c r="E68" i="2"/>
  <c r="D68" i="2"/>
  <c r="F131" i="2" l="1"/>
  <c r="E130" i="2"/>
  <c r="D4" i="2"/>
  <c r="D189" i="2" s="1"/>
  <c r="E75" i="2"/>
  <c r="E30" i="2"/>
  <c r="E46" i="2"/>
  <c r="F46" i="2" l="1"/>
  <c r="G46" i="2"/>
  <c r="F130" i="2"/>
  <c r="G130" i="2"/>
  <c r="E4" i="2"/>
  <c r="E189" i="2" s="1"/>
  <c r="G4" i="2" l="1"/>
  <c r="F4" i="2"/>
  <c r="C189" i="2"/>
</calcChain>
</file>

<file path=xl/sharedStrings.xml><?xml version="1.0" encoding="utf-8"?>
<sst xmlns="http://schemas.openxmlformats.org/spreadsheetml/2006/main" count="385" uniqueCount="379">
  <si>
    <t>Наименование доходов</t>
  </si>
  <si>
    <t>КБК</t>
  </si>
  <si>
    <t>Процент исполнения к прогнозным показателям</t>
  </si>
  <si>
    <t>Всего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</si>
  <si>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</si>
  <si>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</si>
  <si>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Заместитель главы администрации района, начальник финансового управления</t>
  </si>
  <si>
    <t>В.Н.Кортелева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</si>
  <si>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</si>
  <si>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000 1 16 33000 00 0000 140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</si>
  <si>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</si>
  <si>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</si>
  <si>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</si>
  <si>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</si>
  <si>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</si>
  <si>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</si>
  <si>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</si>
  <si>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</si>
  <si>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</si>
  <si>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</si>
  <si>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</si>
  <si>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</si>
  <si>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</si>
  <si>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</si>
  <si>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</si>
  <si>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</si>
  <si>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</si>
  <si>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</si>
  <si>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</si>
  <si>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</si>
  <si>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</si>
  <si>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</si>
  <si>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</si>
  <si>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</si>
  <si>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</si>
  <si>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</si>
  <si>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</si>
  <si>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</si>
  <si>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</si>
  <si>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</si>
  <si>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</si>
  <si>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</si>
  <si>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</si>
  <si>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</si>
  <si>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</si>
  <si>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</si>
  <si>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</si>
  <si>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</si>
  <si>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</si>
  <si>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</si>
  <si>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</si>
  <si>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</si>
  <si>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</si>
  <si>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</si>
  <si>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</si>
  <si>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</si>
  <si>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</si>
  <si>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</si>
  <si>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</si>
  <si>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</si>
  <si>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</si>
  <si>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</si>
  <si>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</si>
  <si>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</si>
  <si>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</si>
  <si>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</si>
  <si>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</si>
  <si>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</si>
  <si>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</si>
  <si>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</si>
  <si>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</si>
  <si>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</si>
  <si>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</si>
  <si>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</si>
  <si>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</si>
  <si>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</si>
  <si>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</si>
  <si>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</si>
  <si>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</si>
  <si>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</si>
  <si>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</si>
  <si>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</si>
  <si>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</si>
  <si>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</si>
  <si>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</si>
  <si>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</si>
  <si>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</si>
  <si>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</si>
  <si>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</si>
  <si>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</si>
  <si>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</si>
  <si>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</si>
  <si>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</si>
  <si>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</si>
  <si>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</si>
  <si>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</si>
  <si>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</si>
  <si>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</si>
  <si>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</si>
  <si>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</si>
  <si>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</si>
  <si>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</si>
  <si>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</si>
  <si>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</si>
  <si>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</si>
  <si>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</si>
  <si>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</si>
  <si>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</si>
  <si>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</si>
  <si>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</si>
  <si>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</si>
  <si>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</si>
  <si>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</si>
  <si>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</si>
  <si>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</si>
  <si>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</si>
  <si>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</si>
  <si>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</si>
  <si>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</si>
  <si>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</si>
  <si>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</si>
  <si>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</si>
  <si>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</si>
  <si>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</si>
  <si>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</si>
  <si>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</si>
  <si>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</si>
  <si>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</si>
  <si>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</si>
  <si>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</si>
  <si>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</si>
  <si>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</si>
  <si>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</si>
  <si>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</si>
  <si>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</si>
  <si>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</si>
  <si>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</si>
  <si>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</si>
  <si>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</si>
  <si>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</si>
  <si>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</si>
  <si>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</si>
  <si>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</si>
  <si>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</si>
  <si>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</si>
  <si>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</si>
  <si>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</si>
  <si>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</si>
  <si>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</si>
  <si>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</si>
  <si>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</si>
  <si>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</si>
  <si>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</si>
  <si>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</si>
  <si>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</si>
  <si>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000 1140200000 0000 000</t>
  </si>
  <si>
    <t xml:space="preserve"> 000 1140205005 0000 410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</si>
  <si>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</si>
  <si>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</si>
  <si>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</si>
  <si>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</si>
  <si>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</si>
  <si>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</si>
  <si>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</si>
  <si>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</si>
  <si>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</si>
  <si>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</si>
  <si>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</si>
  <si>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</si>
  <si>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</si>
  <si>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</si>
  <si>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</si>
  <si>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</si>
  <si>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</si>
  <si>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</si>
  <si>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</si>
  <si>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</si>
  <si>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</si>
  <si>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</si>
  <si>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</si>
  <si>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</si>
  <si>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</si>
  <si>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</si>
  <si>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</si>
  <si>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</si>
  <si>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</si>
  <si>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</si>
  <si>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</si>
  <si>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</si>
  <si>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</si>
  <si>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</si>
  <si>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</si>
  <si>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</si>
  <si>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</si>
  <si>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</si>
  <si>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</si>
  <si>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</si>
  <si>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</si>
  <si>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</si>
  <si>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</si>
  <si>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</si>
  <si>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</si>
  <si>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</si>
  <si>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</si>
  <si>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</si>
  <si>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</si>
  <si>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</si>
  <si>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</si>
  <si>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</si>
  <si>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000 2022007713 0000 150</t>
  </si>
  <si>
    <t xml:space="preserve"> 000 2022021600 0000 150</t>
  </si>
  <si>
    <t xml:space="preserve"> 000 2022021613 0000 150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</si>
  <si>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</si>
  <si>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</si>
  <si>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</si>
  <si>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</si>
  <si>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</si>
  <si>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</si>
  <si>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</si>
  <si>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</si>
  <si>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</si>
  <si>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</si>
  <si>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</si>
  <si>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</si>
  <si>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</si>
  <si>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</si>
  <si>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</si>
  <si>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</si>
  <si>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</si>
  <si>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</si>
  <si>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</si>
  <si>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</si>
  <si>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</si>
  <si>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</si>
  <si>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</si>
  <si>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</si>
  <si>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</si>
  <si>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</si>
  <si>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</si>
  <si>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</si>
  <si>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</si>
  <si>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</si>
  <si>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</si>
  <si>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</si>
  <si>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</si>
  <si>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</si>
  <si>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</si>
  <si>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</si>
  <si>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</si>
  <si>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</si>
  <si>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</si>
  <si>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</si>
  <si>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</si>
  <si>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</si>
  <si>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</si>
  <si>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</si>
  <si>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</si>
  <si>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</si>
  <si>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</si>
  <si>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</si>
  <si>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</si>
  <si>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</si>
  <si>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</si>
  <si>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</si>
  <si>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</si>
  <si>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</si>
  <si>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</si>
  <si>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</si>
  <si>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</si>
  <si>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</si>
  <si>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</si>
  <si>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</si>
  <si>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</si>
  <si>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</si>
  <si>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</si>
  <si>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</si>
  <si>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</si>
  <si>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</si>
  <si>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</si>
  <si>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</si>
  <si>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</si>
  <si>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</si>
  <si>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</si>
  <si>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</si>
  <si>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</si>
  <si>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</si>
  <si>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000 2190000005 0000 150</t>
  </si>
  <si>
    <t xml:space="preserve"> 000 2196001005 0000 150</t>
  </si>
  <si>
    <t>(в рублях)</t>
  </si>
  <si>
    <t xml:space="preserve">  Плата за выбросы загрязняющих веществ в атмосферный воздух стационарными объектами 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</si>
  <si>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</si>
  <si>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Прогноз доходов на 2020 год</t>
  </si>
  <si>
    <t>Темп роста к соответствующему периоду прошлого периода 2019 года</t>
  </si>
  <si>
    <t>000 1130206000 0000 130</t>
  </si>
  <si>
    <t>000 1130206505 0000 130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</si>
  <si>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</si>
  <si>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000 1140602000 0000 430</t>
  </si>
  <si>
    <t>000 1140602510 0000 430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</si>
  <si>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</si>
  <si>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</si>
  <si>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</si>
  <si>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</si>
  <si>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</si>
  <si>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</si>
  <si>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</si>
  <si>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</si>
  <si>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</si>
  <si>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</si>
  <si>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</si>
  <si>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</si>
  <si>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</si>
  <si>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</si>
  <si>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</si>
  <si>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</si>
  <si>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</si>
  <si>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</si>
  <si>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</si>
  <si>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</si>
  <si>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</si>
  <si>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</si>
  <si>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</si>
  <si>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</si>
  <si>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</si>
  <si>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</si>
  <si>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</si>
  <si>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</si>
  <si>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000 1160114001 0000 140</t>
  </si>
  <si>
    <t xml:space="preserve"> 000 1160114301 0000 140</t>
  </si>
  <si>
    <t xml:space="preserve"> 000 1160120001 0000 140</t>
  </si>
  <si>
    <t xml:space="preserve"> 000 1160120301 0000 140</t>
  </si>
  <si>
    <t xml:space="preserve"> 000 1161003005 0000 140</t>
  </si>
  <si>
    <t xml:space="preserve"> 000 1161003105 0000 140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</si>
  <si>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</si>
  <si>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</si>
  <si>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</si>
  <si>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000 1161100001 0000 140</t>
  </si>
  <si>
    <t xml:space="preserve"> 000 1161105001 0000 140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</si>
  <si>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</si>
  <si>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</si>
  <si>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</si>
  <si>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</si>
  <si>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</si>
  <si>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</si>
  <si>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000 2023546900 0000 150</t>
  </si>
  <si>
    <t xml:space="preserve"> 000 2023546905 0000 150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</si>
  <si>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</si>
  <si>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</si>
  <si>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сельских поселений</t>
  </si>
  <si>
    <t xml:space="preserve"> 000 1170000000 0000 000</t>
  </si>
  <si>
    <t xml:space="preserve"> 000 1170100000 0000 180</t>
  </si>
  <si>
    <t xml:space="preserve"> 000 1170105010 0000 180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</si>
  <si>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</si>
  <si>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</si>
  <si>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Сведения об исполнении консолидированного бюджета Клетнянского района по доходам  за 1 полугодие 2020 год в разрезе видов доходов в сравнении с соответствующим периодом прошлого года</t>
  </si>
  <si>
    <t>Кассовое исполнение за 1  полугодие 2019 года</t>
  </si>
  <si>
    <t>Кассовое исполнение за 1  полугодие 2020 года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</si>
  <si>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</si>
  <si>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</si>
  <si>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</si>
  <si>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000 116 0115001 0000 140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</si>
  <si>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</si>
  <si>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000 116 0115301 0000 140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</si>
  <si>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</si>
  <si>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000 116 0119001 0000 140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</si>
  <si>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</si>
  <si>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000 116 0119301 0000 140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</si>
  <si>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</si>
  <si>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000 116 0201002 0000 140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</si>
  <si>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</si>
  <si>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
000 116 1003005 0000 140
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</si>
  <si>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</si>
  <si>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000 2021585300 0000 150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</si>
  <si>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</si>
  <si>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000 2021585305 0000 150</t>
  </si>
  <si>
    <t xml:space="preserve">  Прочие субсидии бюджетам сельских поселений</t>
  </si>
  <si>
    <t xml:space="preserve"> 000 2022999910 0000 150</t>
  </si>
  <si>
    <t>000 1161000000 0000 140</t>
  </si>
  <si>
    <t>Исп.С.Н.Запецкая</t>
  </si>
  <si>
    <t>тел.9 16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</si>
</sst>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7">
    <xf numFmtId="0" fontId="0" fillId="0" borderId="0"/>
    <xf numFmtId="0" fontId="1" fillId="0" borderId="2">
      <alignment horizontal="left" wrapText="1" indent="2"/>
    </xf>
    <xf numFmtId="49" fontId="1" fillId="0" borderId="3">
      <alignment horizontal="center"/>
    </xf>
    <xf numFmtId="0" fontId="11" fillId="0" borderId="4">
      <alignment horizontal="left" wrapText="1" indent="2"/>
    </xf>
    <xf numFmtId="0" fontId="13" fillId="0" borderId="0"/>
    <xf numFmtId="0" fontId="14" fillId="0" borderId="0">
      <alignment horizontal="center" wrapText="1"/>
    </xf>
    <xf numFmtId="0" fontId="15" fillId="0" borderId="5"/>
    <xf numFmtId="0" fontId="15" fillId="0" borderId="0"/>
    <xf numFmtId="0" fontId="16" fillId="0" borderId="0"/>
    <xf numFmtId="0" fontId="14" fillId="0" borderId="0">
      <alignment horizontal="left" wrapText="1"/>
    </xf>
    <xf numFmtId="0" fontId="17" fillId="0" borderId="0"/>
    <xf numFmtId="0" fontId="18" fillId="0" borderId="0"/>
    <xf numFmtId="0" fontId="11" fillId="0" borderId="6">
      <alignment horizontal="center"/>
    </xf>
    <xf numFmtId="0" fontId="16" fillId="0" borderId="7"/>
    <xf numFmtId="0" fontId="11" fillId="0" borderId="0">
      <alignment horizontal="left"/>
    </xf>
    <xf numFmtId="0" fontId="19" fillId="0" borderId="0">
      <alignment horizontal="center" vertical="top"/>
    </xf>
    <xf numFmtId="49" fontId="20" fillId="0" borderId="8">
      <alignment horizontal="right"/>
    </xf>
    <xf numFmtId="49" fontId="16" fillId="0" borderId="9">
      <alignment horizontal="center"/>
    </xf>
    <xf numFmtId="0" fontId="16" fillId="0" borderId="10"/>
    <xf numFmtId="49" fontId="16" fillId="0" borderId="0"/>
    <xf numFmtId="49" fontId="11" fillId="0" borderId="0">
      <alignment horizontal="right"/>
    </xf>
    <xf numFmtId="0" fontId="11" fillId="0" borderId="0"/>
    <xf numFmtId="0" fontId="11" fillId="0" borderId="0">
      <alignment horizontal="center"/>
    </xf>
    <xf numFmtId="0" fontId="11" fillId="0" borderId="8">
      <alignment horizontal="right"/>
    </xf>
    <xf numFmtId="165" fontId="11" fillId="0" borderId="11">
      <alignment horizontal="center"/>
    </xf>
    <xf numFmtId="49" fontId="11" fillId="0" borderId="0"/>
    <xf numFmtId="0" fontId="11" fillId="0" borderId="0">
      <alignment horizontal="right"/>
    </xf>
    <xf numFmtId="0" fontId="11" fillId="0" borderId="12">
      <alignment horizontal="center"/>
    </xf>
    <xf numFmtId="0" fontId="11" fillId="0" borderId="5">
      <alignment wrapText="1"/>
    </xf>
    <xf numFmtId="49" fontId="11" fillId="0" borderId="13">
      <alignment horizontal="center"/>
    </xf>
    <xf numFmtId="0" fontId="11" fillId="0" borderId="14">
      <alignment wrapText="1"/>
    </xf>
    <xf numFmtId="49" fontId="11" fillId="0" borderId="11">
      <alignment horizontal="center"/>
    </xf>
    <xf numFmtId="49" fontId="11" fillId="0" borderId="15"/>
    <xf numFmtId="0" fontId="11" fillId="0" borderId="11">
      <alignment horizontal="center"/>
    </xf>
    <xf numFmtId="49" fontId="11" fillId="0" borderId="16">
      <alignment horizontal="center"/>
    </xf>
    <xf numFmtId="0" fontId="17" fillId="0" borderId="0"/>
    <xf numFmtId="0" fontId="17" fillId="0" borderId="17"/>
    <xf numFmtId="49" fontId="11" fillId="0" borderId="3">
      <alignment horizontal="center" vertical="center" wrapText="1"/>
    </xf>
    <xf numFmtId="49" fontId="11" fillId="0" borderId="6">
      <alignment horizontal="center" vertical="center" wrapText="1"/>
    </xf>
    <xf numFmtId="0" fontId="11" fillId="0" borderId="18">
      <alignment horizontal="left" wrapText="1"/>
    </xf>
    <xf numFmtId="49" fontId="11" fillId="0" borderId="19">
      <alignment horizontal="center" wrapText="1"/>
    </xf>
    <xf numFmtId="49" fontId="11" fillId="0" borderId="20">
      <alignment horizontal="center"/>
    </xf>
    <xf numFmtId="4" fontId="11" fillId="0" borderId="3">
      <alignment horizontal="right"/>
    </xf>
    <xf numFmtId="4" fontId="11" fillId="0" borderId="4">
      <alignment horizontal="right"/>
    </xf>
    <xf numFmtId="0" fontId="11" fillId="0" borderId="21">
      <alignment horizontal="left" wrapText="1"/>
    </xf>
    <xf numFmtId="0" fontId="11" fillId="0" borderId="22">
      <alignment horizontal="left" wrapText="1" indent="1"/>
    </xf>
    <xf numFmtId="49" fontId="11" fillId="0" borderId="23">
      <alignment horizontal="center" wrapText="1"/>
    </xf>
    <xf numFmtId="49" fontId="11" fillId="0" borderId="24">
      <alignment horizontal="center"/>
    </xf>
    <xf numFmtId="49" fontId="11" fillId="0" borderId="25">
      <alignment horizontal="center"/>
    </xf>
    <xf numFmtId="0" fontId="11" fillId="0" borderId="26">
      <alignment horizontal="left" wrapText="1" indent="1"/>
    </xf>
    <xf numFmtId="49" fontId="11" fillId="0" borderId="27">
      <alignment horizontal="center"/>
    </xf>
    <xf numFmtId="49" fontId="11" fillId="0" borderId="3">
      <alignment horizontal="center"/>
    </xf>
    <xf numFmtId="0" fontId="11" fillId="0" borderId="11">
      <alignment horizontal="left" wrapText="1" indent="2"/>
    </xf>
    <xf numFmtId="0" fontId="11" fillId="0" borderId="17"/>
    <xf numFmtId="0" fontId="11" fillId="2" borderId="17"/>
    <xf numFmtId="0" fontId="11" fillId="2" borderId="28"/>
    <xf numFmtId="0" fontId="11" fillId="2" borderId="0"/>
  </cellStyleXfs>
  <cellXfs count="5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4" fillId="0" borderId="1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horizontal="right" vertical="top"/>
    </xf>
    <xf numFmtId="0" fontId="0" fillId="0" borderId="0" xfId="0" applyAlignment="1" applyProtection="1">
      <alignment vertical="top"/>
      <protection locked="0"/>
    </xf>
    <xf numFmtId="0" fontId="11" fillId="0" borderId="0" xfId="14" applyNumberFormat="1" applyAlignment="1" applyProtection="1">
      <alignment horizontal="left" vertical="top"/>
    </xf>
    <xf numFmtId="0" fontId="11" fillId="0" borderId="0" xfId="21" applyNumberFormat="1" applyAlignment="1" applyProtection="1">
      <alignment vertical="top"/>
    </xf>
    <xf numFmtId="4" fontId="11" fillId="0" borderId="0" xfId="25" applyNumberFormat="1" applyAlignment="1" applyProtection="1">
      <alignment vertical="top"/>
    </xf>
    <xf numFmtId="0" fontId="21" fillId="0" borderId="0" xfId="0" applyFont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11" fillId="2" borderId="0" xfId="56" applyNumberFormat="1" applyAlignment="1" applyProtection="1">
      <alignment vertical="top"/>
    </xf>
    <xf numFmtId="0" fontId="5" fillId="0" borderId="0" xfId="0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0" fontId="24" fillId="0" borderId="0" xfId="14" applyNumberFormat="1" applyFont="1" applyAlignment="1" applyProtection="1">
      <alignment horizontal="left" vertical="top"/>
    </xf>
    <xf numFmtId="0" fontId="24" fillId="0" borderId="0" xfId="21" applyNumberFormat="1" applyFont="1" applyAlignment="1" applyProtection="1">
      <alignment vertical="top"/>
    </xf>
    <xf numFmtId="0" fontId="10" fillId="0" borderId="0" xfId="0" applyFont="1" applyAlignment="1" applyProtection="1">
      <alignment vertical="top"/>
      <protection locked="0"/>
    </xf>
    <xf numFmtId="49" fontId="12" fillId="0" borderId="1" xfId="51" applyFont="1" applyBorder="1" applyAlignment="1" applyProtection="1">
      <alignment horizontal="center" vertical="top"/>
    </xf>
    <xf numFmtId="4" fontId="23" fillId="0" borderId="1" xfId="51" applyNumberFormat="1" applyFont="1" applyBorder="1" applyAlignment="1" applyProtection="1">
      <alignment horizontal="center" vertical="top"/>
    </xf>
    <xf numFmtId="4" fontId="9" fillId="0" borderId="1" xfId="51" applyNumberFormat="1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  <protection locked="0"/>
    </xf>
    <xf numFmtId="4" fontId="7" fillId="0" borderId="0" xfId="0" applyNumberFormat="1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4" fontId="9" fillId="0" borderId="1" xfId="42" applyNumberFormat="1" applyFont="1" applyBorder="1" applyAlignment="1" applyProtection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11" fillId="0" borderId="0" xfId="25" applyNumberFormat="1" applyFill="1" applyAlignment="1" applyProtection="1">
      <alignment vertical="top"/>
    </xf>
    <xf numFmtId="4" fontId="23" fillId="0" borderId="1" xfId="51" applyNumberFormat="1" applyFont="1" applyFill="1" applyBorder="1" applyAlignment="1" applyProtection="1">
      <alignment horizontal="center" vertical="top"/>
    </xf>
    <xf numFmtId="4" fontId="9" fillId="0" borderId="1" xfId="51" applyNumberFormat="1" applyFont="1" applyFill="1" applyBorder="1" applyAlignment="1" applyProtection="1">
      <alignment horizontal="center" vertical="top"/>
    </xf>
    <xf numFmtId="4" fontId="9" fillId="0" borderId="1" xfId="42" applyNumberFormat="1" applyFont="1" applyFill="1" applyBorder="1" applyAlignment="1" applyProtection="1">
      <alignment horizontal="center" vertical="top"/>
    </xf>
    <xf numFmtId="0" fontId="11" fillId="0" borderId="0" xfId="56" applyNumberFormat="1" applyFill="1" applyAlignment="1" applyProtection="1">
      <alignment vertical="top"/>
    </xf>
    <xf numFmtId="0" fontId="7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8" fillId="0" borderId="1" xfId="0" applyFont="1" applyBorder="1" applyAlignment="1">
      <alignment horizontal="left" vertical="top" wrapText="1"/>
    </xf>
    <xf numFmtId="0" fontId="23" fillId="0" borderId="0" xfId="14" applyNumberFormat="1" applyFont="1" applyAlignment="1" applyProtection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49" fontId="12" fillId="0" borderId="1" xfId="47" applyNumberFormat="1" applyFont="1" applyBorder="1" applyAlignment="1" applyProtection="1">
      <alignment horizontal="center" vertical="top"/>
    </xf>
    <xf numFmtId="49" fontId="12" fillId="0" borderId="1" xfId="47" applyNumberFormat="1" applyFont="1" applyBorder="1" applyAlignment="1" applyProtection="1">
      <alignment horizontal="left" vertical="top"/>
    </xf>
    <xf numFmtId="4" fontId="9" fillId="0" borderId="1" xfId="38" applyNumberFormat="1" applyFont="1" applyBorder="1" applyAlignment="1" applyProtection="1">
      <alignment horizontal="center" vertical="top" shrinkToFit="1"/>
    </xf>
    <xf numFmtId="49" fontId="12" fillId="0" borderId="1" xfId="47" applyNumberFormat="1" applyFont="1" applyBorder="1" applyProtection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26" fillId="0" borderId="0" xfId="0" applyFont="1" applyAlignment="1" applyProtection="1">
      <alignment vertical="top"/>
      <protection locked="0"/>
    </xf>
    <xf numFmtId="0" fontId="18" fillId="0" borderId="0" xfId="4" applyNumberFormat="1" applyFont="1" applyAlignment="1" applyProtection="1">
      <alignment vertical="top"/>
    </xf>
    <xf numFmtId="0" fontId="25" fillId="0" borderId="1" xfId="3" applyNumberFormat="1" applyFont="1" applyBorder="1" applyAlignment="1" applyProtection="1">
      <alignment horizontal="left" vertical="top" wrapText="1"/>
    </xf>
    <xf numFmtId="0" fontId="12" fillId="0" borderId="1" xfId="3" applyNumberFormat="1" applyFont="1" applyBorder="1" applyAlignment="1" applyProtection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2" fillId="0" borderId="1" xfId="3" applyNumberFormat="1" applyFont="1" applyBorder="1" applyAlignment="1" applyProtection="1">
      <alignment vertical="top" wrapText="1"/>
    </xf>
    <xf numFmtId="0" fontId="27" fillId="0" borderId="1" xfId="0" applyFont="1" applyFill="1" applyBorder="1" applyAlignment="1">
      <alignment horizontal="center" vertical="top" wrapText="1"/>
    </xf>
  </cellXfs>
  <cellStyles count="57">
    <cellStyle name="xl22" xfId="4"/>
    <cellStyle name="xl23" xfId="11"/>
    <cellStyle name="xl24" xfId="14"/>
    <cellStyle name="xl25" xfId="21"/>
    <cellStyle name="xl26" xfId="35"/>
    <cellStyle name="xl27" xfId="8"/>
    <cellStyle name="xl28" xfId="37"/>
    <cellStyle name="xl29" xfId="39"/>
    <cellStyle name="xl30" xfId="45"/>
    <cellStyle name="xl31" xfId="3"/>
    <cellStyle name="xl32" xfId="10"/>
    <cellStyle name="xl33" xfId="15"/>
    <cellStyle name="xl34" xfId="1"/>
    <cellStyle name="xl35" xfId="40"/>
    <cellStyle name="xl36" xfId="46"/>
    <cellStyle name="xl37" xfId="50"/>
    <cellStyle name="xl39" xfId="53"/>
    <cellStyle name="xl40" xfId="32"/>
    <cellStyle name="xl41" xfId="25"/>
    <cellStyle name="xl42" xfId="41"/>
    <cellStyle name="xl43" xfId="47"/>
    <cellStyle name="xl44" xfId="51"/>
    <cellStyle name="xl45" xfId="38"/>
    <cellStyle name="xl46" xfId="42"/>
    <cellStyle name="xl47" xfId="54"/>
    <cellStyle name="xl48" xfId="56"/>
    <cellStyle name="xl49" xfId="5"/>
    <cellStyle name="xl50" xfId="22"/>
    <cellStyle name="xl51" xfId="28"/>
    <cellStyle name="xl52" xfId="30"/>
    <cellStyle name="xl53" xfId="2"/>
    <cellStyle name="xl54" xfId="16"/>
    <cellStyle name="xl55" xfId="23"/>
    <cellStyle name="xl56" xfId="6"/>
    <cellStyle name="xl57" xfId="36"/>
    <cellStyle name="xl58" xfId="12"/>
    <cellStyle name="xl59" xfId="17"/>
    <cellStyle name="xl60" xfId="24"/>
    <cellStyle name="xl61" xfId="27"/>
    <cellStyle name="xl62" xfId="29"/>
    <cellStyle name="xl63" xfId="31"/>
    <cellStyle name="xl64" xfId="33"/>
    <cellStyle name="xl65" xfId="34"/>
    <cellStyle name="xl66" xfId="7"/>
    <cellStyle name="xl67" xfId="13"/>
    <cellStyle name="xl68" xfId="18"/>
    <cellStyle name="xl69" xfId="43"/>
    <cellStyle name="xl70" xfId="48"/>
    <cellStyle name="xl71" xfId="44"/>
    <cellStyle name="xl72" xfId="49"/>
    <cellStyle name="xl73" xfId="52"/>
    <cellStyle name="xl74" xfId="55"/>
    <cellStyle name="xl75" xfId="9"/>
    <cellStyle name="xl76" xfId="19"/>
    <cellStyle name="xl77" xfId="26"/>
    <cellStyle name="xl78" xfId="20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topLeftCell="A183" workbookViewId="0">
      <selection activeCell="F202" sqref="F202"/>
    </sheetView>
  </sheetViews>
  <sheetFormatPr defaultRowHeight="15" x14ac:dyDescent="0.25"/>
  <cols>
    <col min="1" max="1" width="66.28515625" style="19" customWidth="1"/>
    <col min="2" max="2" width="24.5703125" style="19" customWidth="1"/>
    <col min="3" max="4" width="16.5703125" style="6" customWidth="1"/>
    <col min="5" max="5" width="16.5703125" style="37" customWidth="1"/>
    <col min="6" max="6" width="12.140625" style="6" customWidth="1"/>
    <col min="7" max="7" width="14.85546875" style="6" customWidth="1"/>
    <col min="8" max="16384" width="9.140625" style="6"/>
  </cols>
  <sheetData>
    <row r="1" spans="1:8" ht="34.5" customHeight="1" x14ac:dyDescent="0.25">
      <c r="A1" s="39" t="s">
        <v>353</v>
      </c>
      <c r="B1" s="39"/>
      <c r="C1" s="39"/>
      <c r="D1" s="39"/>
      <c r="E1" s="39"/>
      <c r="F1" s="39"/>
      <c r="G1" s="39"/>
    </row>
    <row r="2" spans="1:8" ht="15" customHeight="1" x14ac:dyDescent="0.25">
      <c r="A2" s="47"/>
      <c r="B2" s="17"/>
      <c r="C2" s="7"/>
      <c r="D2" s="9"/>
      <c r="E2" s="30"/>
      <c r="G2" s="23" t="s">
        <v>288</v>
      </c>
    </row>
    <row r="3" spans="1:8" ht="64.5" customHeight="1" x14ac:dyDescent="0.25">
      <c r="A3" s="45" t="s">
        <v>0</v>
      </c>
      <c r="B3" s="45" t="s">
        <v>1</v>
      </c>
      <c r="C3" s="1" t="s">
        <v>354</v>
      </c>
      <c r="D3" s="1" t="s">
        <v>291</v>
      </c>
      <c r="E3" s="1" t="s">
        <v>355</v>
      </c>
      <c r="F3" s="1" t="s">
        <v>2</v>
      </c>
      <c r="G3" s="1" t="s">
        <v>292</v>
      </c>
      <c r="H3" s="13"/>
    </row>
    <row r="4" spans="1:8" s="10" customFormat="1" ht="15.75" x14ac:dyDescent="0.25">
      <c r="A4" s="48" t="s">
        <v>19</v>
      </c>
      <c r="B4" s="20" t="s">
        <v>20</v>
      </c>
      <c r="C4" s="21">
        <f>C5+C12+C22+C30+C41+C46+C61+C68+C75+C86+C126</f>
        <v>43971033.719999999</v>
      </c>
      <c r="D4" s="31">
        <f>D5+D12+D22+D30+D41+D46+D61+D68+D75+D86+D126</f>
        <v>96527400</v>
      </c>
      <c r="E4" s="31">
        <f>E5+E12+E22+E30+E41+E46+E61+E68+E75+E86+E126</f>
        <v>41616151.440000005</v>
      </c>
      <c r="F4" s="4">
        <f t="shared" ref="F4:F67" si="0">E4/D4*100</f>
        <v>43.113304035952495</v>
      </c>
      <c r="G4" s="4">
        <f t="shared" ref="G4:G67" si="1">E4/C4*100</f>
        <v>94.644469140763249</v>
      </c>
      <c r="H4" s="24"/>
    </row>
    <row r="5" spans="1:8" s="11" customFormat="1" ht="19.5" customHeight="1" x14ac:dyDescent="0.25">
      <c r="A5" s="49" t="s">
        <v>21</v>
      </c>
      <c r="B5" s="20" t="s">
        <v>22</v>
      </c>
      <c r="C5" s="22">
        <f t="shared" ref="C5:E5" si="2">C6</f>
        <v>22762835.290000003</v>
      </c>
      <c r="D5" s="22">
        <f t="shared" si="2"/>
        <v>52828400</v>
      </c>
      <c r="E5" s="32">
        <f t="shared" si="2"/>
        <v>23423317.379999999</v>
      </c>
      <c r="F5" s="40">
        <f t="shared" si="0"/>
        <v>44.338494786894927</v>
      </c>
      <c r="G5" s="40">
        <f t="shared" si="1"/>
        <v>102.90158093921697</v>
      </c>
      <c r="H5" s="14"/>
    </row>
    <row r="6" spans="1:8" ht="19.5" customHeight="1" x14ac:dyDescent="0.25">
      <c r="A6" s="49" t="s">
        <v>23</v>
      </c>
      <c r="B6" s="20" t="s">
        <v>24</v>
      </c>
      <c r="C6" s="22">
        <f t="shared" ref="C6" si="3">C7+C8+C9+C10+C11</f>
        <v>22762835.290000003</v>
      </c>
      <c r="D6" s="22">
        <f t="shared" ref="D6:E6" si="4">D7+D8+D9+D10+D11</f>
        <v>52828400</v>
      </c>
      <c r="E6" s="32">
        <f t="shared" si="4"/>
        <v>23423317.379999999</v>
      </c>
      <c r="F6" s="40">
        <f t="shared" si="0"/>
        <v>44.338494786894927</v>
      </c>
      <c r="G6" s="40">
        <f t="shared" si="1"/>
        <v>102.90158093921697</v>
      </c>
      <c r="H6" s="14"/>
    </row>
    <row r="7" spans="1:8" ht="60.75" customHeight="1" x14ac:dyDescent="0.25">
      <c r="A7" s="49" t="s">
        <v>25</v>
      </c>
      <c r="B7" s="20" t="s">
        <v>26</v>
      </c>
      <c r="C7" s="26">
        <v>22520208.199999999</v>
      </c>
      <c r="D7" s="26">
        <v>52154400</v>
      </c>
      <c r="E7" s="33">
        <v>23154551.379999999</v>
      </c>
      <c r="F7" s="40">
        <f t="shared" si="0"/>
        <v>44.396160975871638</v>
      </c>
      <c r="G7" s="40">
        <f t="shared" si="1"/>
        <v>102.81677315931741</v>
      </c>
      <c r="H7" s="14"/>
    </row>
    <row r="8" spans="1:8" ht="89.25" customHeight="1" x14ac:dyDescent="0.25">
      <c r="A8" s="49" t="s">
        <v>27</v>
      </c>
      <c r="B8" s="20" t="s">
        <v>28</v>
      </c>
      <c r="C8" s="26">
        <v>126000.14</v>
      </c>
      <c r="D8" s="26">
        <v>230000</v>
      </c>
      <c r="E8" s="33">
        <v>50345.9</v>
      </c>
      <c r="F8" s="40">
        <f t="shared" si="0"/>
        <v>21.889521739130437</v>
      </c>
      <c r="G8" s="40">
        <f t="shared" si="1"/>
        <v>39.957019095375614</v>
      </c>
      <c r="H8" s="14"/>
    </row>
    <row r="9" spans="1:8" ht="46.5" customHeight="1" x14ac:dyDescent="0.25">
      <c r="A9" s="49" t="s">
        <v>29</v>
      </c>
      <c r="B9" s="20" t="s">
        <v>30</v>
      </c>
      <c r="C9" s="26">
        <v>109856.51</v>
      </c>
      <c r="D9" s="26">
        <v>440000</v>
      </c>
      <c r="E9" s="33">
        <v>217797.6</v>
      </c>
      <c r="F9" s="40">
        <f t="shared" si="0"/>
        <v>49.499454545454547</v>
      </c>
      <c r="G9" s="40">
        <f t="shared" si="1"/>
        <v>198.25643468921413</v>
      </c>
      <c r="H9" s="14"/>
    </row>
    <row r="10" spans="1:8" ht="78" customHeight="1" x14ac:dyDescent="0.25">
      <c r="A10" s="49" t="s">
        <v>31</v>
      </c>
      <c r="B10" s="20" t="s">
        <v>32</v>
      </c>
      <c r="C10" s="26">
        <v>6728.85</v>
      </c>
      <c r="D10" s="26">
        <v>4000</v>
      </c>
      <c r="E10" s="33">
        <v>622.5</v>
      </c>
      <c r="F10" s="40">
        <f t="shared" si="0"/>
        <v>15.562500000000002</v>
      </c>
      <c r="G10" s="40">
        <f t="shared" si="1"/>
        <v>9.25120934483604</v>
      </c>
      <c r="H10" s="14"/>
    </row>
    <row r="11" spans="1:8" ht="46.5" customHeight="1" x14ac:dyDescent="0.25">
      <c r="A11" s="49" t="s">
        <v>33</v>
      </c>
      <c r="B11" s="20" t="s">
        <v>34</v>
      </c>
      <c r="C11" s="26">
        <v>41.59</v>
      </c>
      <c r="D11" s="26">
        <v>0</v>
      </c>
      <c r="E11" s="33">
        <v>0</v>
      </c>
      <c r="F11" s="40"/>
      <c r="G11" s="40">
        <f t="shared" si="1"/>
        <v>0</v>
      </c>
      <c r="H11" s="14"/>
    </row>
    <row r="12" spans="1:8" s="11" customFormat="1" ht="31.5" customHeight="1" x14ac:dyDescent="0.25">
      <c r="A12" s="49" t="s">
        <v>35</v>
      </c>
      <c r="B12" s="20" t="s">
        <v>36</v>
      </c>
      <c r="C12" s="22">
        <f t="shared" ref="C12:E12" si="5">C13</f>
        <v>5613307.2299999995</v>
      </c>
      <c r="D12" s="22">
        <f t="shared" si="5"/>
        <v>12325900</v>
      </c>
      <c r="E12" s="32">
        <f t="shared" si="5"/>
        <v>5012476.04</v>
      </c>
      <c r="F12" s="40">
        <f t="shared" si="0"/>
        <v>40.666207254642664</v>
      </c>
      <c r="G12" s="40">
        <f t="shared" si="1"/>
        <v>89.296306697967793</v>
      </c>
      <c r="H12" s="14"/>
    </row>
    <row r="13" spans="1:8" ht="34.5" customHeight="1" x14ac:dyDescent="0.25">
      <c r="A13" s="49" t="s">
        <v>37</v>
      </c>
      <c r="B13" s="20" t="s">
        <v>38</v>
      </c>
      <c r="C13" s="22">
        <f t="shared" ref="C13" si="6">C14+C16+C18+C20</f>
        <v>5613307.2299999995</v>
      </c>
      <c r="D13" s="22">
        <f t="shared" ref="D13:E13" si="7">D14+D16+D18+D20</f>
        <v>12325900</v>
      </c>
      <c r="E13" s="32">
        <f t="shared" si="7"/>
        <v>5012476.04</v>
      </c>
      <c r="F13" s="40">
        <f t="shared" si="0"/>
        <v>40.666207254642664</v>
      </c>
      <c r="G13" s="40">
        <f t="shared" si="1"/>
        <v>89.296306697967793</v>
      </c>
      <c r="H13" s="14"/>
    </row>
    <row r="14" spans="1:8" ht="62.25" customHeight="1" x14ac:dyDescent="0.25">
      <c r="A14" s="49" t="s">
        <v>39</v>
      </c>
      <c r="B14" s="20" t="s">
        <v>40</v>
      </c>
      <c r="C14" s="26">
        <f>C15</f>
        <v>2548205.5099999998</v>
      </c>
      <c r="D14" s="26">
        <v>5648200</v>
      </c>
      <c r="E14" s="33">
        <f>E15</f>
        <v>2374814.8199999998</v>
      </c>
      <c r="F14" s="40">
        <f t="shared" si="0"/>
        <v>42.04551573952763</v>
      </c>
      <c r="G14" s="40">
        <f t="shared" si="1"/>
        <v>93.195576678585866</v>
      </c>
      <c r="H14" s="14"/>
    </row>
    <row r="15" spans="1:8" ht="90.75" customHeight="1" x14ac:dyDescent="0.25">
      <c r="A15" s="49" t="s">
        <v>41</v>
      </c>
      <c r="B15" s="20" t="s">
        <v>42</v>
      </c>
      <c r="C15" s="26">
        <v>2548205.5099999998</v>
      </c>
      <c r="D15" s="26">
        <v>5648200</v>
      </c>
      <c r="E15" s="33">
        <v>2374814.8199999998</v>
      </c>
      <c r="F15" s="40">
        <f t="shared" si="0"/>
        <v>42.04551573952763</v>
      </c>
      <c r="G15" s="40">
        <f t="shared" si="1"/>
        <v>93.195576678585866</v>
      </c>
      <c r="H15" s="14"/>
    </row>
    <row r="16" spans="1:8" ht="77.25" customHeight="1" x14ac:dyDescent="0.25">
      <c r="A16" s="49" t="s">
        <v>43</v>
      </c>
      <c r="B16" s="20" t="s">
        <v>44</v>
      </c>
      <c r="C16" s="26">
        <f>C17</f>
        <v>19333.48</v>
      </c>
      <c r="D16" s="26">
        <v>29100</v>
      </c>
      <c r="E16" s="33">
        <f>E17</f>
        <v>15537.92</v>
      </c>
      <c r="F16" s="40">
        <f t="shared" si="0"/>
        <v>53.394914089347076</v>
      </c>
      <c r="G16" s="40">
        <f t="shared" si="1"/>
        <v>80.367942036301798</v>
      </c>
      <c r="H16" s="14"/>
    </row>
    <row r="17" spans="1:8" ht="108.75" customHeight="1" x14ac:dyDescent="0.25">
      <c r="A17" s="49" t="s">
        <v>45</v>
      </c>
      <c r="B17" s="20" t="s">
        <v>46</v>
      </c>
      <c r="C17" s="26">
        <v>19333.48</v>
      </c>
      <c r="D17" s="26">
        <v>29100</v>
      </c>
      <c r="E17" s="33">
        <v>15537.92</v>
      </c>
      <c r="F17" s="40">
        <f t="shared" si="0"/>
        <v>53.394914089347076</v>
      </c>
      <c r="G17" s="40">
        <f t="shared" si="1"/>
        <v>80.367942036301798</v>
      </c>
      <c r="H17" s="14"/>
    </row>
    <row r="18" spans="1:8" ht="63" customHeight="1" x14ac:dyDescent="0.25">
      <c r="A18" s="49" t="s">
        <v>47</v>
      </c>
      <c r="B18" s="20" t="s">
        <v>48</v>
      </c>
      <c r="C18" s="26">
        <f>C19</f>
        <v>3531144.11</v>
      </c>
      <c r="D18" s="26">
        <v>7377600</v>
      </c>
      <c r="E18" s="33">
        <f>E19</f>
        <v>3094793.17</v>
      </c>
      <c r="F18" s="40">
        <f t="shared" si="0"/>
        <v>41.94850859358057</v>
      </c>
      <c r="G18" s="40">
        <f t="shared" si="1"/>
        <v>87.642788671119959</v>
      </c>
      <c r="H18" s="14"/>
    </row>
    <row r="19" spans="1:8" ht="93" customHeight="1" x14ac:dyDescent="0.25">
      <c r="A19" s="49" t="s">
        <v>49</v>
      </c>
      <c r="B19" s="20" t="s">
        <v>50</v>
      </c>
      <c r="C19" s="26">
        <v>3531144.11</v>
      </c>
      <c r="D19" s="26">
        <v>7377600</v>
      </c>
      <c r="E19" s="33">
        <v>3094793.17</v>
      </c>
      <c r="F19" s="40">
        <f t="shared" si="0"/>
        <v>41.94850859358057</v>
      </c>
      <c r="G19" s="40">
        <f t="shared" si="1"/>
        <v>87.642788671119959</v>
      </c>
      <c r="H19" s="14"/>
    </row>
    <row r="20" spans="1:8" ht="60" customHeight="1" x14ac:dyDescent="0.25">
      <c r="A20" s="49" t="s">
        <v>51</v>
      </c>
      <c r="B20" s="20" t="s">
        <v>52</v>
      </c>
      <c r="C20" s="26">
        <f>C21</f>
        <v>-485375.87</v>
      </c>
      <c r="D20" s="26">
        <v>-729000</v>
      </c>
      <c r="E20" s="33">
        <f>E21</f>
        <v>-472669.87</v>
      </c>
      <c r="F20" s="40">
        <f t="shared" si="0"/>
        <v>64.838116598079566</v>
      </c>
      <c r="G20" s="40">
        <f t="shared" si="1"/>
        <v>97.382234926511686</v>
      </c>
      <c r="H20" s="14"/>
    </row>
    <row r="21" spans="1:8" ht="93" customHeight="1" x14ac:dyDescent="0.25">
      <c r="A21" s="49" t="s">
        <v>53</v>
      </c>
      <c r="B21" s="20" t="s">
        <v>54</v>
      </c>
      <c r="C21" s="26">
        <v>-485375.87</v>
      </c>
      <c r="D21" s="26">
        <v>-729000</v>
      </c>
      <c r="E21" s="33">
        <v>-472669.87</v>
      </c>
      <c r="F21" s="40">
        <f t="shared" si="0"/>
        <v>64.838116598079566</v>
      </c>
      <c r="G21" s="40">
        <f t="shared" si="1"/>
        <v>97.382234926511686</v>
      </c>
      <c r="H21" s="14"/>
    </row>
    <row r="22" spans="1:8" s="11" customFormat="1" ht="21" customHeight="1" x14ac:dyDescent="0.25">
      <c r="A22" s="49" t="s">
        <v>55</v>
      </c>
      <c r="B22" s="20" t="s">
        <v>56</v>
      </c>
      <c r="C22" s="22">
        <f t="shared" ref="C22" si="8">C23+C26+C28</f>
        <v>2692665.14</v>
      </c>
      <c r="D22" s="22">
        <f t="shared" ref="D22:E22" si="9">D23+D26+D28</f>
        <v>3680300</v>
      </c>
      <c r="E22" s="32">
        <f t="shared" si="9"/>
        <v>2756537.34</v>
      </c>
      <c r="F22" s="40">
        <f t="shared" si="0"/>
        <v>74.899800016303018</v>
      </c>
      <c r="G22" s="40">
        <f t="shared" si="1"/>
        <v>102.37208106760723</v>
      </c>
      <c r="H22" s="14"/>
    </row>
    <row r="23" spans="1:8" ht="18" customHeight="1" x14ac:dyDescent="0.25">
      <c r="A23" s="49" t="s">
        <v>57</v>
      </c>
      <c r="B23" s="20" t="s">
        <v>58</v>
      </c>
      <c r="C23" s="22">
        <f t="shared" ref="C23" si="10">C24+C25</f>
        <v>2466037.48</v>
      </c>
      <c r="D23" s="22">
        <f t="shared" ref="D23:E23" si="11">D24+D25</f>
        <v>3448000</v>
      </c>
      <c r="E23" s="32">
        <f t="shared" si="11"/>
        <v>2596830.58</v>
      </c>
      <c r="F23" s="40">
        <f t="shared" si="0"/>
        <v>75.314111948955926</v>
      </c>
      <c r="G23" s="40">
        <f t="shared" si="1"/>
        <v>105.30377583717826</v>
      </c>
      <c r="H23" s="14"/>
    </row>
    <row r="24" spans="1:8" ht="18" customHeight="1" x14ac:dyDescent="0.25">
      <c r="A24" s="49" t="s">
        <v>57</v>
      </c>
      <c r="B24" s="20" t="s">
        <v>59</v>
      </c>
      <c r="C24" s="26">
        <v>2465792.39</v>
      </c>
      <c r="D24" s="26">
        <v>3448000</v>
      </c>
      <c r="E24" s="33">
        <v>2596830.58</v>
      </c>
      <c r="F24" s="40">
        <f t="shared" si="0"/>
        <v>75.314111948955926</v>
      </c>
      <c r="G24" s="40">
        <f t="shared" si="1"/>
        <v>105.31424261553504</v>
      </c>
      <c r="H24" s="14"/>
    </row>
    <row r="25" spans="1:8" ht="31.5" customHeight="1" x14ac:dyDescent="0.25">
      <c r="A25" s="49" t="s">
        <v>60</v>
      </c>
      <c r="B25" s="20" t="s">
        <v>61</v>
      </c>
      <c r="C25" s="26">
        <v>245.09</v>
      </c>
      <c r="D25" s="26"/>
      <c r="E25" s="33">
        <v>0</v>
      </c>
      <c r="F25" s="40"/>
      <c r="G25" s="40">
        <f t="shared" si="1"/>
        <v>0</v>
      </c>
      <c r="H25" s="14"/>
    </row>
    <row r="26" spans="1:8" ht="19.5" customHeight="1" x14ac:dyDescent="0.25">
      <c r="A26" s="49" t="s">
        <v>62</v>
      </c>
      <c r="B26" s="20" t="s">
        <v>63</v>
      </c>
      <c r="C26" s="26">
        <f>C27</f>
        <v>122627.66</v>
      </c>
      <c r="D26" s="26">
        <v>45300</v>
      </c>
      <c r="E26" s="33">
        <f>E27</f>
        <v>80100.55</v>
      </c>
      <c r="F26" s="40">
        <f t="shared" si="0"/>
        <v>176.82240618101545</v>
      </c>
      <c r="G26" s="40">
        <f t="shared" si="1"/>
        <v>65.320132505178691</v>
      </c>
      <c r="H26" s="14"/>
    </row>
    <row r="27" spans="1:8" ht="19.5" customHeight="1" x14ac:dyDescent="0.25">
      <c r="A27" s="49" t="s">
        <v>62</v>
      </c>
      <c r="B27" s="20" t="s">
        <v>64</v>
      </c>
      <c r="C27" s="26">
        <v>122627.66</v>
      </c>
      <c r="D27" s="26">
        <v>45300</v>
      </c>
      <c r="E27" s="33">
        <v>80100.55</v>
      </c>
      <c r="F27" s="40">
        <f t="shared" si="0"/>
        <v>176.82240618101545</v>
      </c>
      <c r="G27" s="40">
        <f t="shared" si="1"/>
        <v>65.320132505178691</v>
      </c>
      <c r="H27" s="14"/>
    </row>
    <row r="28" spans="1:8" ht="33.75" customHeight="1" x14ac:dyDescent="0.25">
      <c r="A28" s="49" t="s">
        <v>65</v>
      </c>
      <c r="B28" s="20" t="s">
        <v>66</v>
      </c>
      <c r="C28" s="26">
        <f>C29</f>
        <v>104000</v>
      </c>
      <c r="D28" s="26">
        <v>187000</v>
      </c>
      <c r="E28" s="33">
        <f>E29</f>
        <v>79606.210000000006</v>
      </c>
      <c r="F28" s="40">
        <f t="shared" si="0"/>
        <v>42.570165775401072</v>
      </c>
      <c r="G28" s="40">
        <f t="shared" si="1"/>
        <v>76.544432692307694</v>
      </c>
      <c r="H28" s="14"/>
    </row>
    <row r="29" spans="1:8" ht="32.25" customHeight="1" x14ac:dyDescent="0.25">
      <c r="A29" s="49" t="s">
        <v>290</v>
      </c>
      <c r="B29" s="20" t="s">
        <v>67</v>
      </c>
      <c r="C29" s="26">
        <v>104000</v>
      </c>
      <c r="D29" s="26">
        <v>187000</v>
      </c>
      <c r="E29" s="33">
        <v>79606.210000000006</v>
      </c>
      <c r="F29" s="40">
        <f t="shared" si="0"/>
        <v>42.570165775401072</v>
      </c>
      <c r="G29" s="40">
        <f t="shared" si="1"/>
        <v>76.544432692307694</v>
      </c>
      <c r="H29" s="14"/>
    </row>
    <row r="30" spans="1:8" s="11" customFormat="1" ht="15.75" x14ac:dyDescent="0.25">
      <c r="A30" s="49" t="s">
        <v>68</v>
      </c>
      <c r="B30" s="20" t="s">
        <v>69</v>
      </c>
      <c r="C30" s="22">
        <f t="shared" ref="C30" si="12">C31+C34</f>
        <v>5465690.9100000001</v>
      </c>
      <c r="D30" s="22">
        <f t="shared" ref="D30:E30" si="13">D31+D34</f>
        <v>19414000</v>
      </c>
      <c r="E30" s="32">
        <f t="shared" si="13"/>
        <v>7941369.2699999996</v>
      </c>
      <c r="F30" s="40">
        <f t="shared" si="0"/>
        <v>40.905373802410629</v>
      </c>
      <c r="G30" s="40">
        <f t="shared" si="1"/>
        <v>145.2948840460501</v>
      </c>
      <c r="H30" s="14"/>
    </row>
    <row r="31" spans="1:8" ht="20.25" customHeight="1" x14ac:dyDescent="0.25">
      <c r="A31" s="49" t="s">
        <v>70</v>
      </c>
      <c r="B31" s="20" t="s">
        <v>71</v>
      </c>
      <c r="C31" s="22">
        <f t="shared" ref="C31" si="14">C32+C33</f>
        <v>133096.84</v>
      </c>
      <c r="D31" s="22">
        <f t="shared" ref="D31" si="15">D32+D33</f>
        <v>4652000</v>
      </c>
      <c r="E31" s="32">
        <f>E32+E33</f>
        <v>374972.33999999997</v>
      </c>
      <c r="F31" s="40">
        <f t="shared" si="0"/>
        <v>8.0604544282029238</v>
      </c>
      <c r="G31" s="40">
        <f t="shared" si="1"/>
        <v>281.72895765218766</v>
      </c>
      <c r="H31" s="14"/>
    </row>
    <row r="32" spans="1:8" ht="48" customHeight="1" x14ac:dyDescent="0.25">
      <c r="A32" s="49" t="s">
        <v>72</v>
      </c>
      <c r="B32" s="20" t="s">
        <v>73</v>
      </c>
      <c r="C32" s="26">
        <v>29473.02</v>
      </c>
      <c r="D32" s="26">
        <v>347000</v>
      </c>
      <c r="E32" s="33">
        <v>63123.98</v>
      </c>
      <c r="F32" s="40">
        <f t="shared" si="0"/>
        <v>18.191348703170029</v>
      </c>
      <c r="G32" s="40">
        <f t="shared" si="1"/>
        <v>214.17547302583856</v>
      </c>
      <c r="H32" s="14"/>
    </row>
    <row r="33" spans="1:8" ht="48" customHeight="1" x14ac:dyDescent="0.25">
      <c r="A33" s="49" t="s">
        <v>74</v>
      </c>
      <c r="B33" s="20" t="s">
        <v>75</v>
      </c>
      <c r="C33" s="26">
        <v>103623.82</v>
      </c>
      <c r="D33" s="26">
        <v>4305000</v>
      </c>
      <c r="E33" s="33">
        <v>311848.36</v>
      </c>
      <c r="F33" s="40">
        <f t="shared" si="0"/>
        <v>7.2438643437862948</v>
      </c>
      <c r="G33" s="40">
        <f t="shared" si="1"/>
        <v>300.94273691126227</v>
      </c>
      <c r="H33" s="14"/>
    </row>
    <row r="34" spans="1:8" ht="15.75" x14ac:dyDescent="0.25">
      <c r="A34" s="49" t="s">
        <v>76</v>
      </c>
      <c r="B34" s="20" t="s">
        <v>77</v>
      </c>
      <c r="C34" s="22">
        <f t="shared" ref="C34" si="16">C35+C38</f>
        <v>5332594.07</v>
      </c>
      <c r="D34" s="22">
        <f t="shared" ref="D34:E34" si="17">D35+D38</f>
        <v>14762000</v>
      </c>
      <c r="E34" s="32">
        <f t="shared" si="17"/>
        <v>7566396.9299999997</v>
      </c>
      <c r="F34" s="40">
        <f t="shared" si="0"/>
        <v>51.255906584473642</v>
      </c>
      <c r="G34" s="40">
        <f t="shared" si="1"/>
        <v>141.88961002238821</v>
      </c>
      <c r="H34" s="14"/>
    </row>
    <row r="35" spans="1:8" ht="15.75" x14ac:dyDescent="0.25">
      <c r="A35" s="49" t="s">
        <v>78</v>
      </c>
      <c r="B35" s="20" t="s">
        <v>79</v>
      </c>
      <c r="C35" s="22">
        <f t="shared" ref="C35" si="18">C36+C37</f>
        <v>4975591.16</v>
      </c>
      <c r="D35" s="22">
        <f t="shared" ref="D35:E35" si="19">D36+D37</f>
        <v>8197000</v>
      </c>
      <c r="E35" s="32">
        <f t="shared" si="19"/>
        <v>7234272.8099999996</v>
      </c>
      <c r="F35" s="40">
        <f t="shared" si="0"/>
        <v>88.255127607661336</v>
      </c>
      <c r="G35" s="40">
        <f t="shared" si="1"/>
        <v>145.39524203994284</v>
      </c>
      <c r="H35" s="14"/>
    </row>
    <row r="36" spans="1:8" ht="31.5" customHeight="1" x14ac:dyDescent="0.25">
      <c r="A36" s="49" t="s">
        <v>80</v>
      </c>
      <c r="B36" s="20" t="s">
        <v>81</v>
      </c>
      <c r="C36" s="26">
        <v>1682922.66</v>
      </c>
      <c r="D36" s="26">
        <v>2966000</v>
      </c>
      <c r="E36" s="33">
        <v>1699684.96</v>
      </c>
      <c r="F36" s="40">
        <f t="shared" si="0"/>
        <v>57.305629130141597</v>
      </c>
      <c r="G36" s="40">
        <f t="shared" si="1"/>
        <v>100.99602319217689</v>
      </c>
      <c r="H36" s="14"/>
    </row>
    <row r="37" spans="1:8" ht="31.5" customHeight="1" x14ac:dyDescent="0.25">
      <c r="A37" s="49" t="s">
        <v>82</v>
      </c>
      <c r="B37" s="20" t="s">
        <v>83</v>
      </c>
      <c r="C37" s="26">
        <v>3292668.5</v>
      </c>
      <c r="D37" s="26">
        <v>5231000</v>
      </c>
      <c r="E37" s="33">
        <v>5534587.8499999996</v>
      </c>
      <c r="F37" s="40">
        <f t="shared" si="0"/>
        <v>105.80362932517681</v>
      </c>
      <c r="G37" s="40">
        <f t="shared" si="1"/>
        <v>168.08821932727207</v>
      </c>
      <c r="H37" s="14"/>
    </row>
    <row r="38" spans="1:8" ht="16.5" customHeight="1" x14ac:dyDescent="0.25">
      <c r="A38" s="49" t="s">
        <v>84</v>
      </c>
      <c r="B38" s="20" t="s">
        <v>85</v>
      </c>
      <c r="C38" s="22">
        <f t="shared" ref="C38" si="20">C39+C40</f>
        <v>357002.91</v>
      </c>
      <c r="D38" s="22">
        <f t="shared" ref="D38:E38" si="21">D39+D40</f>
        <v>6565000</v>
      </c>
      <c r="E38" s="32">
        <f t="shared" si="21"/>
        <v>332124.12</v>
      </c>
      <c r="F38" s="40">
        <f t="shared" si="0"/>
        <v>5.0590117288651939</v>
      </c>
      <c r="G38" s="40">
        <f t="shared" si="1"/>
        <v>93.031208064942675</v>
      </c>
      <c r="H38" s="14"/>
    </row>
    <row r="39" spans="1:8" ht="31.5" customHeight="1" x14ac:dyDescent="0.25">
      <c r="A39" s="49" t="s">
        <v>86</v>
      </c>
      <c r="B39" s="20" t="s">
        <v>87</v>
      </c>
      <c r="C39" s="26">
        <v>99953.73</v>
      </c>
      <c r="D39" s="26">
        <v>1853000</v>
      </c>
      <c r="E39" s="33">
        <v>119696.72</v>
      </c>
      <c r="F39" s="40">
        <f t="shared" si="0"/>
        <v>6.4596179168915278</v>
      </c>
      <c r="G39" s="40">
        <f t="shared" si="1"/>
        <v>119.75212931023185</v>
      </c>
      <c r="H39" s="14"/>
    </row>
    <row r="40" spans="1:8" ht="31.5" customHeight="1" x14ac:dyDescent="0.25">
      <c r="A40" s="49" t="s">
        <v>88</v>
      </c>
      <c r="B40" s="20" t="s">
        <v>89</v>
      </c>
      <c r="C40" s="26">
        <v>257049.18</v>
      </c>
      <c r="D40" s="26">
        <v>4712000</v>
      </c>
      <c r="E40" s="33">
        <v>212427.4</v>
      </c>
      <c r="F40" s="40">
        <f t="shared" si="0"/>
        <v>4.5082215619694397</v>
      </c>
      <c r="G40" s="40">
        <f t="shared" si="1"/>
        <v>82.640761585000973</v>
      </c>
      <c r="H40" s="14"/>
    </row>
    <row r="41" spans="1:8" s="11" customFormat="1" ht="15.75" x14ac:dyDescent="0.25">
      <c r="A41" s="49" t="s">
        <v>90</v>
      </c>
      <c r="B41" s="20" t="s">
        <v>91</v>
      </c>
      <c r="C41" s="22">
        <f t="shared" ref="C41" si="22">C42+C44</f>
        <v>550710.91</v>
      </c>
      <c r="D41" s="22">
        <f t="shared" ref="D41:E41" si="23">D42+D44</f>
        <v>1100000</v>
      </c>
      <c r="E41" s="32">
        <f t="shared" si="23"/>
        <v>586539.9</v>
      </c>
      <c r="F41" s="40">
        <f t="shared" si="0"/>
        <v>53.321809090909092</v>
      </c>
      <c r="G41" s="40">
        <f t="shared" si="1"/>
        <v>106.50595246061133</v>
      </c>
      <c r="H41" s="14"/>
    </row>
    <row r="42" spans="1:8" ht="31.5" customHeight="1" x14ac:dyDescent="0.25">
      <c r="A42" s="49" t="s">
        <v>92</v>
      </c>
      <c r="B42" s="20" t="s">
        <v>93</v>
      </c>
      <c r="C42" s="22">
        <f t="shared" ref="C42:E42" si="24">C43</f>
        <v>550710.91</v>
      </c>
      <c r="D42" s="22">
        <v>1100000</v>
      </c>
      <c r="E42" s="32">
        <f t="shared" si="24"/>
        <v>586539.9</v>
      </c>
      <c r="F42" s="40">
        <f t="shared" si="0"/>
        <v>53.321809090909092</v>
      </c>
      <c r="G42" s="40">
        <f t="shared" si="1"/>
        <v>106.50595246061133</v>
      </c>
      <c r="H42" s="14"/>
    </row>
    <row r="43" spans="1:8" ht="49.5" customHeight="1" x14ac:dyDescent="0.25">
      <c r="A43" s="49" t="s">
        <v>94</v>
      </c>
      <c r="B43" s="20" t="s">
        <v>95</v>
      </c>
      <c r="C43" s="26">
        <v>550710.91</v>
      </c>
      <c r="D43" s="26">
        <v>1100000</v>
      </c>
      <c r="E43" s="33">
        <v>586539.9</v>
      </c>
      <c r="F43" s="40">
        <f t="shared" si="0"/>
        <v>53.321809090909092</v>
      </c>
      <c r="G43" s="40">
        <f t="shared" si="1"/>
        <v>106.50595246061133</v>
      </c>
      <c r="H43" s="14"/>
    </row>
    <row r="44" spans="1:8" ht="49.5" hidden="1" customHeight="1" x14ac:dyDescent="0.25">
      <c r="A44" s="49" t="s">
        <v>96</v>
      </c>
      <c r="B44" s="20" t="s">
        <v>97</v>
      </c>
      <c r="C44" s="22">
        <f t="shared" ref="C44:E44" si="25">C45</f>
        <v>0</v>
      </c>
      <c r="D44" s="22">
        <v>0</v>
      </c>
      <c r="E44" s="32">
        <f t="shared" si="25"/>
        <v>0</v>
      </c>
      <c r="F44" s="40" t="e">
        <f t="shared" si="0"/>
        <v>#DIV/0!</v>
      </c>
      <c r="G44" s="40" t="e">
        <f t="shared" si="1"/>
        <v>#DIV/0!</v>
      </c>
      <c r="H44" s="14"/>
    </row>
    <row r="45" spans="1:8" ht="78" hidden="1" customHeight="1" x14ac:dyDescent="0.25">
      <c r="A45" s="49" t="s">
        <v>98</v>
      </c>
      <c r="B45" s="20" t="s">
        <v>99</v>
      </c>
      <c r="C45" s="26"/>
      <c r="D45" s="26">
        <v>0</v>
      </c>
      <c r="E45" s="33"/>
      <c r="F45" s="40" t="e">
        <f t="shared" si="0"/>
        <v>#DIV/0!</v>
      </c>
      <c r="G45" s="40" t="e">
        <f t="shared" si="1"/>
        <v>#DIV/0!</v>
      </c>
      <c r="H45" s="14"/>
    </row>
    <row r="46" spans="1:8" s="11" customFormat="1" ht="30.75" customHeight="1" x14ac:dyDescent="0.25">
      <c r="A46" s="49" t="s">
        <v>100</v>
      </c>
      <c r="B46" s="20" t="s">
        <v>101</v>
      </c>
      <c r="C46" s="22">
        <f t="shared" ref="C46" si="26">C47+C55+C58</f>
        <v>1720792.0099999998</v>
      </c>
      <c r="D46" s="22">
        <f t="shared" ref="D46:E46" si="27">D47+D55+D58</f>
        <v>3327400</v>
      </c>
      <c r="E46" s="32">
        <f t="shared" si="27"/>
        <v>876269.32</v>
      </c>
      <c r="F46" s="40">
        <f t="shared" si="0"/>
        <v>26.334955821362023</v>
      </c>
      <c r="G46" s="40">
        <f t="shared" si="1"/>
        <v>50.922442393255885</v>
      </c>
      <c r="H46" s="14"/>
    </row>
    <row r="47" spans="1:8" ht="75.75" customHeight="1" x14ac:dyDescent="0.25">
      <c r="A47" s="49" t="s">
        <v>102</v>
      </c>
      <c r="B47" s="20" t="s">
        <v>103</v>
      </c>
      <c r="C47" s="22">
        <f t="shared" ref="C47" si="28">C48+C51</f>
        <v>1690792.0099999998</v>
      </c>
      <c r="D47" s="22">
        <f t="shared" ref="D47:E47" si="29">D48+D51</f>
        <v>3202300</v>
      </c>
      <c r="E47" s="32">
        <f t="shared" si="29"/>
        <v>846269.32</v>
      </c>
      <c r="F47" s="40">
        <f t="shared" si="0"/>
        <v>26.426921899884459</v>
      </c>
      <c r="G47" s="40">
        <f t="shared" si="1"/>
        <v>50.05165123769423</v>
      </c>
      <c r="H47" s="14"/>
    </row>
    <row r="48" spans="1:8" ht="63" customHeight="1" x14ac:dyDescent="0.25">
      <c r="A48" s="49" t="s">
        <v>104</v>
      </c>
      <c r="B48" s="20" t="s">
        <v>105</v>
      </c>
      <c r="C48" s="22">
        <f t="shared" ref="C48" si="30">C49+C50</f>
        <v>651682.04999999993</v>
      </c>
      <c r="D48" s="22">
        <f t="shared" ref="D48:E48" si="31">D49+D50</f>
        <v>1762400</v>
      </c>
      <c r="E48" s="32">
        <f t="shared" si="31"/>
        <v>219970.25</v>
      </c>
      <c r="F48" s="40">
        <f t="shared" si="0"/>
        <v>12.481289718565593</v>
      </c>
      <c r="G48" s="40">
        <f t="shared" si="1"/>
        <v>33.754228768461559</v>
      </c>
      <c r="H48" s="14"/>
    </row>
    <row r="49" spans="1:8" ht="79.5" customHeight="1" x14ac:dyDescent="0.25">
      <c r="A49" s="49" t="s">
        <v>106</v>
      </c>
      <c r="B49" s="20" t="s">
        <v>107</v>
      </c>
      <c r="C49" s="26">
        <v>113255.48</v>
      </c>
      <c r="D49" s="26">
        <v>494400</v>
      </c>
      <c r="E49" s="33">
        <v>17068.37</v>
      </c>
      <c r="F49" s="40">
        <f t="shared" si="0"/>
        <v>3.4523402103559873</v>
      </c>
      <c r="G49" s="40">
        <f t="shared" si="1"/>
        <v>15.070679140647322</v>
      </c>
      <c r="H49" s="14"/>
    </row>
    <row r="50" spans="1:8" ht="63" customHeight="1" x14ac:dyDescent="0.25">
      <c r="A50" s="49" t="s">
        <v>108</v>
      </c>
      <c r="B50" s="20" t="s">
        <v>109</v>
      </c>
      <c r="C50" s="26">
        <v>538426.56999999995</v>
      </c>
      <c r="D50" s="26">
        <v>1268000</v>
      </c>
      <c r="E50" s="33">
        <v>202901.88</v>
      </c>
      <c r="F50" s="40">
        <f t="shared" si="0"/>
        <v>16.001725552050473</v>
      </c>
      <c r="G50" s="40">
        <f t="shared" si="1"/>
        <v>37.68422498169064</v>
      </c>
      <c r="H50" s="14"/>
    </row>
    <row r="51" spans="1:8" ht="62.25" customHeight="1" x14ac:dyDescent="0.25">
      <c r="A51" s="49" t="s">
        <v>110</v>
      </c>
      <c r="B51" s="20" t="s">
        <v>111</v>
      </c>
      <c r="C51" s="22">
        <f t="shared" ref="C51" si="32">C52+C53+C54</f>
        <v>1039109.96</v>
      </c>
      <c r="D51" s="22">
        <f t="shared" ref="D51:E51" si="33">D52+D53+D54</f>
        <v>1439900</v>
      </c>
      <c r="E51" s="32">
        <f t="shared" si="33"/>
        <v>626299.06999999995</v>
      </c>
      <c r="F51" s="40">
        <f t="shared" si="0"/>
        <v>43.496011528578371</v>
      </c>
      <c r="G51" s="40">
        <f t="shared" si="1"/>
        <v>60.272646217345461</v>
      </c>
      <c r="H51" s="14"/>
    </row>
    <row r="52" spans="1:8" ht="58.5" customHeight="1" x14ac:dyDescent="0.25">
      <c r="A52" s="49" t="s">
        <v>112</v>
      </c>
      <c r="B52" s="20" t="s">
        <v>113</v>
      </c>
      <c r="C52" s="26">
        <v>454007.42</v>
      </c>
      <c r="D52" s="26">
        <v>228000</v>
      </c>
      <c r="E52" s="33">
        <v>130486.23</v>
      </c>
      <c r="F52" s="40">
        <f t="shared" si="0"/>
        <v>57.230802631578946</v>
      </c>
      <c r="G52" s="40">
        <f t="shared" si="1"/>
        <v>28.740990620814085</v>
      </c>
      <c r="H52" s="14"/>
    </row>
    <row r="53" spans="1:8" ht="68.25" customHeight="1" x14ac:dyDescent="0.25">
      <c r="A53" s="49" t="s">
        <v>114</v>
      </c>
      <c r="B53" s="20" t="s">
        <v>115</v>
      </c>
      <c r="C53" s="26">
        <v>125322.9</v>
      </c>
      <c r="D53" s="26">
        <v>272000</v>
      </c>
      <c r="E53" s="33">
        <v>98046.3</v>
      </c>
      <c r="F53" s="40">
        <f t="shared" si="0"/>
        <v>36.046433823529412</v>
      </c>
      <c r="G53" s="40">
        <f t="shared" si="1"/>
        <v>78.234943493966398</v>
      </c>
      <c r="H53" s="14"/>
    </row>
    <row r="54" spans="1:8" ht="64.5" customHeight="1" x14ac:dyDescent="0.25">
      <c r="A54" s="49" t="s">
        <v>116</v>
      </c>
      <c r="B54" s="20" t="s">
        <v>117</v>
      </c>
      <c r="C54" s="26">
        <v>459779.64</v>
      </c>
      <c r="D54" s="26">
        <v>939900</v>
      </c>
      <c r="E54" s="33">
        <v>397766.54</v>
      </c>
      <c r="F54" s="40">
        <f t="shared" si="0"/>
        <v>42.320091499095646</v>
      </c>
      <c r="G54" s="40">
        <f t="shared" si="1"/>
        <v>86.512430171984121</v>
      </c>
      <c r="H54" s="14"/>
    </row>
    <row r="55" spans="1:8" ht="18.75" customHeight="1" x14ac:dyDescent="0.25">
      <c r="A55" s="49" t="s">
        <v>118</v>
      </c>
      <c r="B55" s="20" t="s">
        <v>119</v>
      </c>
      <c r="C55" s="22">
        <f t="shared" ref="C55:E56" si="34">C56</f>
        <v>0</v>
      </c>
      <c r="D55" s="22">
        <f t="shared" si="34"/>
        <v>4400</v>
      </c>
      <c r="E55" s="32">
        <f t="shared" si="34"/>
        <v>0</v>
      </c>
      <c r="F55" s="40">
        <f t="shared" si="0"/>
        <v>0</v>
      </c>
      <c r="G55" s="40"/>
      <c r="H55" s="14"/>
    </row>
    <row r="56" spans="1:8" ht="48.75" customHeight="1" x14ac:dyDescent="0.25">
      <c r="A56" s="49" t="s">
        <v>120</v>
      </c>
      <c r="B56" s="20" t="s">
        <v>121</v>
      </c>
      <c r="C56" s="22">
        <f t="shared" si="34"/>
        <v>0</v>
      </c>
      <c r="D56" s="22">
        <v>4400</v>
      </c>
      <c r="E56" s="32">
        <f t="shared" si="34"/>
        <v>0</v>
      </c>
      <c r="F56" s="40">
        <f t="shared" si="0"/>
        <v>0</v>
      </c>
      <c r="G56" s="40"/>
      <c r="H56" s="14"/>
    </row>
    <row r="57" spans="1:8" ht="49.5" customHeight="1" x14ac:dyDescent="0.25">
      <c r="A57" s="49" t="s">
        <v>122</v>
      </c>
      <c r="B57" s="20" t="s">
        <v>123</v>
      </c>
      <c r="C57" s="26">
        <v>0</v>
      </c>
      <c r="D57" s="26">
        <v>4400</v>
      </c>
      <c r="E57" s="33">
        <v>0</v>
      </c>
      <c r="F57" s="40">
        <f t="shared" si="0"/>
        <v>0</v>
      </c>
      <c r="G57" s="40"/>
      <c r="H57" s="14"/>
    </row>
    <row r="58" spans="1:8" ht="60.75" customHeight="1" x14ac:dyDescent="0.25">
      <c r="A58" s="49" t="s">
        <v>124</v>
      </c>
      <c r="B58" s="20" t="s">
        <v>125</v>
      </c>
      <c r="C58" s="22">
        <f t="shared" ref="C58:E59" si="35">C59</f>
        <v>30000</v>
      </c>
      <c r="D58" s="22">
        <f t="shared" si="35"/>
        <v>120700</v>
      </c>
      <c r="E58" s="32">
        <f t="shared" si="35"/>
        <v>30000</v>
      </c>
      <c r="F58" s="40">
        <f t="shared" si="0"/>
        <v>24.855012427506214</v>
      </c>
      <c r="G58" s="40">
        <f t="shared" si="1"/>
        <v>100</v>
      </c>
      <c r="H58" s="14"/>
    </row>
    <row r="59" spans="1:8" ht="63.75" customHeight="1" x14ac:dyDescent="0.25">
      <c r="A59" s="49" t="s">
        <v>126</v>
      </c>
      <c r="B59" s="20" t="s">
        <v>127</v>
      </c>
      <c r="C59" s="22">
        <f t="shared" si="35"/>
        <v>30000</v>
      </c>
      <c r="D59" s="22">
        <f t="shared" si="35"/>
        <v>120700</v>
      </c>
      <c r="E59" s="32">
        <f t="shared" si="35"/>
        <v>30000</v>
      </c>
      <c r="F59" s="40">
        <f t="shared" si="0"/>
        <v>24.855012427506214</v>
      </c>
      <c r="G59" s="40">
        <f t="shared" si="1"/>
        <v>100</v>
      </c>
      <c r="H59" s="16"/>
    </row>
    <row r="60" spans="1:8" ht="63" customHeight="1" x14ac:dyDescent="0.25">
      <c r="A60" s="49" t="s">
        <v>128</v>
      </c>
      <c r="B60" s="20" t="s">
        <v>129</v>
      </c>
      <c r="C60" s="26">
        <v>30000</v>
      </c>
      <c r="D60" s="26">
        <v>120700</v>
      </c>
      <c r="E60" s="33">
        <v>30000</v>
      </c>
      <c r="F60" s="40">
        <f t="shared" si="0"/>
        <v>24.855012427506214</v>
      </c>
      <c r="G60" s="40">
        <f t="shared" si="1"/>
        <v>100</v>
      </c>
      <c r="H60" s="16"/>
    </row>
    <row r="61" spans="1:8" s="11" customFormat="1" ht="19.5" customHeight="1" x14ac:dyDescent="0.25">
      <c r="A61" s="49" t="s">
        <v>130</v>
      </c>
      <c r="B61" s="20" t="s">
        <v>131</v>
      </c>
      <c r="C61" s="22">
        <f t="shared" ref="C61:E61" si="36">C62</f>
        <v>100411.57</v>
      </c>
      <c r="D61" s="22">
        <f t="shared" si="36"/>
        <v>103400</v>
      </c>
      <c r="E61" s="32">
        <f t="shared" si="36"/>
        <v>12608.33</v>
      </c>
      <c r="F61" s="40">
        <f t="shared" si="0"/>
        <v>12.193742746615087</v>
      </c>
      <c r="G61" s="40">
        <f t="shared" si="1"/>
        <v>12.556650593153757</v>
      </c>
      <c r="H61" s="16"/>
    </row>
    <row r="62" spans="1:8" ht="20.25" customHeight="1" x14ac:dyDescent="0.25">
      <c r="A62" s="49" t="s">
        <v>132</v>
      </c>
      <c r="B62" s="20" t="s">
        <v>133</v>
      </c>
      <c r="C62" s="22">
        <f t="shared" ref="C62" si="37">C63+C64+C65+C67</f>
        <v>100411.57</v>
      </c>
      <c r="D62" s="22">
        <f t="shared" ref="D62:E62" si="38">D63+D64+D65+D67</f>
        <v>103400</v>
      </c>
      <c r="E62" s="32">
        <f t="shared" si="38"/>
        <v>12608.33</v>
      </c>
      <c r="F62" s="40">
        <f t="shared" si="0"/>
        <v>12.193742746615087</v>
      </c>
      <c r="G62" s="40">
        <f t="shared" si="1"/>
        <v>12.556650593153757</v>
      </c>
      <c r="H62" s="16"/>
    </row>
    <row r="63" spans="1:8" ht="33.75" customHeight="1" x14ac:dyDescent="0.25">
      <c r="A63" s="49" t="s">
        <v>289</v>
      </c>
      <c r="B63" s="20" t="s">
        <v>134</v>
      </c>
      <c r="C63" s="26">
        <v>16743.46</v>
      </c>
      <c r="D63" s="26">
        <v>18400</v>
      </c>
      <c r="E63" s="33">
        <v>734.3</v>
      </c>
      <c r="F63" s="40">
        <f t="shared" si="0"/>
        <v>3.990760869565217</v>
      </c>
      <c r="G63" s="40">
        <f t="shared" si="1"/>
        <v>4.3855929419606223</v>
      </c>
      <c r="H63" s="16"/>
    </row>
    <row r="64" spans="1:8" ht="19.5" customHeight="1" x14ac:dyDescent="0.25">
      <c r="A64" s="49" t="s">
        <v>135</v>
      </c>
      <c r="B64" s="20" t="s">
        <v>136</v>
      </c>
      <c r="C64" s="26">
        <v>15393.51</v>
      </c>
      <c r="D64" s="26">
        <v>16200</v>
      </c>
      <c r="E64" s="33">
        <v>0</v>
      </c>
      <c r="F64" s="40">
        <f t="shared" si="0"/>
        <v>0</v>
      </c>
      <c r="G64" s="40">
        <f t="shared" si="1"/>
        <v>0</v>
      </c>
      <c r="H64" s="16"/>
    </row>
    <row r="65" spans="1:8" ht="19.5" customHeight="1" x14ac:dyDescent="0.25">
      <c r="A65" s="49" t="s">
        <v>137</v>
      </c>
      <c r="B65" s="20" t="s">
        <v>138</v>
      </c>
      <c r="C65" s="26">
        <v>64468.6</v>
      </c>
      <c r="D65" s="26">
        <v>68800</v>
      </c>
      <c r="E65" s="33">
        <v>11874.03</v>
      </c>
      <c r="F65" s="40">
        <f t="shared" si="0"/>
        <v>17.258764534883721</v>
      </c>
      <c r="G65" s="40">
        <f t="shared" si="1"/>
        <v>18.41831527286152</v>
      </c>
      <c r="H65" s="16"/>
    </row>
    <row r="66" spans="1:8" ht="19.5" customHeight="1" x14ac:dyDescent="0.25">
      <c r="A66" s="49" t="s">
        <v>139</v>
      </c>
      <c r="B66" s="20" t="s">
        <v>140</v>
      </c>
      <c r="C66" s="26">
        <v>64468.6</v>
      </c>
      <c r="D66" s="26">
        <v>68800</v>
      </c>
      <c r="E66" s="33">
        <v>11874.03</v>
      </c>
      <c r="F66" s="40">
        <f t="shared" si="0"/>
        <v>17.258764534883721</v>
      </c>
      <c r="G66" s="40">
        <f t="shared" si="1"/>
        <v>18.41831527286152</v>
      </c>
      <c r="H66" s="16"/>
    </row>
    <row r="67" spans="1:8" ht="31.5" customHeight="1" x14ac:dyDescent="0.25">
      <c r="A67" s="49" t="s">
        <v>141</v>
      </c>
      <c r="B67" s="20" t="s">
        <v>142</v>
      </c>
      <c r="C67" s="26">
        <v>3806</v>
      </c>
      <c r="D67" s="26">
        <v>0</v>
      </c>
      <c r="E67" s="33">
        <v>0</v>
      </c>
      <c r="F67" s="40"/>
      <c r="G67" s="40">
        <f t="shared" si="1"/>
        <v>0</v>
      </c>
      <c r="H67" s="16"/>
    </row>
    <row r="68" spans="1:8" s="11" customFormat="1" ht="33" customHeight="1" x14ac:dyDescent="0.25">
      <c r="A68" s="49" t="s">
        <v>143</v>
      </c>
      <c r="B68" s="20" t="s">
        <v>144</v>
      </c>
      <c r="C68" s="22">
        <f t="shared" ref="C68:E68" si="39">C69</f>
        <v>215894</v>
      </c>
      <c r="D68" s="22">
        <f t="shared" si="39"/>
        <v>358000</v>
      </c>
      <c r="E68" s="32">
        <f t="shared" si="39"/>
        <v>124006.38</v>
      </c>
      <c r="F68" s="40">
        <f t="shared" ref="F68:F131" si="40">E68/D68*100</f>
        <v>34.638653631284917</v>
      </c>
      <c r="G68" s="40">
        <f t="shared" ref="G68:G131" si="41">E68/C68*100</f>
        <v>57.438548546972122</v>
      </c>
      <c r="H68" s="16"/>
    </row>
    <row r="69" spans="1:8" ht="20.25" customHeight="1" x14ac:dyDescent="0.25">
      <c r="A69" s="49" t="s">
        <v>145</v>
      </c>
      <c r="B69" s="20" t="s">
        <v>146</v>
      </c>
      <c r="C69" s="22">
        <f>C72+C70</f>
        <v>215894</v>
      </c>
      <c r="D69" s="22">
        <f>D72+D70</f>
        <v>358000</v>
      </c>
      <c r="E69" s="32">
        <f>E72+E70</f>
        <v>124006.38</v>
      </c>
      <c r="F69" s="40">
        <f t="shared" si="40"/>
        <v>34.638653631284917</v>
      </c>
      <c r="G69" s="40">
        <f t="shared" si="41"/>
        <v>57.438548546972122</v>
      </c>
      <c r="H69" s="16"/>
    </row>
    <row r="70" spans="1:8" ht="30" x14ac:dyDescent="0.25">
      <c r="A70" s="28" t="s">
        <v>351</v>
      </c>
      <c r="B70" s="20" t="s">
        <v>293</v>
      </c>
      <c r="C70" s="22">
        <f>C71</f>
        <v>16193.33</v>
      </c>
      <c r="D70" s="22">
        <v>332000</v>
      </c>
      <c r="E70" s="32">
        <f>E71</f>
        <v>110938.03</v>
      </c>
      <c r="F70" s="40">
        <f t="shared" si="40"/>
        <v>33.415069277108437</v>
      </c>
      <c r="G70" s="40">
        <f t="shared" si="41"/>
        <v>685.08472315453344</v>
      </c>
      <c r="H70" s="16"/>
    </row>
    <row r="71" spans="1:8" ht="30.75" customHeight="1" x14ac:dyDescent="0.25">
      <c r="A71" s="27" t="s">
        <v>352</v>
      </c>
      <c r="B71" s="20" t="s">
        <v>294</v>
      </c>
      <c r="C71" s="22">
        <v>16193.33</v>
      </c>
      <c r="D71" s="22">
        <v>332000</v>
      </c>
      <c r="E71" s="32">
        <v>110938.03</v>
      </c>
      <c r="F71" s="40">
        <f t="shared" si="40"/>
        <v>33.415069277108437</v>
      </c>
      <c r="G71" s="40">
        <f t="shared" si="41"/>
        <v>685.08472315453344</v>
      </c>
      <c r="H71" s="16"/>
    </row>
    <row r="72" spans="1:8" ht="19.5" customHeight="1" x14ac:dyDescent="0.25">
      <c r="A72" s="49" t="s">
        <v>147</v>
      </c>
      <c r="B72" s="20" t="s">
        <v>148</v>
      </c>
      <c r="C72" s="22">
        <f t="shared" ref="C72" si="42">C73+C74</f>
        <v>199700.67</v>
      </c>
      <c r="D72" s="22">
        <f t="shared" ref="D72:E72" si="43">D73+D74</f>
        <v>26000</v>
      </c>
      <c r="E72" s="32">
        <f t="shared" si="43"/>
        <v>13068.35</v>
      </c>
      <c r="F72" s="40">
        <f t="shared" si="40"/>
        <v>50.262884615384621</v>
      </c>
      <c r="G72" s="40">
        <f t="shared" si="41"/>
        <v>6.5439690312506213</v>
      </c>
      <c r="H72" s="16"/>
    </row>
    <row r="73" spans="1:8" ht="18.75" customHeight="1" x14ac:dyDescent="0.25">
      <c r="A73" s="49" t="s">
        <v>149</v>
      </c>
      <c r="B73" s="20" t="s">
        <v>150</v>
      </c>
      <c r="C73" s="26">
        <v>182638.72</v>
      </c>
      <c r="D73" s="26">
        <v>0</v>
      </c>
      <c r="E73" s="33">
        <v>0</v>
      </c>
      <c r="F73" s="40"/>
      <c r="G73" s="40">
        <f t="shared" si="41"/>
        <v>0</v>
      </c>
      <c r="H73" s="16"/>
    </row>
    <row r="74" spans="1:8" ht="18" customHeight="1" x14ac:dyDescent="0.25">
      <c r="A74" s="49" t="s">
        <v>151</v>
      </c>
      <c r="B74" s="20" t="s">
        <v>152</v>
      </c>
      <c r="C74" s="26">
        <v>17061.95</v>
      </c>
      <c r="D74" s="26">
        <v>26000</v>
      </c>
      <c r="E74" s="33">
        <v>13068.35</v>
      </c>
      <c r="F74" s="40">
        <f t="shared" si="40"/>
        <v>50.262884615384621</v>
      </c>
      <c r="G74" s="40">
        <f t="shared" si="41"/>
        <v>76.593531220053976</v>
      </c>
      <c r="H74" s="16"/>
    </row>
    <row r="75" spans="1:8" s="11" customFormat="1" ht="33.75" customHeight="1" x14ac:dyDescent="0.25">
      <c r="A75" s="49" t="s">
        <v>153</v>
      </c>
      <c r="B75" s="20" t="s">
        <v>154</v>
      </c>
      <c r="C75" s="22">
        <f t="shared" ref="C75" si="44">C76+C79</f>
        <v>4573915.79</v>
      </c>
      <c r="D75" s="22">
        <f>D76+D79+D83</f>
        <v>3350000</v>
      </c>
      <c r="E75" s="32">
        <f t="shared" ref="E75" si="45">E76+E79</f>
        <v>277691.24</v>
      </c>
      <c r="F75" s="40">
        <f t="shared" si="40"/>
        <v>8.2892907462686551</v>
      </c>
      <c r="G75" s="40">
        <f t="shared" si="41"/>
        <v>6.071192666185925</v>
      </c>
      <c r="H75" s="16"/>
    </row>
    <row r="76" spans="1:8" ht="60.75" customHeight="1" x14ac:dyDescent="0.25">
      <c r="A76" s="49" t="s">
        <v>15</v>
      </c>
      <c r="B76" s="20" t="s">
        <v>155</v>
      </c>
      <c r="C76" s="26">
        <v>6045</v>
      </c>
      <c r="D76" s="26">
        <v>0</v>
      </c>
      <c r="E76" s="33">
        <v>0</v>
      </c>
      <c r="F76" s="40"/>
      <c r="G76" s="40">
        <f t="shared" si="41"/>
        <v>0</v>
      </c>
      <c r="H76" s="16"/>
    </row>
    <row r="77" spans="1:8" ht="77.25" customHeight="1" x14ac:dyDescent="0.25">
      <c r="A77" s="49" t="s">
        <v>16</v>
      </c>
      <c r="B77" s="20" t="s">
        <v>156</v>
      </c>
      <c r="C77" s="26">
        <v>6045</v>
      </c>
      <c r="D77" s="26">
        <v>0</v>
      </c>
      <c r="E77" s="33">
        <v>0</v>
      </c>
      <c r="F77" s="40"/>
      <c r="G77" s="40">
        <f t="shared" si="41"/>
        <v>0</v>
      </c>
      <c r="H77" s="16"/>
    </row>
    <row r="78" spans="1:8" ht="77.25" customHeight="1" x14ac:dyDescent="0.25">
      <c r="A78" s="49" t="s">
        <v>17</v>
      </c>
      <c r="B78" s="20" t="s">
        <v>157</v>
      </c>
      <c r="C78" s="26">
        <v>6045</v>
      </c>
      <c r="D78" s="26">
        <v>0</v>
      </c>
      <c r="E78" s="33">
        <v>0</v>
      </c>
      <c r="F78" s="40"/>
      <c r="G78" s="40">
        <f t="shared" si="41"/>
        <v>0</v>
      </c>
      <c r="H78" s="16"/>
    </row>
    <row r="79" spans="1:8" ht="34.5" customHeight="1" x14ac:dyDescent="0.25">
      <c r="A79" s="49" t="s">
        <v>158</v>
      </c>
      <c r="B79" s="20" t="s">
        <v>159</v>
      </c>
      <c r="C79" s="22">
        <f t="shared" ref="C79:D79" si="46">C80</f>
        <v>4567870.79</v>
      </c>
      <c r="D79" s="22">
        <f t="shared" si="46"/>
        <v>350000</v>
      </c>
      <c r="E79" s="32">
        <f>E80+E85</f>
        <v>277691.24</v>
      </c>
      <c r="F79" s="40">
        <f t="shared" si="40"/>
        <v>79.340354285714284</v>
      </c>
      <c r="G79" s="40">
        <f t="shared" si="41"/>
        <v>6.0792271227969641</v>
      </c>
      <c r="H79" s="16"/>
    </row>
    <row r="80" spans="1:8" ht="34.5" customHeight="1" x14ac:dyDescent="0.25">
      <c r="A80" s="49" t="s">
        <v>160</v>
      </c>
      <c r="B80" s="20" t="s">
        <v>161</v>
      </c>
      <c r="C80" s="22">
        <f t="shared" ref="C80" si="47">C81+C82</f>
        <v>4567870.79</v>
      </c>
      <c r="D80" s="22">
        <f t="shared" ref="D80:E80" si="48">D81+D82</f>
        <v>350000</v>
      </c>
      <c r="E80" s="32">
        <f t="shared" si="48"/>
        <v>100291.23999999999</v>
      </c>
      <c r="F80" s="40">
        <f t="shared" si="40"/>
        <v>28.654639999999997</v>
      </c>
      <c r="G80" s="40">
        <f t="shared" si="41"/>
        <v>2.1955796170845714</v>
      </c>
      <c r="H80" s="16"/>
    </row>
    <row r="81" spans="1:8" ht="63" customHeight="1" x14ac:dyDescent="0.25">
      <c r="A81" s="49" t="s">
        <v>162</v>
      </c>
      <c r="B81" s="20" t="s">
        <v>163</v>
      </c>
      <c r="C81" s="26">
        <v>4434738.29</v>
      </c>
      <c r="D81" s="26">
        <v>50000</v>
      </c>
      <c r="E81" s="33">
        <v>33708.980000000003</v>
      </c>
      <c r="F81" s="40">
        <f t="shared" si="40"/>
        <v>67.417960000000008</v>
      </c>
      <c r="G81" s="40">
        <f t="shared" si="41"/>
        <v>0.76011204710797042</v>
      </c>
      <c r="H81" s="16"/>
    </row>
    <row r="82" spans="1:8" ht="48.75" customHeight="1" x14ac:dyDescent="0.25">
      <c r="A82" s="49" t="s">
        <v>164</v>
      </c>
      <c r="B82" s="20" t="s">
        <v>165</v>
      </c>
      <c r="C82" s="26">
        <v>133132.5</v>
      </c>
      <c r="D82" s="26">
        <v>300000</v>
      </c>
      <c r="E82" s="33">
        <v>66582.259999999995</v>
      </c>
      <c r="F82" s="40">
        <f t="shared" si="40"/>
        <v>22.194086666666664</v>
      </c>
      <c r="G82" s="40">
        <f t="shared" si="41"/>
        <v>50.012025613580448</v>
      </c>
      <c r="H82" s="16"/>
    </row>
    <row r="83" spans="1:8" ht="48.75" customHeight="1" x14ac:dyDescent="0.25">
      <c r="A83" s="50" t="s">
        <v>8</v>
      </c>
      <c r="B83" s="5" t="s">
        <v>296</v>
      </c>
      <c r="C83" s="26">
        <v>0</v>
      </c>
      <c r="D83" s="26">
        <v>3000000</v>
      </c>
      <c r="E83" s="33">
        <v>0</v>
      </c>
      <c r="F83" s="40">
        <f t="shared" si="40"/>
        <v>0</v>
      </c>
      <c r="G83" s="40"/>
      <c r="H83" s="16"/>
    </row>
    <row r="84" spans="1:8" ht="49.5" customHeight="1" x14ac:dyDescent="0.25">
      <c r="A84" s="50" t="s">
        <v>295</v>
      </c>
      <c r="B84" s="5" t="s">
        <v>297</v>
      </c>
      <c r="C84" s="26">
        <v>0</v>
      </c>
      <c r="D84" s="26">
        <v>3000000</v>
      </c>
      <c r="E84" s="33">
        <v>0</v>
      </c>
      <c r="F84" s="40">
        <f t="shared" si="40"/>
        <v>0</v>
      </c>
      <c r="G84" s="40"/>
      <c r="H84" s="16"/>
    </row>
    <row r="85" spans="1:8" ht="49.5" customHeight="1" x14ac:dyDescent="0.25">
      <c r="A85" s="49" t="s">
        <v>356</v>
      </c>
      <c r="B85" s="41" t="s">
        <v>357</v>
      </c>
      <c r="C85" s="26">
        <v>0</v>
      </c>
      <c r="D85" s="26">
        <v>0</v>
      </c>
      <c r="E85" s="33">
        <v>177400</v>
      </c>
      <c r="F85" s="40"/>
      <c r="G85" s="40"/>
      <c r="H85" s="16"/>
    </row>
    <row r="86" spans="1:8" s="11" customFormat="1" ht="15.75" x14ac:dyDescent="0.25">
      <c r="A86" s="49" t="s">
        <v>166</v>
      </c>
      <c r="B86" s="20" t="s">
        <v>167</v>
      </c>
      <c r="C86" s="22">
        <f t="shared" ref="C86" si="49">C87+C90+C91+C93+C96+C97</f>
        <v>274810.58</v>
      </c>
      <c r="D86" s="22">
        <f>D87+D90+D91+D93+D96+D97+D99+D116+D122+D123+D124</f>
        <v>40000</v>
      </c>
      <c r="E86" s="22">
        <f>E87+E90+E91+E93+E96+E97+E99</f>
        <v>598553.34</v>
      </c>
      <c r="F86" s="40">
        <f t="shared" si="40"/>
        <v>1496.3833500000001</v>
      </c>
      <c r="G86" s="40">
        <f t="shared" si="41"/>
        <v>217.8057846244493</v>
      </c>
      <c r="H86" s="16"/>
    </row>
    <row r="87" spans="1:8" ht="33" customHeight="1" x14ac:dyDescent="0.25">
      <c r="A87" s="49" t="s">
        <v>168</v>
      </c>
      <c r="B87" s="20" t="s">
        <v>169</v>
      </c>
      <c r="C87" s="26">
        <f>C88+C89</f>
        <v>16362.85</v>
      </c>
      <c r="D87" s="26">
        <v>0</v>
      </c>
      <c r="E87" s="26">
        <v>0</v>
      </c>
      <c r="F87" s="40"/>
      <c r="G87" s="40">
        <f t="shared" si="41"/>
        <v>0</v>
      </c>
      <c r="H87" s="16"/>
    </row>
    <row r="88" spans="1:8" ht="62.25" customHeight="1" x14ac:dyDescent="0.25">
      <c r="A88" s="49" t="s">
        <v>170</v>
      </c>
      <c r="B88" s="20" t="s">
        <v>171</v>
      </c>
      <c r="C88" s="26">
        <v>16212.85</v>
      </c>
      <c r="D88" s="26">
        <v>0</v>
      </c>
      <c r="E88" s="26">
        <v>0</v>
      </c>
      <c r="F88" s="40"/>
      <c r="G88" s="40">
        <f t="shared" si="41"/>
        <v>0</v>
      </c>
      <c r="H88" s="16"/>
    </row>
    <row r="89" spans="1:8" ht="47.25" customHeight="1" x14ac:dyDescent="0.25">
      <c r="A89" s="49" t="s">
        <v>172</v>
      </c>
      <c r="B89" s="20" t="s">
        <v>173</v>
      </c>
      <c r="C89" s="26">
        <v>150</v>
      </c>
      <c r="D89" s="26">
        <v>0</v>
      </c>
      <c r="E89" s="26">
        <v>0</v>
      </c>
      <c r="F89" s="40"/>
      <c r="G89" s="40">
        <f t="shared" si="41"/>
        <v>0</v>
      </c>
      <c r="H89" s="16"/>
    </row>
    <row r="90" spans="1:8" ht="65.25" hidden="1" customHeight="1" x14ac:dyDescent="0.25">
      <c r="A90" s="49" t="s">
        <v>174</v>
      </c>
      <c r="B90" s="20" t="s">
        <v>175</v>
      </c>
      <c r="C90" s="26">
        <v>20000</v>
      </c>
      <c r="D90" s="26">
        <v>0</v>
      </c>
      <c r="E90" s="26">
        <v>0</v>
      </c>
      <c r="F90" s="40"/>
      <c r="G90" s="40">
        <f t="shared" si="41"/>
        <v>0</v>
      </c>
      <c r="H90" s="16"/>
    </row>
    <row r="91" spans="1:8" ht="114" hidden="1" customHeight="1" x14ac:dyDescent="0.25">
      <c r="A91" s="49" t="s">
        <v>176</v>
      </c>
      <c r="B91" s="20" t="s">
        <v>177</v>
      </c>
      <c r="C91" s="26"/>
      <c r="D91" s="26">
        <v>0</v>
      </c>
      <c r="E91" s="26"/>
      <c r="F91" s="40"/>
      <c r="G91" s="40" t="e">
        <f t="shared" si="41"/>
        <v>#DIV/0!</v>
      </c>
      <c r="H91" s="16"/>
    </row>
    <row r="92" spans="1:8" ht="32.25" hidden="1" customHeight="1" x14ac:dyDescent="0.25">
      <c r="A92" s="49" t="s">
        <v>178</v>
      </c>
      <c r="B92" s="20" t="s">
        <v>179</v>
      </c>
      <c r="C92" s="26"/>
      <c r="D92" s="26">
        <v>0</v>
      </c>
      <c r="E92" s="26"/>
      <c r="F92" s="40"/>
      <c r="G92" s="40" t="e">
        <f t="shared" si="41"/>
        <v>#DIV/0!</v>
      </c>
      <c r="H92" s="16"/>
    </row>
    <row r="93" spans="1:8" ht="46.5" customHeight="1" x14ac:dyDescent="0.25">
      <c r="A93" s="49" t="s">
        <v>180</v>
      </c>
      <c r="B93" s="20" t="s">
        <v>181</v>
      </c>
      <c r="C93" s="26">
        <v>14574.04</v>
      </c>
      <c r="D93" s="26">
        <v>0</v>
      </c>
      <c r="E93" s="26">
        <v>0</v>
      </c>
      <c r="F93" s="40"/>
      <c r="G93" s="40">
        <f t="shared" si="41"/>
        <v>0</v>
      </c>
      <c r="H93" s="16"/>
    </row>
    <row r="94" spans="1:8" ht="65.25" hidden="1" customHeight="1" x14ac:dyDescent="0.25">
      <c r="A94" s="51" t="s">
        <v>11</v>
      </c>
      <c r="B94" s="5" t="s">
        <v>9</v>
      </c>
      <c r="C94" s="26"/>
      <c r="D94" s="26"/>
      <c r="E94" s="26"/>
      <c r="F94" s="40" t="e">
        <f t="shared" si="40"/>
        <v>#DIV/0!</v>
      </c>
      <c r="G94" s="40" t="e">
        <f t="shared" si="41"/>
        <v>#DIV/0!</v>
      </c>
      <c r="H94" s="16"/>
    </row>
    <row r="95" spans="1:8" ht="78" hidden="1" customHeight="1" x14ac:dyDescent="0.25">
      <c r="A95" s="51" t="s">
        <v>12</v>
      </c>
      <c r="B95" s="5" t="s">
        <v>10</v>
      </c>
      <c r="C95" s="26"/>
      <c r="D95" s="26"/>
      <c r="E95" s="26"/>
      <c r="F95" s="40" t="e">
        <f t="shared" si="40"/>
        <v>#DIV/0!</v>
      </c>
      <c r="G95" s="40" t="e">
        <f t="shared" si="41"/>
        <v>#DIV/0!</v>
      </c>
      <c r="H95" s="16"/>
    </row>
    <row r="96" spans="1:8" ht="66" customHeight="1" x14ac:dyDescent="0.25">
      <c r="A96" s="49" t="s">
        <v>182</v>
      </c>
      <c r="B96" s="20" t="s">
        <v>183</v>
      </c>
      <c r="C96" s="26">
        <v>3000</v>
      </c>
      <c r="D96" s="26">
        <v>0</v>
      </c>
      <c r="E96" s="26">
        <v>0</v>
      </c>
      <c r="F96" s="40"/>
      <c r="G96" s="40">
        <f t="shared" si="41"/>
        <v>0</v>
      </c>
      <c r="H96" s="16"/>
    </row>
    <row r="97" spans="1:8" ht="33" customHeight="1" x14ac:dyDescent="0.25">
      <c r="A97" s="49" t="s">
        <v>184</v>
      </c>
      <c r="B97" s="20" t="s">
        <v>185</v>
      </c>
      <c r="C97" s="22">
        <f t="shared" ref="C97:E97" si="50">C98</f>
        <v>220873.69</v>
      </c>
      <c r="D97" s="22">
        <f t="shared" si="50"/>
        <v>0</v>
      </c>
      <c r="E97" s="22">
        <f t="shared" si="50"/>
        <v>0</v>
      </c>
      <c r="F97" s="40"/>
      <c r="G97" s="40">
        <f t="shared" si="41"/>
        <v>0</v>
      </c>
      <c r="H97" s="16"/>
    </row>
    <row r="98" spans="1:8" ht="32.25" customHeight="1" x14ac:dyDescent="0.25">
      <c r="A98" s="49" t="s">
        <v>186</v>
      </c>
      <c r="B98" s="20" t="s">
        <v>187</v>
      </c>
      <c r="C98" s="26">
        <v>220873.69</v>
      </c>
      <c r="D98" s="26">
        <v>0</v>
      </c>
      <c r="E98" s="26">
        <v>0</v>
      </c>
      <c r="F98" s="40"/>
      <c r="G98" s="40">
        <f t="shared" si="41"/>
        <v>0</v>
      </c>
      <c r="H98" s="16"/>
    </row>
    <row r="99" spans="1:8" ht="36" customHeight="1" x14ac:dyDescent="0.25">
      <c r="A99" s="49" t="s">
        <v>337</v>
      </c>
      <c r="B99" s="42" t="s">
        <v>338</v>
      </c>
      <c r="C99" s="26">
        <v>0</v>
      </c>
      <c r="D99" s="43">
        <v>40000</v>
      </c>
      <c r="E99" s="33">
        <f>E100+E102+E104+E106+E108+E110+E112+E114+E116+E119+E121+E124</f>
        <v>598553.34</v>
      </c>
      <c r="F99" s="40">
        <f t="shared" si="40"/>
        <v>1496.3833500000001</v>
      </c>
      <c r="G99" s="40"/>
      <c r="H99" s="16"/>
    </row>
    <row r="100" spans="1:8" ht="48.75" customHeight="1" x14ac:dyDescent="0.25">
      <c r="A100" s="49" t="s">
        <v>298</v>
      </c>
      <c r="B100" s="42" t="s">
        <v>318</v>
      </c>
      <c r="C100" s="26">
        <v>0</v>
      </c>
      <c r="D100" s="43">
        <v>3500</v>
      </c>
      <c r="E100" s="33">
        <f>E101</f>
        <v>6726.78</v>
      </c>
      <c r="F100" s="40">
        <f t="shared" si="40"/>
        <v>192.19371428571429</v>
      </c>
      <c r="G100" s="40"/>
      <c r="H100" s="16"/>
    </row>
    <row r="101" spans="1:8" ht="75" x14ac:dyDescent="0.25">
      <c r="A101" s="49" t="s">
        <v>299</v>
      </c>
      <c r="B101" s="42" t="s">
        <v>319</v>
      </c>
      <c r="C101" s="26">
        <v>0</v>
      </c>
      <c r="D101" s="43">
        <v>3500</v>
      </c>
      <c r="E101" s="33">
        <v>6726.78</v>
      </c>
      <c r="F101" s="40">
        <f t="shared" si="40"/>
        <v>192.19371428571429</v>
      </c>
      <c r="G101" s="40"/>
      <c r="H101" s="16"/>
    </row>
    <row r="102" spans="1:8" ht="75" x14ac:dyDescent="0.25">
      <c r="A102" s="49" t="s">
        <v>300</v>
      </c>
      <c r="B102" s="42" t="s">
        <v>320</v>
      </c>
      <c r="C102" s="26">
        <v>0</v>
      </c>
      <c r="D102" s="43">
        <v>1500</v>
      </c>
      <c r="E102" s="33">
        <f>E103</f>
        <v>44000</v>
      </c>
      <c r="F102" s="40">
        <f t="shared" si="40"/>
        <v>2933.333333333333</v>
      </c>
      <c r="G102" s="40"/>
      <c r="H102" s="16"/>
    </row>
    <row r="103" spans="1:8" ht="91.5" customHeight="1" x14ac:dyDescent="0.25">
      <c r="A103" s="49" t="s">
        <v>301</v>
      </c>
      <c r="B103" s="42" t="s">
        <v>321</v>
      </c>
      <c r="C103" s="26">
        <v>0</v>
      </c>
      <c r="D103" s="43">
        <v>1500</v>
      </c>
      <c r="E103" s="33">
        <v>44000</v>
      </c>
      <c r="F103" s="40">
        <f t="shared" si="40"/>
        <v>2933.333333333333</v>
      </c>
      <c r="G103" s="40"/>
      <c r="H103" s="16"/>
    </row>
    <row r="104" spans="1:8" ht="48" customHeight="1" x14ac:dyDescent="0.25">
      <c r="A104" s="49" t="s">
        <v>302</v>
      </c>
      <c r="B104" s="42" t="s">
        <v>322</v>
      </c>
      <c r="C104" s="26">
        <v>0</v>
      </c>
      <c r="D104" s="43">
        <v>3000</v>
      </c>
      <c r="E104" s="33">
        <f>E105</f>
        <v>31300</v>
      </c>
      <c r="F104" s="40">
        <f t="shared" si="40"/>
        <v>1043.3333333333333</v>
      </c>
      <c r="G104" s="40"/>
      <c r="H104" s="16"/>
    </row>
    <row r="105" spans="1:8" ht="79.5" customHeight="1" x14ac:dyDescent="0.25">
      <c r="A105" s="49" t="s">
        <v>303</v>
      </c>
      <c r="B105" s="42" t="s">
        <v>323</v>
      </c>
      <c r="C105" s="26">
        <v>0</v>
      </c>
      <c r="D105" s="43">
        <v>3000</v>
      </c>
      <c r="E105" s="33">
        <v>31300</v>
      </c>
      <c r="F105" s="40">
        <f t="shared" si="40"/>
        <v>1043.3333333333333</v>
      </c>
      <c r="G105" s="40"/>
      <c r="H105" s="16"/>
    </row>
    <row r="106" spans="1:8" ht="60" x14ac:dyDescent="0.25">
      <c r="A106" s="49" t="s">
        <v>304</v>
      </c>
      <c r="B106" s="42" t="s">
        <v>324</v>
      </c>
      <c r="C106" s="26">
        <v>0</v>
      </c>
      <c r="D106" s="43">
        <v>15000</v>
      </c>
      <c r="E106" s="33">
        <f>E107</f>
        <v>4000</v>
      </c>
      <c r="F106" s="40">
        <f t="shared" si="40"/>
        <v>26.666666666666668</v>
      </c>
      <c r="G106" s="40"/>
      <c r="H106" s="16"/>
    </row>
    <row r="107" spans="1:8" ht="82.5" customHeight="1" x14ac:dyDescent="0.25">
      <c r="A107" s="49" t="s">
        <v>305</v>
      </c>
      <c r="B107" s="42" t="s">
        <v>325</v>
      </c>
      <c r="C107" s="26">
        <v>0</v>
      </c>
      <c r="D107" s="43">
        <v>15000</v>
      </c>
      <c r="E107" s="33">
        <v>4000</v>
      </c>
      <c r="F107" s="40">
        <f t="shared" si="40"/>
        <v>26.666666666666668</v>
      </c>
      <c r="G107" s="40"/>
      <c r="H107" s="16"/>
    </row>
    <row r="108" spans="1:8" ht="60.75" customHeight="1" x14ac:dyDescent="0.25">
      <c r="A108" s="49" t="s">
        <v>306</v>
      </c>
      <c r="B108" s="42" t="s">
        <v>326</v>
      </c>
      <c r="C108" s="26">
        <v>0</v>
      </c>
      <c r="D108" s="43">
        <v>0</v>
      </c>
      <c r="E108" s="33">
        <f>E109</f>
        <v>1500</v>
      </c>
      <c r="F108" s="40"/>
      <c r="G108" s="40"/>
      <c r="H108" s="16"/>
    </row>
    <row r="109" spans="1:8" ht="95.25" customHeight="1" x14ac:dyDescent="0.25">
      <c r="A109" s="49" t="s">
        <v>307</v>
      </c>
      <c r="B109" s="42" t="s">
        <v>327</v>
      </c>
      <c r="C109" s="26">
        <v>0</v>
      </c>
      <c r="D109" s="43">
        <v>0</v>
      </c>
      <c r="E109" s="33">
        <v>1500</v>
      </c>
      <c r="F109" s="40"/>
      <c r="G109" s="40"/>
      <c r="H109" s="16"/>
    </row>
    <row r="110" spans="1:8" ht="65.25" customHeight="1" x14ac:dyDescent="0.25">
      <c r="A110" s="52" t="s">
        <v>358</v>
      </c>
      <c r="B110" s="42" t="s">
        <v>359</v>
      </c>
      <c r="C110" s="26">
        <v>0</v>
      </c>
      <c r="D110" s="43">
        <f>D111</f>
        <v>0</v>
      </c>
      <c r="E110" s="33">
        <f>E111</f>
        <v>1500</v>
      </c>
      <c r="F110" s="40"/>
      <c r="G110" s="40"/>
      <c r="H110" s="16"/>
    </row>
    <row r="111" spans="1:8" ht="93" customHeight="1" x14ac:dyDescent="0.25">
      <c r="A111" s="52" t="s">
        <v>360</v>
      </c>
      <c r="B111" s="42" t="s">
        <v>361</v>
      </c>
      <c r="C111" s="26">
        <v>0</v>
      </c>
      <c r="D111" s="43">
        <v>0</v>
      </c>
      <c r="E111" s="33">
        <v>1500</v>
      </c>
      <c r="F111" s="40"/>
      <c r="G111" s="40"/>
      <c r="H111" s="16"/>
    </row>
    <row r="112" spans="1:8" ht="51.75" customHeight="1" x14ac:dyDescent="0.25">
      <c r="A112" s="52" t="s">
        <v>362</v>
      </c>
      <c r="B112" s="42" t="s">
        <v>363</v>
      </c>
      <c r="C112" s="26">
        <v>0</v>
      </c>
      <c r="D112" s="43">
        <f>D113</f>
        <v>0</v>
      </c>
      <c r="E112" s="33">
        <f>E113</f>
        <v>1000</v>
      </c>
      <c r="F112" s="40"/>
      <c r="G112" s="40"/>
      <c r="H112" s="16"/>
    </row>
    <row r="113" spans="1:8" ht="65.25" customHeight="1" x14ac:dyDescent="0.25">
      <c r="A113" s="52" t="s">
        <v>364</v>
      </c>
      <c r="B113" s="42" t="s">
        <v>365</v>
      </c>
      <c r="C113" s="26">
        <v>0</v>
      </c>
      <c r="D113" s="43">
        <v>0</v>
      </c>
      <c r="E113" s="33">
        <v>1000</v>
      </c>
      <c r="F113" s="40"/>
      <c r="G113" s="40"/>
      <c r="H113" s="16"/>
    </row>
    <row r="114" spans="1:8" ht="63" customHeight="1" x14ac:dyDescent="0.25">
      <c r="A114" s="49" t="s">
        <v>308</v>
      </c>
      <c r="B114" s="42" t="s">
        <v>328</v>
      </c>
      <c r="C114" s="26">
        <v>0</v>
      </c>
      <c r="D114" s="43">
        <v>17000</v>
      </c>
      <c r="E114" s="33">
        <f>E115</f>
        <v>38985.32</v>
      </c>
      <c r="F114" s="40">
        <f t="shared" si="40"/>
        <v>229.32541176470588</v>
      </c>
      <c r="G114" s="40"/>
      <c r="H114" s="16"/>
    </row>
    <row r="115" spans="1:8" ht="76.5" customHeight="1" x14ac:dyDescent="0.25">
      <c r="A115" s="49" t="s">
        <v>309</v>
      </c>
      <c r="B115" s="42" t="s">
        <v>329</v>
      </c>
      <c r="C115" s="26">
        <v>0</v>
      </c>
      <c r="D115" s="43">
        <v>17000</v>
      </c>
      <c r="E115" s="33">
        <v>38985.32</v>
      </c>
      <c r="F115" s="40">
        <f t="shared" si="40"/>
        <v>229.32541176470588</v>
      </c>
      <c r="G115" s="40"/>
      <c r="H115" s="16"/>
    </row>
    <row r="116" spans="1:8" ht="37.5" customHeight="1" x14ac:dyDescent="0.25">
      <c r="A116" s="49" t="s">
        <v>366</v>
      </c>
      <c r="B116" s="41" t="s">
        <v>367</v>
      </c>
      <c r="C116" s="26">
        <v>0</v>
      </c>
      <c r="D116" s="43">
        <v>0</v>
      </c>
      <c r="E116" s="33">
        <f>E117</f>
        <v>1000</v>
      </c>
      <c r="F116" s="40"/>
      <c r="G116" s="40"/>
      <c r="H116" s="16"/>
    </row>
    <row r="117" spans="1:8" ht="60" x14ac:dyDescent="0.25">
      <c r="A117" s="49" t="s">
        <v>368</v>
      </c>
      <c r="B117" s="38" t="s">
        <v>369</v>
      </c>
      <c r="C117" s="26">
        <v>0</v>
      </c>
      <c r="D117" s="43">
        <v>0</v>
      </c>
      <c r="E117" s="33">
        <v>1000</v>
      </c>
      <c r="F117" s="40"/>
      <c r="G117" s="40"/>
      <c r="H117" s="16"/>
    </row>
    <row r="118" spans="1:8" ht="15.75" x14ac:dyDescent="0.25">
      <c r="A118" s="49" t="s">
        <v>310</v>
      </c>
      <c r="B118" s="41" t="s">
        <v>376</v>
      </c>
      <c r="C118" s="26">
        <v>0</v>
      </c>
      <c r="D118" s="43"/>
      <c r="E118" s="33"/>
      <c r="F118" s="40"/>
      <c r="G118" s="40"/>
      <c r="H118" s="16"/>
    </row>
    <row r="119" spans="1:8" ht="76.5" customHeight="1" x14ac:dyDescent="0.25">
      <c r="A119" s="49" t="s">
        <v>311</v>
      </c>
      <c r="B119" s="42" t="s">
        <v>330</v>
      </c>
      <c r="C119" s="26">
        <v>0</v>
      </c>
      <c r="D119" s="43">
        <v>0</v>
      </c>
      <c r="E119" s="33">
        <v>27200</v>
      </c>
      <c r="F119" s="40"/>
      <c r="G119" s="40"/>
      <c r="H119" s="16"/>
    </row>
    <row r="120" spans="1:8" ht="45" x14ac:dyDescent="0.25">
      <c r="A120" s="49" t="s">
        <v>312</v>
      </c>
      <c r="B120" s="42" t="s">
        <v>331</v>
      </c>
      <c r="C120" s="26">
        <v>0</v>
      </c>
      <c r="D120" s="43">
        <v>0</v>
      </c>
      <c r="E120" s="33">
        <v>27200</v>
      </c>
      <c r="F120" s="40"/>
      <c r="G120" s="40"/>
      <c r="H120" s="16"/>
    </row>
    <row r="121" spans="1:8" ht="66.75" customHeight="1" x14ac:dyDescent="0.25">
      <c r="A121" s="49" t="s">
        <v>313</v>
      </c>
      <c r="B121" s="42" t="s">
        <v>332</v>
      </c>
      <c r="C121" s="26">
        <v>0</v>
      </c>
      <c r="D121" s="43">
        <v>0</v>
      </c>
      <c r="E121" s="33">
        <f>E122+E123</f>
        <v>207334.24</v>
      </c>
      <c r="F121" s="40"/>
      <c r="G121" s="40"/>
      <c r="H121" s="16"/>
    </row>
    <row r="122" spans="1:8" ht="60" x14ac:dyDescent="0.25">
      <c r="A122" s="49" t="s">
        <v>314</v>
      </c>
      <c r="B122" s="42" t="s">
        <v>333</v>
      </c>
      <c r="C122" s="26">
        <v>0</v>
      </c>
      <c r="D122" s="43">
        <v>0</v>
      </c>
      <c r="E122" s="33">
        <v>204109.24</v>
      </c>
      <c r="F122" s="40"/>
      <c r="G122" s="40"/>
      <c r="H122" s="16"/>
    </row>
    <row r="123" spans="1:8" ht="61.5" customHeight="1" x14ac:dyDescent="0.25">
      <c r="A123" s="49" t="s">
        <v>315</v>
      </c>
      <c r="B123" s="42" t="s">
        <v>334</v>
      </c>
      <c r="C123" s="26">
        <v>0</v>
      </c>
      <c r="D123" s="43">
        <v>0</v>
      </c>
      <c r="E123" s="33">
        <v>3225</v>
      </c>
      <c r="F123" s="40"/>
      <c r="G123" s="40"/>
      <c r="H123" s="16"/>
    </row>
    <row r="124" spans="1:8" ht="15.75" x14ac:dyDescent="0.25">
      <c r="A124" s="49" t="s">
        <v>316</v>
      </c>
      <c r="B124" s="42" t="s">
        <v>335</v>
      </c>
      <c r="C124" s="26">
        <v>0</v>
      </c>
      <c r="D124" s="43">
        <v>0</v>
      </c>
      <c r="E124" s="33">
        <v>234007</v>
      </c>
      <c r="F124" s="40"/>
      <c r="G124" s="40"/>
      <c r="H124" s="16"/>
    </row>
    <row r="125" spans="1:8" ht="75" customHeight="1" x14ac:dyDescent="0.25">
      <c r="A125" s="49" t="s">
        <v>317</v>
      </c>
      <c r="B125" s="42" t="s">
        <v>336</v>
      </c>
      <c r="C125" s="26">
        <v>0</v>
      </c>
      <c r="D125" s="43">
        <v>0</v>
      </c>
      <c r="E125" s="33">
        <v>234007</v>
      </c>
      <c r="F125" s="40"/>
      <c r="G125" s="40"/>
      <c r="H125" s="16"/>
    </row>
    <row r="126" spans="1:8" ht="15.75" x14ac:dyDescent="0.25">
      <c r="A126" s="52" t="s">
        <v>345</v>
      </c>
      <c r="B126" s="44" t="s">
        <v>348</v>
      </c>
      <c r="C126" s="26">
        <f>C127</f>
        <v>0.28999999999999998</v>
      </c>
      <c r="D126" s="43">
        <v>0</v>
      </c>
      <c r="E126" s="33">
        <v>6782.9</v>
      </c>
      <c r="F126" s="40"/>
      <c r="G126" s="40"/>
      <c r="H126" s="16"/>
    </row>
    <row r="127" spans="1:8" ht="15.75" x14ac:dyDescent="0.25">
      <c r="A127" s="52" t="s">
        <v>346</v>
      </c>
      <c r="B127" s="44" t="s">
        <v>349</v>
      </c>
      <c r="C127" s="26">
        <f>C128</f>
        <v>0.28999999999999998</v>
      </c>
      <c r="D127" s="43">
        <v>0</v>
      </c>
      <c r="E127" s="33">
        <v>6782.9</v>
      </c>
      <c r="F127" s="40"/>
      <c r="G127" s="40"/>
      <c r="H127" s="16"/>
    </row>
    <row r="128" spans="1:8" ht="30" x14ac:dyDescent="0.25">
      <c r="A128" s="52" t="s">
        <v>347</v>
      </c>
      <c r="B128" s="44" t="s">
        <v>350</v>
      </c>
      <c r="C128" s="26">
        <v>0.28999999999999998</v>
      </c>
      <c r="D128" s="43">
        <v>0</v>
      </c>
      <c r="E128" s="33">
        <v>6782.9</v>
      </c>
      <c r="F128" s="40"/>
      <c r="G128" s="40"/>
      <c r="H128" s="16"/>
    </row>
    <row r="129" spans="1:8" ht="15.75" hidden="1" x14ac:dyDescent="0.25">
      <c r="A129" s="49"/>
      <c r="B129" s="20"/>
      <c r="C129" s="26"/>
      <c r="D129" s="26"/>
      <c r="E129" s="33"/>
      <c r="F129" s="40" t="e">
        <f t="shared" si="40"/>
        <v>#DIV/0!</v>
      </c>
      <c r="G129" s="40" t="e">
        <f t="shared" si="41"/>
        <v>#DIV/0!</v>
      </c>
      <c r="H129" s="16"/>
    </row>
    <row r="130" spans="1:8" s="10" customFormat="1" ht="20.25" customHeight="1" x14ac:dyDescent="0.25">
      <c r="A130" s="48" t="s">
        <v>188</v>
      </c>
      <c r="B130" s="20" t="s">
        <v>189</v>
      </c>
      <c r="C130" s="21">
        <f t="shared" ref="C130" si="51">C131+C181+C186</f>
        <v>92261729.210000008</v>
      </c>
      <c r="D130" s="21">
        <f t="shared" ref="D130" si="52">D131+D181+D186</f>
        <v>247144301.91000003</v>
      </c>
      <c r="E130" s="31">
        <f>E131+E181</f>
        <v>101774148.47</v>
      </c>
      <c r="F130" s="40">
        <f t="shared" si="40"/>
        <v>41.18005055486249</v>
      </c>
      <c r="G130" s="40">
        <f t="shared" si="41"/>
        <v>110.31025468680352</v>
      </c>
      <c r="H130" s="16"/>
    </row>
    <row r="131" spans="1:8" ht="33" customHeight="1" x14ac:dyDescent="0.25">
      <c r="A131" s="49" t="s">
        <v>190</v>
      </c>
      <c r="B131" s="20" t="s">
        <v>191</v>
      </c>
      <c r="C131" s="22">
        <f t="shared" ref="C131" si="53">C132+C140+C157+C175</f>
        <v>92262791.210000008</v>
      </c>
      <c r="D131" s="22">
        <f>D132+D140+D157+D175</f>
        <v>247107490.91000003</v>
      </c>
      <c r="E131" s="32">
        <f>E132+E140+E157+E175</f>
        <v>101779141.92</v>
      </c>
      <c r="F131" s="40">
        <f t="shared" si="40"/>
        <v>41.188205806787693</v>
      </c>
      <c r="G131" s="40">
        <f t="shared" si="41"/>
        <v>110.31439715317062</v>
      </c>
      <c r="H131" s="13"/>
    </row>
    <row r="132" spans="1:8" s="11" customFormat="1" ht="15" customHeight="1" x14ac:dyDescent="0.25">
      <c r="A132" s="49" t="s">
        <v>192</v>
      </c>
      <c r="B132" s="20" t="s">
        <v>193</v>
      </c>
      <c r="C132" s="26">
        <f>C133+C136</f>
        <v>33178752</v>
      </c>
      <c r="D132" s="26">
        <v>63136000</v>
      </c>
      <c r="E132" s="33">
        <f>E133+E136+E138</f>
        <v>31737618</v>
      </c>
      <c r="F132" s="40">
        <f t="shared" ref="F132:F189" si="54">E132/D132*100</f>
        <v>50.268654967055248</v>
      </c>
      <c r="G132" s="40">
        <f t="shared" ref="G132:G189" si="55">E132/C132*100</f>
        <v>95.656455071004473</v>
      </c>
      <c r="H132" s="15"/>
    </row>
    <row r="133" spans="1:8" ht="18" customHeight="1" x14ac:dyDescent="0.25">
      <c r="A133" s="49" t="s">
        <v>194</v>
      </c>
      <c r="B133" s="20" t="s">
        <v>195</v>
      </c>
      <c r="C133" s="26">
        <f>C134</f>
        <v>28724502</v>
      </c>
      <c r="D133" s="26">
        <v>56218000</v>
      </c>
      <c r="E133" s="33">
        <f>E134</f>
        <v>28108998</v>
      </c>
      <c r="F133" s="40">
        <f t="shared" si="54"/>
        <v>49.999996442420574</v>
      </c>
      <c r="G133" s="40">
        <f t="shared" si="55"/>
        <v>97.857216114660588</v>
      </c>
      <c r="H133" s="13"/>
    </row>
    <row r="134" spans="1:8" ht="35.25" customHeight="1" x14ac:dyDescent="0.25">
      <c r="A134" s="49" t="s">
        <v>196</v>
      </c>
      <c r="B134" s="20" t="s">
        <v>197</v>
      </c>
      <c r="C134" s="26">
        <v>28724502</v>
      </c>
      <c r="D134" s="26">
        <v>56218000</v>
      </c>
      <c r="E134" s="33">
        <v>28108998</v>
      </c>
      <c r="F134" s="40">
        <f t="shared" si="54"/>
        <v>49.999996442420574</v>
      </c>
      <c r="G134" s="40">
        <f t="shared" si="55"/>
        <v>97.857216114660588</v>
      </c>
      <c r="H134" s="13"/>
    </row>
    <row r="135" spans="1:8" ht="30" hidden="1" x14ac:dyDescent="0.25">
      <c r="A135" s="49" t="s">
        <v>198</v>
      </c>
      <c r="B135" s="20" t="s">
        <v>199</v>
      </c>
      <c r="C135" s="26" t="s">
        <v>18</v>
      </c>
      <c r="D135" s="26" t="s">
        <v>18</v>
      </c>
      <c r="E135" s="33" t="s">
        <v>18</v>
      </c>
      <c r="F135" s="40" t="e">
        <f t="shared" si="54"/>
        <v>#VALUE!</v>
      </c>
      <c r="G135" s="40" t="e">
        <f t="shared" si="55"/>
        <v>#VALUE!</v>
      </c>
      <c r="H135" s="13"/>
    </row>
    <row r="136" spans="1:8" ht="33" customHeight="1" x14ac:dyDescent="0.25">
      <c r="A136" s="49" t="s">
        <v>200</v>
      </c>
      <c r="B136" s="20" t="s">
        <v>201</v>
      </c>
      <c r="C136" s="26">
        <f>C137</f>
        <v>4454250</v>
      </c>
      <c r="D136" s="26">
        <v>6918000</v>
      </c>
      <c r="E136" s="33">
        <f>E137</f>
        <v>3459000</v>
      </c>
      <c r="F136" s="40">
        <f t="shared" si="54"/>
        <v>50</v>
      </c>
      <c r="G136" s="40">
        <f t="shared" si="55"/>
        <v>77.656171072571141</v>
      </c>
      <c r="H136" s="13"/>
    </row>
    <row r="137" spans="1:8" ht="30" x14ac:dyDescent="0.25">
      <c r="A137" s="49" t="s">
        <v>202</v>
      </c>
      <c r="B137" s="20" t="s">
        <v>203</v>
      </c>
      <c r="C137" s="26">
        <v>4454250</v>
      </c>
      <c r="D137" s="26">
        <v>6918000</v>
      </c>
      <c r="E137" s="33">
        <v>3459000</v>
      </c>
      <c r="F137" s="40">
        <f t="shared" si="54"/>
        <v>50</v>
      </c>
      <c r="G137" s="40">
        <f t="shared" si="55"/>
        <v>77.656171072571141</v>
      </c>
      <c r="H137" s="13"/>
    </row>
    <row r="138" spans="1:8" ht="78.75" customHeight="1" x14ac:dyDescent="0.25">
      <c r="A138" s="49" t="s">
        <v>370</v>
      </c>
      <c r="B138" s="41" t="s">
        <v>371</v>
      </c>
      <c r="C138" s="26">
        <f>C139</f>
        <v>0</v>
      </c>
      <c r="D138" s="26">
        <f>D139</f>
        <v>0</v>
      </c>
      <c r="E138" s="26">
        <f>E139</f>
        <v>169620</v>
      </c>
      <c r="F138" s="40"/>
      <c r="G138" s="40"/>
      <c r="H138" s="13"/>
    </row>
    <row r="139" spans="1:8" ht="90" x14ac:dyDescent="0.25">
      <c r="A139" s="49" t="s">
        <v>372</v>
      </c>
      <c r="B139" s="41" t="s">
        <v>373</v>
      </c>
      <c r="C139" s="26">
        <v>0</v>
      </c>
      <c r="D139" s="26">
        <v>0</v>
      </c>
      <c r="E139" s="26">
        <v>169620</v>
      </c>
      <c r="F139" s="40"/>
      <c r="G139" s="40"/>
      <c r="H139" s="13"/>
    </row>
    <row r="140" spans="1:8" s="11" customFormat="1" ht="30" x14ac:dyDescent="0.25">
      <c r="A140" s="49" t="s">
        <v>204</v>
      </c>
      <c r="B140" s="20" t="s">
        <v>205</v>
      </c>
      <c r="C140" s="22">
        <f t="shared" ref="C140" si="56">C141+C144+C146+C148+C150+C152+C154</f>
        <v>986486</v>
      </c>
      <c r="D140" s="22">
        <f t="shared" ref="D140:E140" si="57">D141+D144+D146+D148+D150+D152+D154</f>
        <v>66451848.93</v>
      </c>
      <c r="E140" s="32">
        <f t="shared" si="57"/>
        <v>11458705.200000001</v>
      </c>
      <c r="F140" s="40">
        <f t="shared" si="54"/>
        <v>17.24362133560879</v>
      </c>
      <c r="G140" s="40">
        <f t="shared" si="55"/>
        <v>1161.567949266386</v>
      </c>
      <c r="H140" s="16"/>
    </row>
    <row r="141" spans="1:8" ht="31.5" customHeight="1" x14ac:dyDescent="0.25">
      <c r="A141" s="49" t="s">
        <v>206</v>
      </c>
      <c r="B141" s="20" t="s">
        <v>207</v>
      </c>
      <c r="C141" s="26">
        <v>0</v>
      </c>
      <c r="D141" s="26">
        <f>D142+D143</f>
        <v>31493001</v>
      </c>
      <c r="E141" s="33">
        <f>E142</f>
        <v>1130389.72</v>
      </c>
      <c r="F141" s="40">
        <f t="shared" si="54"/>
        <v>3.5893363099947195</v>
      </c>
      <c r="G141" s="40"/>
      <c r="H141" s="13"/>
    </row>
    <row r="142" spans="1:8" ht="31.5" customHeight="1" x14ac:dyDescent="0.25">
      <c r="A142" s="49" t="s">
        <v>339</v>
      </c>
      <c r="B142" s="42" t="s">
        <v>340</v>
      </c>
      <c r="C142" s="26">
        <v>0</v>
      </c>
      <c r="D142" s="26">
        <v>1493001</v>
      </c>
      <c r="E142" s="33">
        <v>1130389.72</v>
      </c>
      <c r="F142" s="40">
        <f t="shared" si="54"/>
        <v>75.712589609785937</v>
      </c>
      <c r="G142" s="40"/>
      <c r="H142" s="13"/>
    </row>
    <row r="143" spans="1:8" ht="34.5" customHeight="1" x14ac:dyDescent="0.25">
      <c r="A143" s="49" t="s">
        <v>208</v>
      </c>
      <c r="B143" s="20" t="s">
        <v>209</v>
      </c>
      <c r="C143" s="26">
        <v>0</v>
      </c>
      <c r="D143" s="26">
        <v>30000000</v>
      </c>
      <c r="E143" s="33"/>
      <c r="F143" s="40">
        <f t="shared" si="54"/>
        <v>0</v>
      </c>
      <c r="G143" s="40"/>
      <c r="H143" s="13"/>
    </row>
    <row r="144" spans="1:8" ht="78" customHeight="1" x14ac:dyDescent="0.25">
      <c r="A144" s="49" t="s">
        <v>4</v>
      </c>
      <c r="B144" s="20" t="s">
        <v>210</v>
      </c>
      <c r="C144" s="26">
        <v>0</v>
      </c>
      <c r="D144" s="26">
        <v>16413410</v>
      </c>
      <c r="E144" s="33">
        <f>E145</f>
        <v>5558221.2400000002</v>
      </c>
      <c r="F144" s="40">
        <f t="shared" si="54"/>
        <v>33.8639029915173</v>
      </c>
      <c r="G144" s="40"/>
      <c r="H144" s="13"/>
    </row>
    <row r="145" spans="1:8" ht="78.75" customHeight="1" x14ac:dyDescent="0.25">
      <c r="A145" s="49" t="s">
        <v>5</v>
      </c>
      <c r="B145" s="20" t="s">
        <v>211</v>
      </c>
      <c r="C145" s="26">
        <v>0</v>
      </c>
      <c r="D145" s="26">
        <v>16413410</v>
      </c>
      <c r="E145" s="33">
        <v>5558221.2400000002</v>
      </c>
      <c r="F145" s="40">
        <f t="shared" si="54"/>
        <v>33.8639029915173</v>
      </c>
      <c r="G145" s="40"/>
      <c r="H145" s="13"/>
    </row>
    <row r="146" spans="1:8" ht="48.75" customHeight="1" x14ac:dyDescent="0.25">
      <c r="A146" s="49" t="s">
        <v>212</v>
      </c>
      <c r="B146" s="20" t="s">
        <v>213</v>
      </c>
      <c r="C146" s="26">
        <v>0</v>
      </c>
      <c r="D146" s="26">
        <v>1372500</v>
      </c>
      <c r="E146" s="33">
        <v>0</v>
      </c>
      <c r="F146" s="40">
        <f t="shared" si="54"/>
        <v>0</v>
      </c>
      <c r="G146" s="40"/>
      <c r="H146" s="13"/>
    </row>
    <row r="147" spans="1:8" ht="51.75" customHeight="1" x14ac:dyDescent="0.25">
      <c r="A147" s="49" t="s">
        <v>214</v>
      </c>
      <c r="B147" s="20" t="s">
        <v>215</v>
      </c>
      <c r="C147" s="26">
        <v>0</v>
      </c>
      <c r="D147" s="26">
        <v>1372500</v>
      </c>
      <c r="E147" s="33">
        <v>0</v>
      </c>
      <c r="F147" s="40">
        <f t="shared" si="54"/>
        <v>0</v>
      </c>
      <c r="G147" s="40"/>
      <c r="H147" s="13"/>
    </row>
    <row r="148" spans="1:8" ht="33.75" customHeight="1" x14ac:dyDescent="0.25">
      <c r="A148" s="49" t="s">
        <v>216</v>
      </c>
      <c r="B148" s="20" t="s">
        <v>217</v>
      </c>
      <c r="C148" s="26">
        <f>C149</f>
        <v>516438</v>
      </c>
      <c r="D148" s="26">
        <v>1915956</v>
      </c>
      <c r="E148" s="33">
        <f>E149</f>
        <v>1915956</v>
      </c>
      <c r="F148" s="40">
        <f t="shared" si="54"/>
        <v>100</v>
      </c>
      <c r="G148" s="40">
        <f t="shared" si="55"/>
        <v>370.99438848419368</v>
      </c>
      <c r="H148" s="13"/>
    </row>
    <row r="149" spans="1:8" ht="33.75" customHeight="1" x14ac:dyDescent="0.25">
      <c r="A149" s="49" t="s">
        <v>218</v>
      </c>
      <c r="B149" s="20" t="s">
        <v>219</v>
      </c>
      <c r="C149" s="26">
        <v>516438</v>
      </c>
      <c r="D149" s="26">
        <v>1915956</v>
      </c>
      <c r="E149" s="33">
        <v>1915956</v>
      </c>
      <c r="F149" s="40">
        <f t="shared" si="54"/>
        <v>100</v>
      </c>
      <c r="G149" s="40">
        <f t="shared" si="55"/>
        <v>370.99438848419368</v>
      </c>
      <c r="H149" s="13"/>
    </row>
    <row r="150" spans="1:8" ht="19.5" customHeight="1" x14ac:dyDescent="0.25">
      <c r="A150" s="49" t="s">
        <v>220</v>
      </c>
      <c r="B150" s="20" t="s">
        <v>221</v>
      </c>
      <c r="C150" s="26">
        <f>C151</f>
        <v>118279</v>
      </c>
      <c r="D150" s="26">
        <v>149185</v>
      </c>
      <c r="E150" s="33">
        <v>149185</v>
      </c>
      <c r="F150" s="40">
        <f t="shared" si="54"/>
        <v>100</v>
      </c>
      <c r="G150" s="40">
        <f t="shared" si="55"/>
        <v>126.12974407967602</v>
      </c>
      <c r="H150" s="13"/>
    </row>
    <row r="151" spans="1:8" ht="30.75" customHeight="1" x14ac:dyDescent="0.25">
      <c r="A151" s="49" t="s">
        <v>222</v>
      </c>
      <c r="B151" s="20" t="s">
        <v>223</v>
      </c>
      <c r="C151" s="26">
        <v>118279</v>
      </c>
      <c r="D151" s="26">
        <v>149185</v>
      </c>
      <c r="E151" s="33">
        <v>149185</v>
      </c>
      <c r="F151" s="40">
        <f t="shared" si="54"/>
        <v>100</v>
      </c>
      <c r="G151" s="40">
        <f t="shared" si="55"/>
        <v>126.12974407967602</v>
      </c>
      <c r="H151" s="13"/>
    </row>
    <row r="152" spans="1:8" ht="33.75" customHeight="1" x14ac:dyDescent="0.25">
      <c r="A152" s="49" t="s">
        <v>224</v>
      </c>
      <c r="B152" s="20" t="s">
        <v>225</v>
      </c>
      <c r="C152" s="26">
        <v>0</v>
      </c>
      <c r="D152" s="26">
        <v>3476632.26</v>
      </c>
      <c r="E152" s="33">
        <f>E153</f>
        <v>2704953.24</v>
      </c>
      <c r="F152" s="40">
        <f t="shared" si="54"/>
        <v>77.803835370267223</v>
      </c>
      <c r="G152" s="40"/>
      <c r="H152" s="13"/>
    </row>
    <row r="153" spans="1:8" ht="35.25" customHeight="1" x14ac:dyDescent="0.25">
      <c r="A153" s="49" t="s">
        <v>226</v>
      </c>
      <c r="B153" s="20" t="s">
        <v>227</v>
      </c>
      <c r="C153" s="26">
        <v>0</v>
      </c>
      <c r="D153" s="26">
        <v>3476632.26</v>
      </c>
      <c r="E153" s="33">
        <v>2704953.24</v>
      </c>
      <c r="F153" s="40">
        <f t="shared" si="54"/>
        <v>77.803835370267223</v>
      </c>
      <c r="G153" s="40"/>
      <c r="H153" s="13"/>
    </row>
    <row r="154" spans="1:8" ht="21.75" customHeight="1" x14ac:dyDescent="0.25">
      <c r="A154" s="49" t="s">
        <v>228</v>
      </c>
      <c r="B154" s="20" t="s">
        <v>229</v>
      </c>
      <c r="C154" s="26">
        <f>C155+C156</f>
        <v>351769</v>
      </c>
      <c r="D154" s="26">
        <f>D155+D156</f>
        <v>11631164.67</v>
      </c>
      <c r="E154" s="33">
        <v>0</v>
      </c>
      <c r="F154" s="40">
        <f t="shared" si="54"/>
        <v>0</v>
      </c>
      <c r="G154" s="40">
        <f t="shared" si="55"/>
        <v>0</v>
      </c>
      <c r="H154" s="13"/>
    </row>
    <row r="155" spans="1:8" ht="21.75" customHeight="1" x14ac:dyDescent="0.25">
      <c r="A155" s="49" t="s">
        <v>230</v>
      </c>
      <c r="B155" s="20" t="s">
        <v>231</v>
      </c>
      <c r="C155" s="26">
        <v>351769</v>
      </c>
      <c r="D155" s="26">
        <v>11363410.67</v>
      </c>
      <c r="E155" s="33">
        <v>0</v>
      </c>
      <c r="F155" s="40">
        <f t="shared" si="54"/>
        <v>0</v>
      </c>
      <c r="G155" s="40">
        <f t="shared" si="55"/>
        <v>0</v>
      </c>
      <c r="H155" s="13"/>
    </row>
    <row r="156" spans="1:8" ht="21.75" customHeight="1" x14ac:dyDescent="0.25">
      <c r="A156" s="49" t="s">
        <v>374</v>
      </c>
      <c r="B156" s="41" t="s">
        <v>375</v>
      </c>
      <c r="C156" s="26">
        <v>0</v>
      </c>
      <c r="D156" s="26">
        <v>267754</v>
      </c>
      <c r="E156" s="33">
        <v>0</v>
      </c>
      <c r="F156" s="40">
        <f t="shared" si="54"/>
        <v>0</v>
      </c>
      <c r="G156" s="40"/>
      <c r="H156" s="13"/>
    </row>
    <row r="157" spans="1:8" s="11" customFormat="1" ht="21" customHeight="1" x14ac:dyDescent="0.25">
      <c r="A157" s="49" t="s">
        <v>232</v>
      </c>
      <c r="B157" s="20" t="s">
        <v>233</v>
      </c>
      <c r="C157" s="22">
        <f t="shared" ref="C157" si="58">C158+C161+C163+C165+C169+C171</f>
        <v>58097553.210000001</v>
      </c>
      <c r="D157" s="22">
        <f>D158+D161+D163+D165+D169+D171+D173</f>
        <v>117519641.98</v>
      </c>
      <c r="E157" s="32">
        <f t="shared" ref="E157" si="59">E158+E161+E163+E165+E169+E171</f>
        <v>58582818.719999999</v>
      </c>
      <c r="F157" s="40">
        <f t="shared" si="54"/>
        <v>49.849384947896517</v>
      </c>
      <c r="G157" s="40">
        <f t="shared" si="55"/>
        <v>100.83525980559965</v>
      </c>
      <c r="H157" s="16"/>
    </row>
    <row r="158" spans="1:8" ht="33.75" customHeight="1" x14ac:dyDescent="0.25">
      <c r="A158" s="49" t="s">
        <v>234</v>
      </c>
      <c r="B158" s="20" t="s">
        <v>235</v>
      </c>
      <c r="C158" s="22">
        <f t="shared" ref="C158" si="60">C159+C160</f>
        <v>57159253.850000001</v>
      </c>
      <c r="D158" s="22">
        <f t="shared" ref="D158:E158" si="61">D159+D160</f>
        <v>107338809.2</v>
      </c>
      <c r="E158" s="32">
        <f t="shared" si="61"/>
        <v>57805943.670000002</v>
      </c>
      <c r="F158" s="40">
        <f t="shared" si="54"/>
        <v>53.853721781366659</v>
      </c>
      <c r="G158" s="40">
        <f t="shared" si="55"/>
        <v>101.13138254340596</v>
      </c>
      <c r="H158" s="13"/>
    </row>
    <row r="159" spans="1:8" ht="33" customHeight="1" x14ac:dyDescent="0.25">
      <c r="A159" s="49" t="s">
        <v>236</v>
      </c>
      <c r="B159" s="20" t="s">
        <v>237</v>
      </c>
      <c r="C159" s="26">
        <v>57159253.850000001</v>
      </c>
      <c r="D159" s="26">
        <v>107338809.2</v>
      </c>
      <c r="E159" s="33">
        <v>57805943.670000002</v>
      </c>
      <c r="F159" s="40">
        <f t="shared" si="54"/>
        <v>53.853721781366659</v>
      </c>
      <c r="G159" s="40">
        <f t="shared" si="55"/>
        <v>101.13138254340596</v>
      </c>
      <c r="H159" s="13"/>
    </row>
    <row r="160" spans="1:8" ht="31.5" hidden="1" customHeight="1" x14ac:dyDescent="0.25">
      <c r="A160" s="49" t="s">
        <v>238</v>
      </c>
      <c r="B160" s="20" t="s">
        <v>239</v>
      </c>
      <c r="C160" s="26"/>
      <c r="D160" s="26">
        <v>0</v>
      </c>
      <c r="E160" s="33">
        <v>0</v>
      </c>
      <c r="F160" s="40" t="e">
        <f t="shared" si="54"/>
        <v>#DIV/0!</v>
      </c>
      <c r="G160" s="40" t="e">
        <f t="shared" si="55"/>
        <v>#DIV/0!</v>
      </c>
      <c r="H160" s="13"/>
    </row>
    <row r="161" spans="1:8" ht="61.5" customHeight="1" x14ac:dyDescent="0.25">
      <c r="A161" s="49" t="s">
        <v>240</v>
      </c>
      <c r="B161" s="20" t="s">
        <v>241</v>
      </c>
      <c r="C161" s="26">
        <f>C162</f>
        <v>438987.14</v>
      </c>
      <c r="D161" s="26">
        <v>1026413</v>
      </c>
      <c r="E161" s="33">
        <f>E162</f>
        <v>224694.24</v>
      </c>
      <c r="F161" s="40">
        <f t="shared" si="54"/>
        <v>21.891211432435089</v>
      </c>
      <c r="G161" s="40">
        <f t="shared" si="55"/>
        <v>51.184697574512086</v>
      </c>
      <c r="H161" s="13"/>
    </row>
    <row r="162" spans="1:8" ht="61.5" customHeight="1" x14ac:dyDescent="0.25">
      <c r="A162" s="49" t="s">
        <v>242</v>
      </c>
      <c r="B162" s="20" t="s">
        <v>243</v>
      </c>
      <c r="C162" s="26">
        <v>438987.14</v>
      </c>
      <c r="D162" s="26">
        <v>1026413</v>
      </c>
      <c r="E162" s="33">
        <v>224694.24</v>
      </c>
      <c r="F162" s="40">
        <f t="shared" si="54"/>
        <v>21.891211432435089</v>
      </c>
      <c r="G162" s="40">
        <f t="shared" si="55"/>
        <v>51.184697574512086</v>
      </c>
      <c r="H162" s="13"/>
    </row>
    <row r="163" spans="1:8" ht="64.5" customHeight="1" x14ac:dyDescent="0.25">
      <c r="A163" s="49" t="s">
        <v>244</v>
      </c>
      <c r="B163" s="20" t="s">
        <v>245</v>
      </c>
      <c r="C163" s="26">
        <v>0</v>
      </c>
      <c r="D163" s="26">
        <v>8028768</v>
      </c>
      <c r="E163" s="33">
        <f>E164</f>
        <v>0</v>
      </c>
      <c r="F163" s="40">
        <f t="shared" si="54"/>
        <v>0</v>
      </c>
      <c r="G163" s="40"/>
      <c r="H163" s="13"/>
    </row>
    <row r="164" spans="1:8" ht="64.5" customHeight="1" x14ac:dyDescent="0.25">
      <c r="A164" s="49" t="s">
        <v>246</v>
      </c>
      <c r="B164" s="20" t="s">
        <v>247</v>
      </c>
      <c r="C164" s="26">
        <v>0</v>
      </c>
      <c r="D164" s="26">
        <v>8028768</v>
      </c>
      <c r="E164" s="33">
        <v>0</v>
      </c>
      <c r="F164" s="40">
        <f t="shared" si="54"/>
        <v>0</v>
      </c>
      <c r="G164" s="40"/>
      <c r="H164" s="13"/>
    </row>
    <row r="165" spans="1:8" ht="33.75" customHeight="1" x14ac:dyDescent="0.25">
      <c r="A165" s="49" t="s">
        <v>248</v>
      </c>
      <c r="B165" s="20" t="s">
        <v>249</v>
      </c>
      <c r="C165" s="26">
        <f>C166</f>
        <v>481832.49</v>
      </c>
      <c r="D165" s="26">
        <v>1010987</v>
      </c>
      <c r="E165" s="33">
        <f>E166</f>
        <v>499217.23</v>
      </c>
      <c r="F165" s="40">
        <f t="shared" si="54"/>
        <v>49.379193797744179</v>
      </c>
      <c r="G165" s="40">
        <f t="shared" si="55"/>
        <v>103.60804643954167</v>
      </c>
      <c r="H165" s="13"/>
    </row>
    <row r="166" spans="1:8" ht="50.25" customHeight="1" x14ac:dyDescent="0.25">
      <c r="A166" s="49" t="s">
        <v>250</v>
      </c>
      <c r="B166" s="20" t="s">
        <v>251</v>
      </c>
      <c r="C166" s="26">
        <v>481832.49</v>
      </c>
      <c r="D166" s="26">
        <v>1010987</v>
      </c>
      <c r="E166" s="33">
        <v>499217.23</v>
      </c>
      <c r="F166" s="40">
        <f t="shared" si="54"/>
        <v>49.379193797744179</v>
      </c>
      <c r="G166" s="40">
        <f t="shared" si="55"/>
        <v>103.60804643954167</v>
      </c>
      <c r="H166" s="13"/>
    </row>
    <row r="167" spans="1:8" ht="45.75" hidden="1" customHeight="1" x14ac:dyDescent="0.25">
      <c r="A167" s="49" t="s">
        <v>252</v>
      </c>
      <c r="B167" s="20" t="s">
        <v>253</v>
      </c>
      <c r="C167" s="26"/>
      <c r="D167" s="26"/>
      <c r="E167" s="33"/>
      <c r="F167" s="40" t="e">
        <f t="shared" si="54"/>
        <v>#DIV/0!</v>
      </c>
      <c r="G167" s="40" t="e">
        <f t="shared" si="55"/>
        <v>#DIV/0!</v>
      </c>
      <c r="H167" s="13"/>
    </row>
    <row r="168" spans="1:8" ht="45.75" hidden="1" customHeight="1" x14ac:dyDescent="0.25">
      <c r="A168" s="49" t="s">
        <v>254</v>
      </c>
      <c r="B168" s="20" t="s">
        <v>255</v>
      </c>
      <c r="C168" s="26"/>
      <c r="D168" s="26"/>
      <c r="E168" s="33"/>
      <c r="F168" s="40" t="e">
        <f t="shared" si="54"/>
        <v>#DIV/0!</v>
      </c>
      <c r="G168" s="40" t="e">
        <f t="shared" si="55"/>
        <v>#DIV/0!</v>
      </c>
      <c r="H168" s="13"/>
    </row>
    <row r="169" spans="1:8" ht="45.75" customHeight="1" x14ac:dyDescent="0.25">
      <c r="A169" s="49" t="s">
        <v>256</v>
      </c>
      <c r="B169" s="20" t="s">
        <v>257</v>
      </c>
      <c r="C169" s="26">
        <v>0</v>
      </c>
      <c r="D169" s="26">
        <v>6640</v>
      </c>
      <c r="E169" s="33">
        <f>E170</f>
        <v>0</v>
      </c>
      <c r="F169" s="40">
        <f t="shared" si="54"/>
        <v>0</v>
      </c>
      <c r="G169" s="40"/>
      <c r="H169" s="13"/>
    </row>
    <row r="170" spans="1:8" ht="45" customHeight="1" x14ac:dyDescent="0.25">
      <c r="A170" s="49" t="s">
        <v>258</v>
      </c>
      <c r="B170" s="20" t="s">
        <v>259</v>
      </c>
      <c r="C170" s="26">
        <v>0</v>
      </c>
      <c r="D170" s="26">
        <v>6640</v>
      </c>
      <c r="E170" s="33">
        <v>0</v>
      </c>
      <c r="F170" s="40">
        <f t="shared" si="54"/>
        <v>0</v>
      </c>
      <c r="G170" s="40"/>
      <c r="H170" s="13"/>
    </row>
    <row r="171" spans="1:8" ht="30.75" customHeight="1" x14ac:dyDescent="0.25">
      <c r="A171" s="49" t="s">
        <v>260</v>
      </c>
      <c r="B171" s="20" t="s">
        <v>261</v>
      </c>
      <c r="C171" s="26">
        <f>C172</f>
        <v>17479.73</v>
      </c>
      <c r="D171" s="26">
        <v>108024.78</v>
      </c>
      <c r="E171" s="33">
        <f>E172</f>
        <v>52963.58</v>
      </c>
      <c r="F171" s="40">
        <f t="shared" si="54"/>
        <v>49.029102396690838</v>
      </c>
      <c r="G171" s="40">
        <f t="shared" si="55"/>
        <v>302.9999891302669</v>
      </c>
      <c r="H171" s="13"/>
    </row>
    <row r="172" spans="1:8" ht="48.75" customHeight="1" x14ac:dyDescent="0.25">
      <c r="A172" s="49" t="s">
        <v>262</v>
      </c>
      <c r="B172" s="20" t="s">
        <v>263</v>
      </c>
      <c r="C172" s="26">
        <v>17479.73</v>
      </c>
      <c r="D172" s="26">
        <v>108024.78</v>
      </c>
      <c r="E172" s="33">
        <v>52963.58</v>
      </c>
      <c r="F172" s="40">
        <f t="shared" si="54"/>
        <v>49.029102396690838</v>
      </c>
      <c r="G172" s="40">
        <f t="shared" si="55"/>
        <v>302.9999891302669</v>
      </c>
      <c r="H172" s="13"/>
    </row>
    <row r="173" spans="1:8" ht="30" hidden="1" x14ac:dyDescent="0.25">
      <c r="A173" s="49" t="s">
        <v>341</v>
      </c>
      <c r="B173" s="42" t="s">
        <v>343</v>
      </c>
      <c r="C173" s="26">
        <v>0</v>
      </c>
      <c r="D173" s="26">
        <f>D174</f>
        <v>0</v>
      </c>
      <c r="E173" s="33">
        <f>E174</f>
        <v>0</v>
      </c>
      <c r="F173" s="40"/>
      <c r="G173" s="40"/>
      <c r="H173" s="13"/>
    </row>
    <row r="174" spans="1:8" ht="30" hidden="1" x14ac:dyDescent="0.25">
      <c r="A174" s="49" t="s">
        <v>342</v>
      </c>
      <c r="B174" s="42" t="s">
        <v>344</v>
      </c>
      <c r="C174" s="26">
        <v>0</v>
      </c>
      <c r="D174" s="26">
        <v>0</v>
      </c>
      <c r="E174" s="33">
        <v>0</v>
      </c>
      <c r="F174" s="40"/>
      <c r="G174" s="40"/>
      <c r="H174" s="13"/>
    </row>
    <row r="175" spans="1:8" s="11" customFormat="1" ht="18.75" hidden="1" customHeight="1" x14ac:dyDescent="0.25">
      <c r="A175" s="49" t="s">
        <v>264</v>
      </c>
      <c r="B175" s="20" t="s">
        <v>265</v>
      </c>
      <c r="C175" s="26">
        <v>0</v>
      </c>
      <c r="D175" s="26"/>
      <c r="E175" s="33"/>
      <c r="F175" s="40"/>
      <c r="G175" s="40"/>
      <c r="H175" s="15"/>
    </row>
    <row r="176" spans="1:8" ht="67.5" hidden="1" customHeight="1" x14ac:dyDescent="0.25">
      <c r="A176" s="49" t="s">
        <v>266</v>
      </c>
      <c r="B176" s="20" t="s">
        <v>267</v>
      </c>
      <c r="C176" s="26">
        <v>0</v>
      </c>
      <c r="D176" s="26"/>
      <c r="E176" s="33"/>
      <c r="F176" s="40" t="e">
        <f t="shared" si="54"/>
        <v>#DIV/0!</v>
      </c>
      <c r="G176" s="40"/>
      <c r="H176" s="13"/>
    </row>
    <row r="177" spans="1:9" ht="60" hidden="1" x14ac:dyDescent="0.25">
      <c r="A177" s="49" t="s">
        <v>268</v>
      </c>
      <c r="B177" s="20" t="s">
        <v>269</v>
      </c>
      <c r="C177" s="26">
        <v>0</v>
      </c>
      <c r="D177" s="26"/>
      <c r="E177" s="33"/>
      <c r="F177" s="40" t="e">
        <f t="shared" si="54"/>
        <v>#DIV/0!</v>
      </c>
      <c r="G177" s="40"/>
      <c r="H177" s="13"/>
    </row>
    <row r="178" spans="1:9" ht="60" hidden="1" x14ac:dyDescent="0.25">
      <c r="A178" s="49" t="s">
        <v>270</v>
      </c>
      <c r="B178" s="20" t="s">
        <v>271</v>
      </c>
      <c r="C178" s="26">
        <v>0</v>
      </c>
      <c r="D178" s="26"/>
      <c r="E178" s="33"/>
      <c r="F178" s="40" t="e">
        <f t="shared" si="54"/>
        <v>#DIV/0!</v>
      </c>
      <c r="G178" s="40"/>
      <c r="H178" s="13"/>
    </row>
    <row r="179" spans="1:9" ht="17.25" hidden="1" customHeight="1" x14ac:dyDescent="0.25">
      <c r="A179" s="49" t="s">
        <v>272</v>
      </c>
      <c r="B179" s="20" t="s">
        <v>273</v>
      </c>
      <c r="C179" s="26">
        <v>0</v>
      </c>
      <c r="D179" s="26"/>
      <c r="E179" s="33"/>
      <c r="F179" s="40" t="e">
        <f t="shared" si="54"/>
        <v>#DIV/0!</v>
      </c>
      <c r="G179" s="40"/>
      <c r="H179" s="13"/>
    </row>
    <row r="180" spans="1:9" ht="32.25" hidden="1" customHeight="1" x14ac:dyDescent="0.25">
      <c r="A180" s="49" t="s">
        <v>274</v>
      </c>
      <c r="B180" s="20" t="s">
        <v>275</v>
      </c>
      <c r="C180" s="26">
        <v>0</v>
      </c>
      <c r="D180" s="26"/>
      <c r="E180" s="33"/>
      <c r="F180" s="40" t="e">
        <f t="shared" si="54"/>
        <v>#DIV/0!</v>
      </c>
      <c r="G180" s="40"/>
      <c r="H180" s="13"/>
    </row>
    <row r="181" spans="1:9" s="11" customFormat="1" ht="18" customHeight="1" x14ac:dyDescent="0.25">
      <c r="A181" s="49" t="s">
        <v>276</v>
      </c>
      <c r="B181" s="20" t="s">
        <v>277</v>
      </c>
      <c r="C181" s="26">
        <v>0</v>
      </c>
      <c r="D181" s="26">
        <f>D182+D183</f>
        <v>36811</v>
      </c>
      <c r="E181" s="26">
        <f>E182+E183</f>
        <v>-4993.45</v>
      </c>
      <c r="F181" s="40">
        <f t="shared" si="54"/>
        <v>-13.565102822525876</v>
      </c>
      <c r="G181" s="40"/>
      <c r="H181" s="15"/>
    </row>
    <row r="182" spans="1:9" ht="16.5" customHeight="1" x14ac:dyDescent="0.25">
      <c r="A182" s="49" t="s">
        <v>278</v>
      </c>
      <c r="B182" s="20" t="s">
        <v>279</v>
      </c>
      <c r="C182" s="26">
        <v>0</v>
      </c>
      <c r="D182" s="26">
        <v>18811</v>
      </c>
      <c r="E182" s="33">
        <v>0</v>
      </c>
      <c r="F182" s="40">
        <f t="shared" si="54"/>
        <v>0</v>
      </c>
      <c r="G182" s="40"/>
      <c r="H182" s="13"/>
    </row>
    <row r="183" spans="1:9" ht="16.5" customHeight="1" x14ac:dyDescent="0.25">
      <c r="A183" s="49" t="s">
        <v>280</v>
      </c>
      <c r="B183" s="20" t="s">
        <v>281</v>
      </c>
      <c r="C183" s="26">
        <v>0</v>
      </c>
      <c r="D183" s="26">
        <v>18000</v>
      </c>
      <c r="E183" s="33">
        <v>-4993.45</v>
      </c>
      <c r="F183" s="40">
        <f t="shared" si="54"/>
        <v>-27.741388888888892</v>
      </c>
      <c r="G183" s="40"/>
      <c r="H183" s="13"/>
    </row>
    <row r="184" spans="1:9" ht="16.5" customHeight="1" x14ac:dyDescent="0.25">
      <c r="A184" s="49" t="s">
        <v>278</v>
      </c>
      <c r="B184" s="20" t="s">
        <v>282</v>
      </c>
      <c r="C184" s="26">
        <v>0</v>
      </c>
      <c r="D184" s="26">
        <v>18811</v>
      </c>
      <c r="E184" s="33">
        <v>0</v>
      </c>
      <c r="F184" s="40">
        <f t="shared" si="54"/>
        <v>0</v>
      </c>
      <c r="G184" s="40"/>
      <c r="H184" s="13"/>
    </row>
    <row r="185" spans="1:9" ht="34.5" hidden="1" customHeight="1" x14ac:dyDescent="0.25">
      <c r="A185" s="49" t="s">
        <v>280</v>
      </c>
      <c r="B185" s="20" t="s">
        <v>283</v>
      </c>
      <c r="C185" s="26"/>
      <c r="D185" s="26">
        <v>0</v>
      </c>
      <c r="E185" s="33"/>
      <c r="F185" s="40" t="e">
        <f t="shared" si="54"/>
        <v>#DIV/0!</v>
      </c>
      <c r="G185" s="40" t="e">
        <f t="shared" si="55"/>
        <v>#DIV/0!</v>
      </c>
      <c r="H185" s="13"/>
    </row>
    <row r="186" spans="1:9" s="11" customFormat="1" ht="48" customHeight="1" x14ac:dyDescent="0.25">
      <c r="A186" s="49" t="s">
        <v>284</v>
      </c>
      <c r="B186" s="20" t="s">
        <v>285</v>
      </c>
      <c r="C186" s="26">
        <v>-1062</v>
      </c>
      <c r="D186" s="26">
        <v>0</v>
      </c>
      <c r="E186" s="33">
        <v>0</v>
      </c>
      <c r="F186" s="40"/>
      <c r="G186" s="40">
        <f t="shared" si="55"/>
        <v>0</v>
      </c>
      <c r="H186" s="15"/>
    </row>
    <row r="187" spans="1:9" ht="48.75" customHeight="1" x14ac:dyDescent="0.25">
      <c r="A187" s="49" t="s">
        <v>13</v>
      </c>
      <c r="B187" s="20" t="s">
        <v>286</v>
      </c>
      <c r="C187" s="26">
        <v>-1062</v>
      </c>
      <c r="D187" s="26">
        <v>0</v>
      </c>
      <c r="E187" s="33">
        <v>0</v>
      </c>
      <c r="F187" s="40"/>
      <c r="G187" s="40">
        <f t="shared" si="55"/>
        <v>0</v>
      </c>
      <c r="H187" s="13"/>
    </row>
    <row r="188" spans="1:9" ht="48.75" customHeight="1" x14ac:dyDescent="0.25">
      <c r="A188" s="49" t="s">
        <v>14</v>
      </c>
      <c r="B188" s="20" t="s">
        <v>287</v>
      </c>
      <c r="C188" s="26">
        <v>-1062</v>
      </c>
      <c r="D188" s="26">
        <v>0</v>
      </c>
      <c r="E188" s="33">
        <v>0</v>
      </c>
      <c r="F188" s="40"/>
      <c r="G188" s="40">
        <f t="shared" si="55"/>
        <v>0</v>
      </c>
      <c r="H188" s="13"/>
    </row>
    <row r="189" spans="1:9" s="2" customFormat="1" ht="21.75" customHeight="1" x14ac:dyDescent="0.25">
      <c r="A189" s="53" t="s">
        <v>3</v>
      </c>
      <c r="B189" s="45"/>
      <c r="C189" s="29">
        <f>C4+C130</f>
        <v>136232762.93000001</v>
      </c>
      <c r="D189" s="29">
        <f>D4+D130</f>
        <v>343671701.91000003</v>
      </c>
      <c r="E189" s="29">
        <f>E4+E130</f>
        <v>143390299.91</v>
      </c>
      <c r="F189" s="4">
        <f>E189/D189*100</f>
        <v>41.723045311292672</v>
      </c>
      <c r="G189" s="4">
        <f>E189/C189*100</f>
        <v>105.25390282488634</v>
      </c>
      <c r="H189" s="3"/>
      <c r="I189" s="3"/>
    </row>
    <row r="190" spans="1:9" hidden="1" x14ac:dyDescent="0.25">
      <c r="A190" s="18"/>
      <c r="B190" s="18"/>
      <c r="C190" s="8"/>
      <c r="D190" s="12"/>
      <c r="E190" s="34"/>
    </row>
    <row r="192" spans="1:9" s="25" customFormat="1" ht="15.75" x14ac:dyDescent="0.25">
      <c r="A192" s="46" t="s">
        <v>6</v>
      </c>
      <c r="B192" s="46"/>
      <c r="E192" s="35"/>
      <c r="F192" s="25" t="s">
        <v>7</v>
      </c>
    </row>
    <row r="193" spans="1:5" s="23" customFormat="1" x14ac:dyDescent="0.25">
      <c r="E193" s="36"/>
    </row>
    <row r="194" spans="1:5" s="23" customFormat="1" x14ac:dyDescent="0.25">
      <c r="A194" s="23" t="s">
        <v>377</v>
      </c>
      <c r="E194" s="36"/>
    </row>
    <row r="195" spans="1:5" s="23" customFormat="1" x14ac:dyDescent="0.25">
      <c r="A195" s="23" t="s">
        <v>378</v>
      </c>
      <c r="E195" s="36"/>
    </row>
    <row r="196" spans="1:5" s="23" customFormat="1" x14ac:dyDescent="0.25">
      <c r="E196" s="36"/>
    </row>
  </sheetData>
  <mergeCells count="1">
    <mergeCell ref="A1:G1"/>
  </mergeCells>
  <pageMargins left="0.11811023622047245" right="0.11811023622047245" top="0.7480314960629921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5:H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2020-07-29T11:22:56Z</dcterms:modified>
</cp:coreProperties>
</file>