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</sheets>
  <definedNames>
    <definedName name="_xlnm._FilterDatabase" localSheetId="0" hidden="1">Расходы!$A$7:$O$520</definedName>
    <definedName name="range">#REF!</definedName>
    <definedName name="_xlnm.Print_Titles" localSheetId="0">Расходы!$6:$6</definedName>
    <definedName name="_xlnm.Print_Area" localSheetId="0">Расходы!$A$3:$O$520</definedName>
  </definedNames>
  <calcPr calcId="145621"/>
</workbook>
</file>

<file path=xl/calcChain.xml><?xml version="1.0" encoding="utf-8"?>
<calcChain xmlns="http://schemas.openxmlformats.org/spreadsheetml/2006/main">
  <c r="H68" i="1" l="1"/>
  <c r="H23" i="1"/>
  <c r="H69" i="1" l="1"/>
  <c r="H24" i="1"/>
  <c r="H529" i="1" s="1"/>
  <c r="H546" i="1" s="1"/>
  <c r="N365" i="1"/>
  <c r="K365" i="1"/>
  <c r="N361" i="1"/>
  <c r="K361" i="1"/>
  <c r="H341" i="1"/>
  <c r="H337" i="1"/>
  <c r="K24" i="1"/>
  <c r="L23" i="1"/>
  <c r="L24" i="1"/>
  <c r="M24" i="1"/>
  <c r="N24" i="1"/>
  <c r="O23" i="1"/>
  <c r="O24" i="1"/>
  <c r="J24" i="1"/>
  <c r="K208" i="1"/>
  <c r="L207" i="1"/>
  <c r="L208" i="1"/>
  <c r="M208" i="1"/>
  <c r="N208" i="1"/>
  <c r="O207" i="1"/>
  <c r="O208" i="1"/>
  <c r="J208" i="1"/>
  <c r="K486" i="1"/>
  <c r="L485" i="1"/>
  <c r="L486" i="1"/>
  <c r="M486" i="1"/>
  <c r="N486" i="1"/>
  <c r="O485" i="1"/>
  <c r="O486" i="1"/>
  <c r="J486" i="1"/>
  <c r="H476" i="1"/>
  <c r="H545" i="1"/>
  <c r="I476" i="1"/>
  <c r="I480" i="1"/>
  <c r="I545" i="1"/>
  <c r="J545" i="1"/>
  <c r="K545" i="1"/>
  <c r="L476" i="1"/>
  <c r="L480" i="1"/>
  <c r="L545" i="1"/>
  <c r="M545" i="1"/>
  <c r="N545" i="1"/>
  <c r="O476" i="1"/>
  <c r="O480" i="1"/>
  <c r="O545" i="1"/>
  <c r="G545" i="1"/>
  <c r="O14" i="1"/>
  <c r="O15" i="1"/>
  <c r="L14" i="1"/>
  <c r="L15" i="1"/>
  <c r="O19" i="1"/>
  <c r="O20" i="1"/>
  <c r="O21" i="1"/>
  <c r="L19" i="1"/>
  <c r="L20" i="1"/>
  <c r="L21" i="1"/>
  <c r="O27" i="1"/>
  <c r="O28" i="1"/>
  <c r="O29" i="1"/>
  <c r="L27" i="1"/>
  <c r="L28" i="1"/>
  <c r="L29" i="1"/>
  <c r="K33" i="1"/>
  <c r="L32" i="1"/>
  <c r="L33" i="1"/>
  <c r="M33" i="1"/>
  <c r="N33" i="1"/>
  <c r="O32" i="1"/>
  <c r="O33" i="1"/>
  <c r="J33" i="1"/>
  <c r="O36" i="1"/>
  <c r="O37" i="1"/>
  <c r="N37" i="1"/>
  <c r="M37" i="1"/>
  <c r="L36" i="1"/>
  <c r="L37" i="1"/>
  <c r="K37" i="1"/>
  <c r="J37" i="1"/>
  <c r="K41" i="1"/>
  <c r="L40" i="1"/>
  <c r="L41" i="1"/>
  <c r="M41" i="1"/>
  <c r="N41" i="1"/>
  <c r="O40" i="1"/>
  <c r="O41" i="1"/>
  <c r="J41" i="1"/>
  <c r="K46" i="1"/>
  <c r="L45" i="1"/>
  <c r="L46" i="1"/>
  <c r="M46" i="1"/>
  <c r="N46" i="1"/>
  <c r="O45" i="1"/>
  <c r="O46" i="1"/>
  <c r="J46" i="1"/>
  <c r="O51" i="1"/>
  <c r="O52" i="1"/>
  <c r="L51" i="1"/>
  <c r="L52" i="1"/>
  <c r="K55" i="1"/>
  <c r="L54" i="1"/>
  <c r="L55" i="1"/>
  <c r="M55" i="1"/>
  <c r="N55" i="1"/>
  <c r="O54" i="1"/>
  <c r="O55" i="1"/>
  <c r="J55" i="1"/>
  <c r="K77" i="1"/>
  <c r="L76" i="1"/>
  <c r="L77" i="1"/>
  <c r="M77" i="1"/>
  <c r="N77" i="1"/>
  <c r="O76" i="1"/>
  <c r="O77" i="1"/>
  <c r="J77" i="1"/>
  <c r="O83" i="1"/>
  <c r="O84" i="1"/>
  <c r="L83" i="1"/>
  <c r="L84" i="1"/>
  <c r="K87" i="1"/>
  <c r="L86" i="1"/>
  <c r="L87" i="1"/>
  <c r="M87" i="1"/>
  <c r="N87" i="1"/>
  <c r="O86" i="1"/>
  <c r="O87" i="1"/>
  <c r="J87" i="1"/>
  <c r="O95" i="1"/>
  <c r="O96" i="1"/>
  <c r="L95" i="1"/>
  <c r="L96" i="1"/>
  <c r="K99" i="1"/>
  <c r="L98" i="1"/>
  <c r="L99" i="1"/>
  <c r="M99" i="1"/>
  <c r="N99" i="1"/>
  <c r="O98" i="1"/>
  <c r="O99" i="1"/>
  <c r="J99" i="1"/>
  <c r="K102" i="1"/>
  <c r="L101" i="1"/>
  <c r="L102" i="1"/>
  <c r="M102" i="1"/>
  <c r="N102" i="1"/>
  <c r="O101" i="1"/>
  <c r="O102" i="1"/>
  <c r="J102" i="1"/>
  <c r="K106" i="1"/>
  <c r="L105" i="1"/>
  <c r="L106" i="1"/>
  <c r="M106" i="1"/>
  <c r="N106" i="1"/>
  <c r="O105" i="1"/>
  <c r="O106" i="1"/>
  <c r="J106" i="1"/>
  <c r="K112" i="1"/>
  <c r="L111" i="1"/>
  <c r="L112" i="1"/>
  <c r="M112" i="1"/>
  <c r="N112" i="1"/>
  <c r="O111" i="1"/>
  <c r="O112" i="1"/>
  <c r="J112" i="1"/>
  <c r="K117" i="1"/>
  <c r="L116" i="1"/>
  <c r="L117" i="1"/>
  <c r="M117" i="1"/>
  <c r="N117" i="1"/>
  <c r="O116" i="1"/>
  <c r="O117" i="1"/>
  <c r="J117" i="1"/>
  <c r="K121" i="1"/>
  <c r="L120" i="1"/>
  <c r="L121" i="1"/>
  <c r="M121" i="1"/>
  <c r="N121" i="1"/>
  <c r="O120" i="1"/>
  <c r="O121" i="1"/>
  <c r="J121" i="1"/>
  <c r="O130" i="1"/>
  <c r="O131" i="1"/>
  <c r="L130" i="1"/>
  <c r="L131" i="1"/>
  <c r="K134" i="1"/>
  <c r="L133" i="1"/>
  <c r="L134" i="1"/>
  <c r="M134" i="1"/>
  <c r="N134" i="1"/>
  <c r="O133" i="1"/>
  <c r="O134" i="1"/>
  <c r="J134" i="1"/>
  <c r="K140" i="1"/>
  <c r="L139" i="1"/>
  <c r="L140" i="1"/>
  <c r="M140" i="1"/>
  <c r="N140" i="1"/>
  <c r="O139" i="1"/>
  <c r="O140" i="1"/>
  <c r="J140" i="1"/>
  <c r="K163" i="1"/>
  <c r="L162" i="1"/>
  <c r="L163" i="1"/>
  <c r="M163" i="1"/>
  <c r="N163" i="1"/>
  <c r="O162" i="1"/>
  <c r="O163" i="1"/>
  <c r="J163" i="1"/>
  <c r="N167" i="1"/>
  <c r="O166" i="1"/>
  <c r="O167" i="1"/>
  <c r="M167" i="1"/>
  <c r="K172" i="1"/>
  <c r="L171" i="1"/>
  <c r="L172" i="1"/>
  <c r="M172" i="1"/>
  <c r="N172" i="1"/>
  <c r="O171" i="1"/>
  <c r="O172" i="1"/>
  <c r="J172" i="1"/>
  <c r="K177" i="1"/>
  <c r="L176" i="1"/>
  <c r="L177" i="1"/>
  <c r="M177" i="1"/>
  <c r="N177" i="1"/>
  <c r="O176" i="1"/>
  <c r="O177" i="1"/>
  <c r="J177" i="1"/>
  <c r="K183" i="1"/>
  <c r="L182" i="1"/>
  <c r="L183" i="1"/>
  <c r="M183" i="1"/>
  <c r="N183" i="1"/>
  <c r="O182" i="1"/>
  <c r="O183" i="1"/>
  <c r="J183" i="1"/>
  <c r="K187" i="1"/>
  <c r="L186" i="1"/>
  <c r="L187" i="1"/>
  <c r="M187" i="1"/>
  <c r="N187" i="1"/>
  <c r="O186" i="1"/>
  <c r="O187" i="1"/>
  <c r="J187" i="1"/>
  <c r="K192" i="1"/>
  <c r="L191" i="1"/>
  <c r="L192" i="1"/>
  <c r="M192" i="1"/>
  <c r="N192" i="1"/>
  <c r="O191" i="1"/>
  <c r="O192" i="1"/>
  <c r="J192" i="1"/>
  <c r="O211" i="1"/>
  <c r="O212" i="1"/>
  <c r="L211" i="1"/>
  <c r="L212" i="1"/>
  <c r="K216" i="1"/>
  <c r="L215" i="1"/>
  <c r="L216" i="1"/>
  <c r="M216" i="1"/>
  <c r="N216" i="1"/>
  <c r="O215" i="1"/>
  <c r="O216" i="1"/>
  <c r="J216" i="1"/>
  <c r="K229" i="1"/>
  <c r="L228" i="1"/>
  <c r="L229" i="1"/>
  <c r="M229" i="1"/>
  <c r="N229" i="1"/>
  <c r="O228" i="1"/>
  <c r="O229" i="1"/>
  <c r="J229" i="1"/>
  <c r="K235" i="1"/>
  <c r="L234" i="1"/>
  <c r="L235" i="1"/>
  <c r="M235" i="1"/>
  <c r="N235" i="1"/>
  <c r="O234" i="1"/>
  <c r="O235" i="1"/>
  <c r="J235" i="1"/>
  <c r="K245" i="1"/>
  <c r="L244" i="1"/>
  <c r="L245" i="1"/>
  <c r="M245" i="1"/>
  <c r="N245" i="1"/>
  <c r="O244" i="1"/>
  <c r="O245" i="1"/>
  <c r="J245" i="1"/>
  <c r="K249" i="1"/>
  <c r="L248" i="1"/>
  <c r="L249" i="1"/>
  <c r="M249" i="1"/>
  <c r="N249" i="1"/>
  <c r="O248" i="1"/>
  <c r="O249" i="1"/>
  <c r="J249" i="1"/>
  <c r="O254" i="1"/>
  <c r="O255" i="1"/>
  <c r="L254" i="1"/>
  <c r="L255" i="1"/>
  <c r="K258" i="1"/>
  <c r="L257" i="1"/>
  <c r="L258" i="1"/>
  <c r="M258" i="1"/>
  <c r="N258" i="1"/>
  <c r="O257" i="1"/>
  <c r="O258" i="1"/>
  <c r="J258" i="1"/>
  <c r="K269" i="1"/>
  <c r="L268" i="1"/>
  <c r="L269" i="1"/>
  <c r="M269" i="1"/>
  <c r="N269" i="1"/>
  <c r="O268" i="1"/>
  <c r="O269" i="1"/>
  <c r="J269" i="1"/>
  <c r="K272" i="1"/>
  <c r="L271" i="1"/>
  <c r="L272" i="1"/>
  <c r="M272" i="1"/>
  <c r="N272" i="1"/>
  <c r="O271" i="1"/>
  <c r="O272" i="1"/>
  <c r="J272" i="1"/>
  <c r="K276" i="1"/>
  <c r="L275" i="1"/>
  <c r="L276" i="1"/>
  <c r="M276" i="1"/>
  <c r="N276" i="1"/>
  <c r="O275" i="1"/>
  <c r="O276" i="1"/>
  <c r="J276" i="1"/>
  <c r="K279" i="1"/>
  <c r="L278" i="1"/>
  <c r="L279" i="1"/>
  <c r="M279" i="1"/>
  <c r="N279" i="1"/>
  <c r="O278" i="1"/>
  <c r="O279" i="1"/>
  <c r="J279" i="1"/>
  <c r="J283" i="1"/>
  <c r="K283" i="1"/>
  <c r="L282" i="1"/>
  <c r="L283" i="1"/>
  <c r="M283" i="1"/>
  <c r="N283" i="1"/>
  <c r="O282" i="1"/>
  <c r="O283" i="1"/>
  <c r="K287" i="1"/>
  <c r="L286" i="1"/>
  <c r="L287" i="1"/>
  <c r="M287" i="1"/>
  <c r="N287" i="1"/>
  <c r="O286" i="1"/>
  <c r="O287" i="1"/>
  <c r="J287" i="1"/>
  <c r="K290" i="1"/>
  <c r="L289" i="1"/>
  <c r="L290" i="1"/>
  <c r="M290" i="1"/>
  <c r="N290" i="1"/>
  <c r="O289" i="1"/>
  <c r="O290" i="1"/>
  <c r="J290" i="1"/>
  <c r="K294" i="1"/>
  <c r="L293" i="1"/>
  <c r="L294" i="1"/>
  <c r="M294" i="1"/>
  <c r="N294" i="1"/>
  <c r="O293" i="1"/>
  <c r="O294" i="1"/>
  <c r="J294" i="1"/>
  <c r="K301" i="1"/>
  <c r="L300" i="1"/>
  <c r="L301" i="1"/>
  <c r="M301" i="1"/>
  <c r="N301" i="1"/>
  <c r="O300" i="1"/>
  <c r="O301" i="1"/>
  <c r="J301" i="1"/>
  <c r="K305" i="1"/>
  <c r="L304" i="1"/>
  <c r="L305" i="1"/>
  <c r="M305" i="1"/>
  <c r="N305" i="1"/>
  <c r="O304" i="1"/>
  <c r="O305" i="1"/>
  <c r="J305" i="1"/>
  <c r="K313" i="1"/>
  <c r="L312" i="1"/>
  <c r="L313" i="1"/>
  <c r="M313" i="1"/>
  <c r="N313" i="1"/>
  <c r="O312" i="1"/>
  <c r="O313" i="1"/>
  <c r="J313" i="1"/>
  <c r="K325" i="1"/>
  <c r="L324" i="1"/>
  <c r="L325" i="1"/>
  <c r="M325" i="1"/>
  <c r="N325" i="1"/>
  <c r="O324" i="1"/>
  <c r="O325" i="1"/>
  <c r="J325" i="1"/>
  <c r="K329" i="1"/>
  <c r="L328" i="1"/>
  <c r="L329" i="1"/>
  <c r="M329" i="1"/>
  <c r="N329" i="1"/>
  <c r="O328" i="1"/>
  <c r="O329" i="1"/>
  <c r="J329" i="1"/>
  <c r="K334" i="1"/>
  <c r="L333" i="1"/>
  <c r="L334" i="1"/>
  <c r="M334" i="1"/>
  <c r="N334" i="1"/>
  <c r="O333" i="1"/>
  <c r="O334" i="1"/>
  <c r="J334" i="1"/>
  <c r="K338" i="1"/>
  <c r="L337" i="1"/>
  <c r="L338" i="1"/>
  <c r="M338" i="1"/>
  <c r="N338" i="1"/>
  <c r="O337" i="1"/>
  <c r="O338" i="1"/>
  <c r="J338" i="1"/>
  <c r="K342" i="1"/>
  <c r="L341" i="1"/>
  <c r="L342" i="1" s="1"/>
  <c r="M342" i="1"/>
  <c r="N342" i="1"/>
  <c r="O341" i="1"/>
  <c r="O342" i="1" s="1"/>
  <c r="O540" i="1" s="1"/>
  <c r="O546" i="1" s="1"/>
  <c r="J342" i="1"/>
  <c r="K346" i="1"/>
  <c r="L345" i="1"/>
  <c r="L346" i="1"/>
  <c r="M346" i="1"/>
  <c r="N346" i="1"/>
  <c r="O345" i="1"/>
  <c r="O346" i="1"/>
  <c r="J346" i="1"/>
  <c r="K350" i="1"/>
  <c r="L349" i="1"/>
  <c r="L350" i="1" s="1"/>
  <c r="M350" i="1"/>
  <c r="N350" i="1"/>
  <c r="O349" i="1"/>
  <c r="O350" i="1"/>
  <c r="J350" i="1"/>
  <c r="K358" i="1"/>
  <c r="L357" i="1"/>
  <c r="L358" i="1"/>
  <c r="M358" i="1"/>
  <c r="N358" i="1"/>
  <c r="O357" i="1"/>
  <c r="O358" i="1"/>
  <c r="J358" i="1"/>
  <c r="K362" i="1"/>
  <c r="L361" i="1"/>
  <c r="L362" i="1"/>
  <c r="M362" i="1"/>
  <c r="N362" i="1"/>
  <c r="O361" i="1"/>
  <c r="O362" i="1"/>
  <c r="J362" i="1"/>
  <c r="K366" i="1"/>
  <c r="L365" i="1"/>
  <c r="L366" i="1"/>
  <c r="M366" i="1"/>
  <c r="N366" i="1"/>
  <c r="O365" i="1"/>
  <c r="O366" i="1"/>
  <c r="J366" i="1"/>
  <c r="K370" i="1"/>
  <c r="L369" i="1"/>
  <c r="L370" i="1"/>
  <c r="M370" i="1"/>
  <c r="N370" i="1"/>
  <c r="O369" i="1"/>
  <c r="O370" i="1"/>
  <c r="J370" i="1"/>
  <c r="K374" i="1"/>
  <c r="L373" i="1"/>
  <c r="L374" i="1"/>
  <c r="M374" i="1"/>
  <c r="N374" i="1"/>
  <c r="O373" i="1"/>
  <c r="O374" i="1"/>
  <c r="J374" i="1"/>
  <c r="K379" i="1"/>
  <c r="L378" i="1"/>
  <c r="L379" i="1"/>
  <c r="M379" i="1"/>
  <c r="N379" i="1"/>
  <c r="O378" i="1"/>
  <c r="O379" i="1"/>
  <c r="J379" i="1"/>
  <c r="K391" i="1"/>
  <c r="L390" i="1"/>
  <c r="L391" i="1"/>
  <c r="M391" i="1"/>
  <c r="N391" i="1"/>
  <c r="O390" i="1"/>
  <c r="O391" i="1"/>
  <c r="J391" i="1"/>
  <c r="K396" i="1"/>
  <c r="L395" i="1"/>
  <c r="L396" i="1"/>
  <c r="M396" i="1"/>
  <c r="N396" i="1"/>
  <c r="O395" i="1"/>
  <c r="O396" i="1"/>
  <c r="J396" i="1"/>
  <c r="K399" i="1"/>
  <c r="L398" i="1"/>
  <c r="L399" i="1"/>
  <c r="M399" i="1"/>
  <c r="N399" i="1"/>
  <c r="O398" i="1"/>
  <c r="O399" i="1"/>
  <c r="J399" i="1"/>
  <c r="O404" i="1"/>
  <c r="O405" i="1"/>
  <c r="L404" i="1"/>
  <c r="L405" i="1"/>
  <c r="O409" i="1"/>
  <c r="O410" i="1"/>
  <c r="L409" i="1"/>
  <c r="L410" i="1"/>
  <c r="K413" i="1"/>
  <c r="L412" i="1"/>
  <c r="L413" i="1"/>
  <c r="M413" i="1"/>
  <c r="N413" i="1"/>
  <c r="O412" i="1"/>
  <c r="O413" i="1"/>
  <c r="J413" i="1"/>
  <c r="O416" i="1"/>
  <c r="O417" i="1"/>
  <c r="O418" i="1"/>
  <c r="L416" i="1"/>
  <c r="L417" i="1"/>
  <c r="L418" i="1"/>
  <c r="K422" i="1"/>
  <c r="L421" i="1"/>
  <c r="L422" i="1"/>
  <c r="M422" i="1"/>
  <c r="N422" i="1"/>
  <c r="O421" i="1"/>
  <c r="O422" i="1"/>
  <c r="J422" i="1"/>
  <c r="K428" i="1"/>
  <c r="L427" i="1"/>
  <c r="L428" i="1"/>
  <c r="M428" i="1"/>
  <c r="N428" i="1"/>
  <c r="O427" i="1"/>
  <c r="O428" i="1"/>
  <c r="J428" i="1"/>
  <c r="K433" i="1"/>
  <c r="L432" i="1"/>
  <c r="L433" i="1"/>
  <c r="M433" i="1"/>
  <c r="N433" i="1"/>
  <c r="O432" i="1"/>
  <c r="O433" i="1"/>
  <c r="J433" i="1"/>
  <c r="K437" i="1"/>
  <c r="L436" i="1"/>
  <c r="L437" i="1"/>
  <c r="M437" i="1"/>
  <c r="N437" i="1"/>
  <c r="O436" i="1"/>
  <c r="O437" i="1"/>
  <c r="J437" i="1"/>
  <c r="K439" i="1"/>
  <c r="L438" i="1"/>
  <c r="L439" i="1"/>
  <c r="M439" i="1"/>
  <c r="N439" i="1"/>
  <c r="O438" i="1"/>
  <c r="O439" i="1"/>
  <c r="J439" i="1"/>
  <c r="K443" i="1"/>
  <c r="L442" i="1"/>
  <c r="L443" i="1"/>
  <c r="M443" i="1"/>
  <c r="N443" i="1"/>
  <c r="O442" i="1"/>
  <c r="O443" i="1"/>
  <c r="J443" i="1"/>
  <c r="O448" i="1"/>
  <c r="O449" i="1"/>
  <c r="L448" i="1"/>
  <c r="L449" i="1"/>
  <c r="K452" i="1"/>
  <c r="L451" i="1"/>
  <c r="L452" i="1"/>
  <c r="M452" i="1"/>
  <c r="N452" i="1"/>
  <c r="O451" i="1"/>
  <c r="O452" i="1"/>
  <c r="J452" i="1"/>
  <c r="K456" i="1"/>
  <c r="L455" i="1"/>
  <c r="L456" i="1"/>
  <c r="M456" i="1"/>
  <c r="N456" i="1"/>
  <c r="O455" i="1"/>
  <c r="O456" i="1"/>
  <c r="J456" i="1"/>
  <c r="O463" i="1"/>
  <c r="O464" i="1"/>
  <c r="O465" i="1"/>
  <c r="L463" i="1"/>
  <c r="L464" i="1"/>
  <c r="L465" i="1"/>
  <c r="K468" i="1"/>
  <c r="L467" i="1"/>
  <c r="L468" i="1"/>
  <c r="M468" i="1"/>
  <c r="N468" i="1"/>
  <c r="O467" i="1"/>
  <c r="O468" i="1"/>
  <c r="J468" i="1"/>
  <c r="K472" i="1"/>
  <c r="L471" i="1"/>
  <c r="L472" i="1"/>
  <c r="M472" i="1"/>
  <c r="N472" i="1"/>
  <c r="O471" i="1"/>
  <c r="O472" i="1"/>
  <c r="J472" i="1"/>
  <c r="K491" i="1"/>
  <c r="L490" i="1"/>
  <c r="L491" i="1"/>
  <c r="M491" i="1"/>
  <c r="N491" i="1"/>
  <c r="O490" i="1"/>
  <c r="O491" i="1"/>
  <c r="J491" i="1"/>
  <c r="O498" i="1"/>
  <c r="O499" i="1"/>
  <c r="L498" i="1"/>
  <c r="L499" i="1"/>
  <c r="K502" i="1"/>
  <c r="L501" i="1"/>
  <c r="L502" i="1"/>
  <c r="M502" i="1"/>
  <c r="N502" i="1"/>
  <c r="O501" i="1"/>
  <c r="O502" i="1"/>
  <c r="J502" i="1"/>
  <c r="G509" i="1"/>
  <c r="H509" i="1"/>
  <c r="I509" i="1"/>
  <c r="J509" i="1"/>
  <c r="K509" i="1"/>
  <c r="L508" i="1"/>
  <c r="L509" i="1"/>
  <c r="M509" i="1"/>
  <c r="N509" i="1"/>
  <c r="O508" i="1"/>
  <c r="O509" i="1"/>
  <c r="O515" i="1"/>
  <c r="O514" i="1"/>
  <c r="O513" i="1"/>
  <c r="L514" i="1"/>
  <c r="L515" i="1"/>
  <c r="L513" i="1"/>
  <c r="K519" i="1"/>
  <c r="L518" i="1"/>
  <c r="L519" i="1"/>
  <c r="M519" i="1"/>
  <c r="N519" i="1"/>
  <c r="O518" i="1"/>
  <c r="O519" i="1"/>
  <c r="J519" i="1"/>
  <c r="G140" i="1"/>
  <c r="I140" i="1"/>
  <c r="G374" i="1"/>
  <c r="I374" i="1"/>
  <c r="H215" i="1"/>
  <c r="H216" i="1"/>
  <c r="G24" i="1"/>
  <c r="H61" i="1"/>
  <c r="G61" i="1"/>
  <c r="G69" i="1"/>
  <c r="H99" i="1"/>
  <c r="G99" i="1"/>
  <c r="H117" i="1"/>
  <c r="H304" i="1"/>
  <c r="H305" i="1"/>
  <c r="H308" i="1"/>
  <c r="H309" i="1"/>
  <c r="H313" i="1"/>
  <c r="H316" i="1"/>
  <c r="H317" i="1"/>
  <c r="H338" i="1"/>
  <c r="H342" i="1"/>
  <c r="H349" i="1"/>
  <c r="H350" i="1"/>
  <c r="H357" i="1"/>
  <c r="H358" i="1"/>
  <c r="H378" i="1"/>
  <c r="H379" i="1"/>
  <c r="H382" i="1"/>
  <c r="H383" i="1"/>
  <c r="H387" i="1"/>
  <c r="H412" i="1"/>
  <c r="H413" i="1"/>
  <c r="H468" i="1"/>
  <c r="H491" i="1"/>
  <c r="I14" i="1"/>
  <c r="I15" i="1"/>
  <c r="I19" i="1"/>
  <c r="I20" i="1"/>
  <c r="I21" i="1"/>
  <c r="I27" i="1"/>
  <c r="I28" i="1"/>
  <c r="I29" i="1"/>
  <c r="I33" i="1"/>
  <c r="I37" i="1"/>
  <c r="I41" i="1"/>
  <c r="I46" i="1"/>
  <c r="I51" i="1"/>
  <c r="I52" i="1"/>
  <c r="I55" i="1"/>
  <c r="I61" i="1"/>
  <c r="I65" i="1"/>
  <c r="I69" i="1"/>
  <c r="I73" i="1"/>
  <c r="I77" i="1"/>
  <c r="I83" i="1"/>
  <c r="I84" i="1"/>
  <c r="I87" i="1"/>
  <c r="I95" i="1"/>
  <c r="I96" i="1"/>
  <c r="I99" i="1"/>
  <c r="I102" i="1"/>
  <c r="G106" i="1"/>
  <c r="I106" i="1"/>
  <c r="G112" i="1"/>
  <c r="I112" i="1"/>
  <c r="G117" i="1"/>
  <c r="I117" i="1"/>
  <c r="G121" i="1"/>
  <c r="I121" i="1"/>
  <c r="I130" i="1"/>
  <c r="I131" i="1"/>
  <c r="G134" i="1"/>
  <c r="I134" i="1"/>
  <c r="I159" i="1"/>
  <c r="G163" i="1"/>
  <c r="I163" i="1"/>
  <c r="G167" i="1"/>
  <c r="I167" i="1"/>
  <c r="I172" i="1"/>
  <c r="G177" i="1"/>
  <c r="I177" i="1"/>
  <c r="G183" i="1"/>
  <c r="I183" i="1"/>
  <c r="I187" i="1"/>
  <c r="I188" i="1"/>
  <c r="I192" i="1"/>
  <c r="I193" i="1"/>
  <c r="G197" i="1"/>
  <c r="I197" i="1"/>
  <c r="G200" i="1"/>
  <c r="I200" i="1"/>
  <c r="H204" i="1"/>
  <c r="I204" i="1"/>
  <c r="G208" i="1"/>
  <c r="I208" i="1"/>
  <c r="I211" i="1"/>
  <c r="I212" i="1"/>
  <c r="G216" i="1"/>
  <c r="I216" i="1"/>
  <c r="H219" i="1"/>
  <c r="H220" i="1"/>
  <c r="I220" i="1"/>
  <c r="H223" i="1"/>
  <c r="H224" i="1"/>
  <c r="I224" i="1"/>
  <c r="G229" i="1"/>
  <c r="I229" i="1"/>
  <c r="G235" i="1"/>
  <c r="H235" i="1"/>
  <c r="I235" i="1"/>
  <c r="H240" i="1"/>
  <c r="I240" i="1"/>
  <c r="G245" i="1"/>
  <c r="I245" i="1"/>
  <c r="G249" i="1"/>
  <c r="I249" i="1"/>
  <c r="I254" i="1"/>
  <c r="I255" i="1"/>
  <c r="G258" i="1"/>
  <c r="I258" i="1"/>
  <c r="G264" i="1"/>
  <c r="I264" i="1"/>
  <c r="G269" i="1"/>
  <c r="I269" i="1"/>
  <c r="G272" i="1"/>
  <c r="I272" i="1"/>
  <c r="G276" i="1"/>
  <c r="I276" i="1"/>
  <c r="G279" i="1"/>
  <c r="I279" i="1"/>
  <c r="G283" i="1"/>
  <c r="I283" i="1"/>
  <c r="G287" i="1"/>
  <c r="I287" i="1"/>
  <c r="G290" i="1"/>
  <c r="I290" i="1"/>
  <c r="G294" i="1"/>
  <c r="I294" i="1"/>
  <c r="G301" i="1"/>
  <c r="I301" i="1"/>
  <c r="G305" i="1"/>
  <c r="I305" i="1"/>
  <c r="G309" i="1"/>
  <c r="I309" i="1"/>
  <c r="G313" i="1"/>
  <c r="I313" i="1"/>
  <c r="G317" i="1"/>
  <c r="I317" i="1"/>
  <c r="G321" i="1"/>
  <c r="I321" i="1"/>
  <c r="G325" i="1"/>
  <c r="I325" i="1"/>
  <c r="G329" i="1"/>
  <c r="I329" i="1"/>
  <c r="G334" i="1"/>
  <c r="I334" i="1"/>
  <c r="G338" i="1"/>
  <c r="I338" i="1"/>
  <c r="G342" i="1"/>
  <c r="I342" i="1"/>
  <c r="G346" i="1"/>
  <c r="I346" i="1"/>
  <c r="G350" i="1"/>
  <c r="I350" i="1"/>
  <c r="G354" i="1"/>
  <c r="I354" i="1"/>
  <c r="G358" i="1"/>
  <c r="I358" i="1"/>
  <c r="H361" i="1"/>
  <c r="H362" i="1"/>
  <c r="I362" i="1"/>
  <c r="H365" i="1"/>
  <c r="H366" i="1"/>
  <c r="I366" i="1"/>
  <c r="G370" i="1"/>
  <c r="I370" i="1"/>
  <c r="G379" i="1"/>
  <c r="I379" i="1"/>
  <c r="G387" i="1"/>
  <c r="I387" i="1"/>
  <c r="G383" i="1"/>
  <c r="I383" i="1"/>
  <c r="G391" i="1"/>
  <c r="I391" i="1"/>
  <c r="G396" i="1"/>
  <c r="I396" i="1"/>
  <c r="G399" i="1"/>
  <c r="I399" i="1"/>
  <c r="I404" i="1"/>
  <c r="I405" i="1"/>
  <c r="I409" i="1"/>
  <c r="I410" i="1"/>
  <c r="G413" i="1"/>
  <c r="I413" i="1"/>
  <c r="I416" i="1"/>
  <c r="I417" i="1"/>
  <c r="I418" i="1"/>
  <c r="G422" i="1"/>
  <c r="I422" i="1"/>
  <c r="G428" i="1"/>
  <c r="I428" i="1"/>
  <c r="G433" i="1"/>
  <c r="I433" i="1"/>
  <c r="G437" i="1"/>
  <c r="I437" i="1"/>
  <c r="G439" i="1"/>
  <c r="I439" i="1"/>
  <c r="G443" i="1"/>
  <c r="I443" i="1"/>
  <c r="I448" i="1"/>
  <c r="I449" i="1"/>
  <c r="G452" i="1"/>
  <c r="I452" i="1"/>
  <c r="G456" i="1"/>
  <c r="I456" i="1"/>
  <c r="I463" i="1"/>
  <c r="I464" i="1"/>
  <c r="I465" i="1"/>
  <c r="G468" i="1"/>
  <c r="I468" i="1"/>
  <c r="G472" i="1"/>
  <c r="I472" i="1"/>
  <c r="G486" i="1"/>
  <c r="I486" i="1"/>
  <c r="G491" i="1"/>
  <c r="I491" i="1"/>
  <c r="I498" i="1"/>
  <c r="I499" i="1"/>
  <c r="G502" i="1"/>
  <c r="I502" i="1"/>
  <c r="I513" i="1"/>
  <c r="I514" i="1"/>
  <c r="I515" i="1"/>
  <c r="G519" i="1"/>
  <c r="I519" i="1"/>
  <c r="I508" i="1"/>
  <c r="I507" i="1"/>
  <c r="I506" i="1"/>
  <c r="I512" i="1"/>
  <c r="I511" i="1"/>
  <c r="I510" i="1"/>
  <c r="I518" i="1"/>
  <c r="I517" i="1"/>
  <c r="I516" i="1"/>
  <c r="H522" i="1"/>
  <c r="I522" i="1"/>
  <c r="J522" i="1"/>
  <c r="K522" i="1"/>
  <c r="L522" i="1"/>
  <c r="M522" i="1"/>
  <c r="N522" i="1"/>
  <c r="O522" i="1"/>
  <c r="H523" i="1"/>
  <c r="I523" i="1"/>
  <c r="J523" i="1"/>
  <c r="K523" i="1"/>
  <c r="L523" i="1"/>
  <c r="M523" i="1"/>
  <c r="N523" i="1"/>
  <c r="O523" i="1"/>
  <c r="H524" i="1"/>
  <c r="I524" i="1"/>
  <c r="J524" i="1"/>
  <c r="K524" i="1"/>
  <c r="L524" i="1"/>
  <c r="M524" i="1"/>
  <c r="N524" i="1"/>
  <c r="O524" i="1"/>
  <c r="H525" i="1"/>
  <c r="I525" i="1"/>
  <c r="J525" i="1"/>
  <c r="K525" i="1"/>
  <c r="L525" i="1"/>
  <c r="M525" i="1"/>
  <c r="N525" i="1"/>
  <c r="O525" i="1"/>
  <c r="H526" i="1"/>
  <c r="I526" i="1"/>
  <c r="J526" i="1"/>
  <c r="K526" i="1"/>
  <c r="L526" i="1"/>
  <c r="M526" i="1"/>
  <c r="N526" i="1"/>
  <c r="O526" i="1"/>
  <c r="H527" i="1"/>
  <c r="I527" i="1"/>
  <c r="J527" i="1"/>
  <c r="K527" i="1"/>
  <c r="L527" i="1"/>
  <c r="M527" i="1"/>
  <c r="N527" i="1"/>
  <c r="O527" i="1"/>
  <c r="H528" i="1"/>
  <c r="I528" i="1"/>
  <c r="J528" i="1"/>
  <c r="K528" i="1"/>
  <c r="L528" i="1"/>
  <c r="M528" i="1"/>
  <c r="N528" i="1"/>
  <c r="O528" i="1"/>
  <c r="G152" i="1"/>
  <c r="I152" i="1"/>
  <c r="J529" i="1"/>
  <c r="K529" i="1"/>
  <c r="L529" i="1"/>
  <c r="M529" i="1"/>
  <c r="N529" i="1"/>
  <c r="O529" i="1"/>
  <c r="H530" i="1"/>
  <c r="I530" i="1"/>
  <c r="J530" i="1"/>
  <c r="K530" i="1"/>
  <c r="L530" i="1"/>
  <c r="M530" i="1"/>
  <c r="N530" i="1"/>
  <c r="O530" i="1"/>
  <c r="H531" i="1"/>
  <c r="I531" i="1"/>
  <c r="J531" i="1"/>
  <c r="K531" i="1"/>
  <c r="L531" i="1"/>
  <c r="M531" i="1"/>
  <c r="N531" i="1"/>
  <c r="O531" i="1"/>
  <c r="H532" i="1"/>
  <c r="I532" i="1"/>
  <c r="J532" i="1"/>
  <c r="K532" i="1"/>
  <c r="L532" i="1"/>
  <c r="M532" i="1"/>
  <c r="N532" i="1"/>
  <c r="O532" i="1"/>
  <c r="H533" i="1"/>
  <c r="I533" i="1"/>
  <c r="J533" i="1"/>
  <c r="K533" i="1"/>
  <c r="L533" i="1"/>
  <c r="M533" i="1"/>
  <c r="N533" i="1"/>
  <c r="O533" i="1"/>
  <c r="H534" i="1"/>
  <c r="I148" i="1"/>
  <c r="I534" i="1"/>
  <c r="J534" i="1"/>
  <c r="K534" i="1"/>
  <c r="L534" i="1"/>
  <c r="M534" i="1"/>
  <c r="N534" i="1"/>
  <c r="O534" i="1"/>
  <c r="H535" i="1"/>
  <c r="I535" i="1"/>
  <c r="J535" i="1"/>
  <c r="K535" i="1"/>
  <c r="L535" i="1"/>
  <c r="M535" i="1"/>
  <c r="N535" i="1"/>
  <c r="O535" i="1"/>
  <c r="H536" i="1"/>
  <c r="I536" i="1"/>
  <c r="J536" i="1"/>
  <c r="K536" i="1"/>
  <c r="L536" i="1"/>
  <c r="M536" i="1"/>
  <c r="N536" i="1"/>
  <c r="O536" i="1"/>
  <c r="H537" i="1"/>
  <c r="I57" i="1"/>
  <c r="I89" i="1"/>
  <c r="I537" i="1"/>
  <c r="J537" i="1"/>
  <c r="K537" i="1"/>
  <c r="L57" i="1"/>
  <c r="L89" i="1"/>
  <c r="L537" i="1"/>
  <c r="M537" i="1"/>
  <c r="N537" i="1"/>
  <c r="O57" i="1"/>
  <c r="O89" i="1"/>
  <c r="O537" i="1"/>
  <c r="H538" i="1"/>
  <c r="I125" i="1"/>
  <c r="I143" i="1"/>
  <c r="I155" i="1"/>
  <c r="I538" i="1"/>
  <c r="J538" i="1"/>
  <c r="K538" i="1"/>
  <c r="L125" i="1"/>
  <c r="L143" i="1"/>
  <c r="L155" i="1"/>
  <c r="L538" i="1"/>
  <c r="M538" i="1"/>
  <c r="N538" i="1"/>
  <c r="O125" i="1"/>
  <c r="O143" i="1"/>
  <c r="O155" i="1"/>
  <c r="O538" i="1"/>
  <c r="H539" i="1"/>
  <c r="I539" i="1"/>
  <c r="J539" i="1"/>
  <c r="K539" i="1"/>
  <c r="L539" i="1"/>
  <c r="M539" i="1"/>
  <c r="N539" i="1"/>
  <c r="O539" i="1"/>
  <c r="H540" i="1"/>
  <c r="I540" i="1"/>
  <c r="J540" i="1"/>
  <c r="K540" i="1"/>
  <c r="K546" i="1" s="1"/>
  <c r="M540" i="1"/>
  <c r="N540" i="1"/>
  <c r="N546" i="1" s="1"/>
  <c r="H541" i="1"/>
  <c r="I541" i="1"/>
  <c r="J541" i="1"/>
  <c r="K541" i="1"/>
  <c r="L541" i="1"/>
  <c r="M541" i="1"/>
  <c r="N541" i="1"/>
  <c r="O541" i="1"/>
  <c r="H542" i="1"/>
  <c r="I542" i="1"/>
  <c r="J542" i="1"/>
  <c r="K542" i="1"/>
  <c r="L542" i="1"/>
  <c r="M542" i="1"/>
  <c r="N542" i="1"/>
  <c r="O542" i="1"/>
  <c r="H543" i="1"/>
  <c r="I543" i="1"/>
  <c r="J543" i="1"/>
  <c r="K543" i="1"/>
  <c r="L543" i="1"/>
  <c r="M543" i="1"/>
  <c r="N543" i="1"/>
  <c r="O543" i="1"/>
  <c r="H544" i="1"/>
  <c r="I544" i="1"/>
  <c r="J544" i="1"/>
  <c r="K544" i="1"/>
  <c r="L544" i="1"/>
  <c r="M544" i="1"/>
  <c r="N544" i="1"/>
  <c r="O544" i="1"/>
  <c r="G540" i="1"/>
  <c r="G539" i="1"/>
  <c r="G529" i="1"/>
  <c r="G528" i="1"/>
  <c r="G526" i="1"/>
  <c r="J546" i="1"/>
  <c r="M546" i="1"/>
  <c r="H12" i="1"/>
  <c r="H11" i="1"/>
  <c r="H39" i="1"/>
  <c r="H38" i="1"/>
  <c r="H31" i="1"/>
  <c r="H30" i="1"/>
  <c r="H35" i="1"/>
  <c r="H34" i="1"/>
  <c r="H17" i="1"/>
  <c r="H22" i="1"/>
  <c r="H16" i="1" s="1"/>
  <c r="H10" i="1" s="1"/>
  <c r="H25" i="1"/>
  <c r="H44" i="1"/>
  <c r="H43" i="1"/>
  <c r="H42" i="1"/>
  <c r="H59" i="1"/>
  <c r="H58" i="1"/>
  <c r="H63" i="1"/>
  <c r="H62" i="1"/>
  <c r="H67" i="1"/>
  <c r="H66" i="1" s="1"/>
  <c r="H47" i="1" s="1"/>
  <c r="H71" i="1"/>
  <c r="H70" i="1"/>
  <c r="H75" i="1"/>
  <c r="H74" i="1"/>
  <c r="H49" i="1"/>
  <c r="H53" i="1"/>
  <c r="H56" i="1"/>
  <c r="H48" i="1"/>
  <c r="H81" i="1"/>
  <c r="H85" i="1"/>
  <c r="H88" i="1"/>
  <c r="H80" i="1"/>
  <c r="H79" i="1"/>
  <c r="H78" i="1"/>
  <c r="H104" i="1"/>
  <c r="H103" i="1"/>
  <c r="H93" i="1"/>
  <c r="H97" i="1"/>
  <c r="H100" i="1"/>
  <c r="H92" i="1"/>
  <c r="H91" i="1"/>
  <c r="H90" i="1"/>
  <c r="H110" i="1"/>
  <c r="H109" i="1"/>
  <c r="H108" i="1"/>
  <c r="H115" i="1"/>
  <c r="H114" i="1"/>
  <c r="H119" i="1"/>
  <c r="H118" i="1"/>
  <c r="H113" i="1"/>
  <c r="H124" i="1"/>
  <c r="H123" i="1"/>
  <c r="H122" i="1"/>
  <c r="H128" i="1"/>
  <c r="H132" i="1"/>
  <c r="H127" i="1"/>
  <c r="H126" i="1"/>
  <c r="H107" i="1"/>
  <c r="H138" i="1"/>
  <c r="H137" i="1"/>
  <c r="H142" i="1"/>
  <c r="H141" i="1"/>
  <c r="H136" i="1"/>
  <c r="H147" i="1"/>
  <c r="H146" i="1"/>
  <c r="H145" i="1"/>
  <c r="H150" i="1"/>
  <c r="H149" i="1"/>
  <c r="H154" i="1"/>
  <c r="H153" i="1"/>
  <c r="H157" i="1"/>
  <c r="H156" i="1"/>
  <c r="H161" i="1"/>
  <c r="H160" i="1"/>
  <c r="H165" i="1"/>
  <c r="H164" i="1"/>
  <c r="H144" i="1"/>
  <c r="H170" i="1"/>
  <c r="H169" i="1"/>
  <c r="H168" i="1"/>
  <c r="H175" i="1"/>
  <c r="H174" i="1"/>
  <c r="H173" i="1"/>
  <c r="H135" i="1"/>
  <c r="H185" i="1"/>
  <c r="H184" i="1"/>
  <c r="H190" i="1"/>
  <c r="H189" i="1"/>
  <c r="H202" i="1"/>
  <c r="H201" i="1"/>
  <c r="H181" i="1"/>
  <c r="H180" i="1"/>
  <c r="H206" i="1"/>
  <c r="H209" i="1"/>
  <c r="H205" i="1"/>
  <c r="H195" i="1"/>
  <c r="H198" i="1"/>
  <c r="H194" i="1"/>
  <c r="H214" i="1"/>
  <c r="H213" i="1"/>
  <c r="H218" i="1"/>
  <c r="H217" i="1"/>
  <c r="H222" i="1"/>
  <c r="H221" i="1"/>
  <c r="H179" i="1"/>
  <c r="H227" i="1"/>
  <c r="H226" i="1"/>
  <c r="H225" i="1"/>
  <c r="H178" i="1"/>
  <c r="H233" i="1"/>
  <c r="H232" i="1"/>
  <c r="H231" i="1"/>
  <c r="H238" i="1"/>
  <c r="H237" i="1"/>
  <c r="H236" i="1"/>
  <c r="H247" i="1"/>
  <c r="H246" i="1"/>
  <c r="H243" i="1"/>
  <c r="H242" i="1"/>
  <c r="H241" i="1"/>
  <c r="H252" i="1"/>
  <c r="H256" i="1"/>
  <c r="H251" i="1"/>
  <c r="H250" i="1"/>
  <c r="H230" i="1"/>
  <c r="H267" i="1"/>
  <c r="H270" i="1"/>
  <c r="H266" i="1"/>
  <c r="H277" i="1"/>
  <c r="H274" i="1"/>
  <c r="H273" i="1"/>
  <c r="H288" i="1"/>
  <c r="H285" i="1"/>
  <c r="H284" i="1"/>
  <c r="H281" i="1"/>
  <c r="H280" i="1"/>
  <c r="H292" i="1"/>
  <c r="H291" i="1"/>
  <c r="H265" i="1"/>
  <c r="H262" i="1"/>
  <c r="H261" i="1" s="1"/>
  <c r="H260" i="1" s="1"/>
  <c r="H259" i="1" s="1"/>
  <c r="H517" i="1"/>
  <c r="H507" i="1"/>
  <c r="H506" i="1"/>
  <c r="H511" i="1"/>
  <c r="H510" i="1"/>
  <c r="H505" i="1"/>
  <c r="H504" i="1"/>
  <c r="H503" i="1"/>
  <c r="H299" i="1"/>
  <c r="H298" i="1"/>
  <c r="H311" i="1"/>
  <c r="H310" i="1"/>
  <c r="H303" i="1"/>
  <c r="H302" i="1"/>
  <c r="H307" i="1"/>
  <c r="H306" i="1"/>
  <c r="H315" i="1"/>
  <c r="H314" i="1"/>
  <c r="H319" i="1"/>
  <c r="H318" i="1"/>
  <c r="H323" i="1"/>
  <c r="H322" i="1"/>
  <c r="H327" i="1"/>
  <c r="H326" i="1"/>
  <c r="H297" i="1"/>
  <c r="H332" i="1"/>
  <c r="H331" i="1"/>
  <c r="H336" i="1"/>
  <c r="H335" i="1"/>
  <c r="H340" i="1"/>
  <c r="H339" i="1"/>
  <c r="H344" i="1"/>
  <c r="H343" i="1"/>
  <c r="H348" i="1"/>
  <c r="H347" i="1"/>
  <c r="H352" i="1"/>
  <c r="H351" i="1"/>
  <c r="H356" i="1"/>
  <c r="H355" i="1"/>
  <c r="H360" i="1"/>
  <c r="H359" i="1"/>
  <c r="H368" i="1"/>
  <c r="H367" i="1"/>
  <c r="H372" i="1"/>
  <c r="H371" i="1"/>
  <c r="H330" i="1"/>
  <c r="H377" i="1"/>
  <c r="H376" i="1"/>
  <c r="H381" i="1"/>
  <c r="H380" i="1"/>
  <c r="H385" i="1"/>
  <c r="H384" i="1"/>
  <c r="H389" i="1"/>
  <c r="H388" i="1"/>
  <c r="H375" i="1"/>
  <c r="H394" i="1"/>
  <c r="H397" i="1"/>
  <c r="H393" i="1"/>
  <c r="H392" i="1"/>
  <c r="H402" i="1"/>
  <c r="H401" i="1"/>
  <c r="H408" i="1"/>
  <c r="H407" i="1"/>
  <c r="H411" i="1"/>
  <c r="H414" i="1"/>
  <c r="H406" i="1"/>
  <c r="H420" i="1"/>
  <c r="H419" i="1"/>
  <c r="H400" i="1"/>
  <c r="H296" i="1"/>
  <c r="H426" i="1"/>
  <c r="H425" i="1"/>
  <c r="H424" i="1"/>
  <c r="H431" i="1"/>
  <c r="H430" i="1"/>
  <c r="H435" i="1"/>
  <c r="H434" i="1"/>
  <c r="H441" i="1"/>
  <c r="H440" i="1"/>
  <c r="H429" i="1"/>
  <c r="H454" i="1"/>
  <c r="H453" i="1"/>
  <c r="H446" i="1"/>
  <c r="H450" i="1"/>
  <c r="H445" i="1"/>
  <c r="H444" i="1"/>
  <c r="H423" i="1"/>
  <c r="H295" i="1"/>
  <c r="H461" i="1"/>
  <c r="H466" i="1"/>
  <c r="H460" i="1"/>
  <c r="H470" i="1"/>
  <c r="H469" i="1"/>
  <c r="H459" i="1"/>
  <c r="H475" i="1"/>
  <c r="H474" i="1"/>
  <c r="H473" i="1"/>
  <c r="H478" i="1"/>
  <c r="H477" i="1"/>
  <c r="H458" i="1"/>
  <c r="H484" i="1"/>
  <c r="H483" i="1"/>
  <c r="H482" i="1"/>
  <c r="H489" i="1"/>
  <c r="H488" i="1"/>
  <c r="H487" i="1"/>
  <c r="H481" i="1"/>
  <c r="H457" i="1"/>
  <c r="H496" i="1"/>
  <c r="H500" i="1"/>
  <c r="H495" i="1"/>
  <c r="H494" i="1"/>
  <c r="H493" i="1"/>
  <c r="H492" i="1"/>
  <c r="I13" i="1"/>
  <c r="I12" i="1"/>
  <c r="I11" i="1"/>
  <c r="I40" i="1"/>
  <c r="I39" i="1"/>
  <c r="I38" i="1"/>
  <c r="I32" i="1"/>
  <c r="I31" i="1"/>
  <c r="I30" i="1"/>
  <c r="I36" i="1"/>
  <c r="I35" i="1"/>
  <c r="I34" i="1"/>
  <c r="I18" i="1"/>
  <c r="I17" i="1"/>
  <c r="I23" i="1"/>
  <c r="I22" i="1"/>
  <c r="I26" i="1"/>
  <c r="I25" i="1"/>
  <c r="I16" i="1"/>
  <c r="I10" i="1" s="1"/>
  <c r="I45" i="1"/>
  <c r="I44" i="1"/>
  <c r="I43" i="1"/>
  <c r="I42" i="1"/>
  <c r="I60" i="1"/>
  <c r="I59" i="1"/>
  <c r="I58" i="1"/>
  <c r="I64" i="1"/>
  <c r="I63" i="1"/>
  <c r="I62" i="1"/>
  <c r="I68" i="1"/>
  <c r="I67" i="1" s="1"/>
  <c r="I66" i="1" s="1"/>
  <c r="I47" i="1" s="1"/>
  <c r="I72" i="1"/>
  <c r="I71" i="1"/>
  <c r="I70" i="1"/>
  <c r="I76" i="1"/>
  <c r="I75" i="1"/>
  <c r="I74" i="1"/>
  <c r="I50" i="1"/>
  <c r="I49" i="1"/>
  <c r="I54" i="1"/>
  <c r="I53" i="1"/>
  <c r="I56" i="1"/>
  <c r="I48" i="1"/>
  <c r="I82" i="1"/>
  <c r="I81" i="1"/>
  <c r="I86" i="1"/>
  <c r="I85" i="1"/>
  <c r="I88" i="1"/>
  <c r="I80" i="1"/>
  <c r="I79" i="1"/>
  <c r="I78" i="1"/>
  <c r="I105" i="1"/>
  <c r="I104" i="1"/>
  <c r="I103" i="1"/>
  <c r="I94" i="1"/>
  <c r="I93" i="1"/>
  <c r="I98" i="1"/>
  <c r="I97" i="1"/>
  <c r="I101" i="1"/>
  <c r="I100" i="1"/>
  <c r="I92" i="1"/>
  <c r="I91" i="1"/>
  <c r="I90" i="1"/>
  <c r="I111" i="1"/>
  <c r="I110" i="1"/>
  <c r="I109" i="1"/>
  <c r="I108" i="1"/>
  <c r="I116" i="1"/>
  <c r="I115" i="1"/>
  <c r="I114" i="1"/>
  <c r="I120" i="1"/>
  <c r="I119" i="1"/>
  <c r="I118" i="1"/>
  <c r="I113" i="1"/>
  <c r="I124" i="1"/>
  <c r="I123" i="1"/>
  <c r="I122" i="1"/>
  <c r="I129" i="1"/>
  <c r="I128" i="1"/>
  <c r="I133" i="1"/>
  <c r="I132" i="1"/>
  <c r="I127" i="1"/>
  <c r="I126" i="1"/>
  <c r="I107" i="1"/>
  <c r="I139" i="1"/>
  <c r="I138" i="1"/>
  <c r="I137" i="1"/>
  <c r="I142" i="1"/>
  <c r="I141" i="1"/>
  <c r="I136" i="1"/>
  <c r="G147" i="1"/>
  <c r="I147" i="1"/>
  <c r="I146" i="1"/>
  <c r="I145" i="1"/>
  <c r="I151" i="1"/>
  <c r="I150" i="1"/>
  <c r="I149" i="1"/>
  <c r="I154" i="1"/>
  <c r="I153" i="1"/>
  <c r="I158" i="1"/>
  <c r="I157" i="1"/>
  <c r="I156" i="1"/>
  <c r="I162" i="1"/>
  <c r="I161" i="1"/>
  <c r="I160" i="1"/>
  <c r="I166" i="1"/>
  <c r="I165" i="1"/>
  <c r="I164" i="1"/>
  <c r="I144" i="1"/>
  <c r="I171" i="1"/>
  <c r="I170" i="1"/>
  <c r="I169" i="1"/>
  <c r="I168" i="1"/>
  <c r="I176" i="1"/>
  <c r="I175" i="1"/>
  <c r="I174" i="1"/>
  <c r="I173" i="1"/>
  <c r="I135" i="1"/>
  <c r="I186" i="1"/>
  <c r="I185" i="1"/>
  <c r="I184" i="1"/>
  <c r="I191" i="1"/>
  <c r="I190" i="1"/>
  <c r="I189" i="1"/>
  <c r="I203" i="1"/>
  <c r="I202" i="1"/>
  <c r="I201" i="1"/>
  <c r="I182" i="1"/>
  <c r="I181" i="1"/>
  <c r="I180" i="1"/>
  <c r="I207" i="1"/>
  <c r="I206" i="1"/>
  <c r="I210" i="1"/>
  <c r="I209" i="1"/>
  <c r="I205" i="1"/>
  <c r="I196" i="1"/>
  <c r="I195" i="1"/>
  <c r="I199" i="1"/>
  <c r="I198" i="1"/>
  <c r="I194" i="1"/>
  <c r="I215" i="1"/>
  <c r="I214" i="1"/>
  <c r="I213" i="1"/>
  <c r="I219" i="1"/>
  <c r="I218" i="1"/>
  <c r="I217" i="1"/>
  <c r="I223" i="1"/>
  <c r="I222" i="1"/>
  <c r="I221" i="1"/>
  <c r="I179" i="1"/>
  <c r="I228" i="1"/>
  <c r="I227" i="1"/>
  <c r="I226" i="1"/>
  <c r="I225" i="1"/>
  <c r="I178" i="1"/>
  <c r="I234" i="1"/>
  <c r="I233" i="1"/>
  <c r="I232" i="1"/>
  <c r="I231" i="1"/>
  <c r="I239" i="1"/>
  <c r="I238" i="1"/>
  <c r="I237" i="1"/>
  <c r="I236" i="1"/>
  <c r="I248" i="1"/>
  <c r="I247" i="1"/>
  <c r="I246" i="1"/>
  <c r="I244" i="1"/>
  <c r="I243" i="1"/>
  <c r="I242" i="1"/>
  <c r="I241" i="1"/>
  <c r="I253" i="1"/>
  <c r="I252" i="1"/>
  <c r="I257" i="1"/>
  <c r="I256" i="1"/>
  <c r="I251" i="1"/>
  <c r="I250" i="1"/>
  <c r="I230" i="1"/>
  <c r="I268" i="1"/>
  <c r="I267" i="1"/>
  <c r="I271" i="1"/>
  <c r="I270" i="1"/>
  <c r="I266" i="1"/>
  <c r="I278" i="1"/>
  <c r="I277" i="1"/>
  <c r="I275" i="1"/>
  <c r="I274" i="1"/>
  <c r="I273" i="1"/>
  <c r="I289" i="1"/>
  <c r="I288" i="1"/>
  <c r="I286" i="1"/>
  <c r="I285" i="1"/>
  <c r="I284" i="1"/>
  <c r="I282" i="1"/>
  <c r="I281" i="1"/>
  <c r="I280" i="1"/>
  <c r="I293" i="1"/>
  <c r="I292" i="1"/>
  <c r="I291" i="1"/>
  <c r="I265" i="1"/>
  <c r="I263" i="1"/>
  <c r="I262" i="1"/>
  <c r="I261" i="1" s="1"/>
  <c r="I260" i="1" s="1"/>
  <c r="I259" i="1" s="1"/>
  <c r="I505" i="1"/>
  <c r="I504" i="1"/>
  <c r="I503" i="1"/>
  <c r="I300" i="1"/>
  <c r="I299" i="1"/>
  <c r="I298" i="1"/>
  <c r="I312" i="1"/>
  <c r="I311" i="1"/>
  <c r="I310" i="1"/>
  <c r="I304" i="1"/>
  <c r="I303" i="1"/>
  <c r="I302" i="1"/>
  <c r="I308" i="1"/>
  <c r="I307" i="1"/>
  <c r="I306" i="1"/>
  <c r="I316" i="1"/>
  <c r="I315" i="1"/>
  <c r="I314" i="1"/>
  <c r="I320" i="1"/>
  <c r="I319" i="1"/>
  <c r="I318" i="1"/>
  <c r="I324" i="1"/>
  <c r="I323" i="1"/>
  <c r="I322" i="1"/>
  <c r="I328" i="1"/>
  <c r="I327" i="1"/>
  <c r="I326" i="1"/>
  <c r="I297" i="1"/>
  <c r="I333" i="1"/>
  <c r="I332" i="1"/>
  <c r="I331" i="1"/>
  <c r="I337" i="1"/>
  <c r="I336" i="1"/>
  <c r="I335" i="1"/>
  <c r="I341" i="1"/>
  <c r="I340" i="1"/>
  <c r="I339" i="1"/>
  <c r="I345" i="1"/>
  <c r="I344" i="1"/>
  <c r="I343" i="1"/>
  <c r="I349" i="1"/>
  <c r="I348" i="1"/>
  <c r="I347" i="1"/>
  <c r="I353" i="1"/>
  <c r="I352" i="1"/>
  <c r="I351" i="1"/>
  <c r="I357" i="1"/>
  <c r="I356" i="1"/>
  <c r="I355" i="1"/>
  <c r="I361" i="1"/>
  <c r="I360" i="1"/>
  <c r="I359" i="1"/>
  <c r="I369" i="1"/>
  <c r="I368" i="1"/>
  <c r="I367" i="1"/>
  <c r="I365" i="1"/>
  <c r="I373" i="1"/>
  <c r="I372" i="1"/>
  <c r="I371" i="1"/>
  <c r="I330" i="1"/>
  <c r="I378" i="1"/>
  <c r="I377" i="1"/>
  <c r="I376" i="1"/>
  <c r="I382" i="1"/>
  <c r="I381" i="1"/>
  <c r="I380" i="1"/>
  <c r="I386" i="1"/>
  <c r="I385" i="1"/>
  <c r="I384" i="1"/>
  <c r="I390" i="1"/>
  <c r="I389" i="1"/>
  <c r="I388" i="1"/>
  <c r="I375" i="1"/>
  <c r="I395" i="1"/>
  <c r="I394" i="1"/>
  <c r="I398" i="1"/>
  <c r="I397" i="1"/>
  <c r="I393" i="1"/>
  <c r="I392" i="1"/>
  <c r="I403" i="1"/>
  <c r="I402" i="1"/>
  <c r="I401" i="1"/>
  <c r="I408" i="1"/>
  <c r="I407" i="1"/>
  <c r="I412" i="1"/>
  <c r="I411" i="1"/>
  <c r="I415" i="1"/>
  <c r="I414" i="1"/>
  <c r="I406" i="1"/>
  <c r="I421" i="1"/>
  <c r="I420" i="1"/>
  <c r="I419" i="1"/>
  <c r="I400" i="1"/>
  <c r="I296" i="1"/>
  <c r="I427" i="1"/>
  <c r="I426" i="1"/>
  <c r="I425" i="1"/>
  <c r="I424" i="1"/>
  <c r="I432" i="1"/>
  <c r="I431" i="1"/>
  <c r="I430" i="1"/>
  <c r="I436" i="1"/>
  <c r="I438" i="1"/>
  <c r="I435" i="1"/>
  <c r="I434" i="1"/>
  <c r="I442" i="1"/>
  <c r="I441" i="1"/>
  <c r="I440" i="1"/>
  <c r="I429" i="1"/>
  <c r="I455" i="1"/>
  <c r="I454" i="1"/>
  <c r="I453" i="1"/>
  <c r="I447" i="1"/>
  <c r="I446" i="1"/>
  <c r="I451" i="1"/>
  <c r="I450" i="1"/>
  <c r="I445" i="1"/>
  <c r="I444" i="1"/>
  <c r="I423" i="1"/>
  <c r="I295" i="1"/>
  <c r="I462" i="1"/>
  <c r="I461" i="1"/>
  <c r="I467" i="1"/>
  <c r="I466" i="1"/>
  <c r="I460" i="1"/>
  <c r="I471" i="1"/>
  <c r="I470" i="1"/>
  <c r="I469" i="1"/>
  <c r="I459" i="1"/>
  <c r="I475" i="1"/>
  <c r="I474" i="1"/>
  <c r="I473" i="1"/>
  <c r="I478" i="1"/>
  <c r="I477" i="1"/>
  <c r="I458" i="1"/>
  <c r="I485" i="1"/>
  <c r="I484" i="1"/>
  <c r="I483" i="1"/>
  <c r="I482" i="1"/>
  <c r="I490" i="1"/>
  <c r="I489" i="1"/>
  <c r="I488" i="1"/>
  <c r="I487" i="1"/>
  <c r="I481" i="1"/>
  <c r="I457" i="1"/>
  <c r="I497" i="1"/>
  <c r="I496" i="1"/>
  <c r="I501" i="1"/>
  <c r="I500" i="1"/>
  <c r="I495" i="1"/>
  <c r="I494" i="1"/>
  <c r="I493" i="1"/>
  <c r="I492" i="1"/>
  <c r="J12" i="1"/>
  <c r="J11" i="1"/>
  <c r="J39" i="1"/>
  <c r="J38" i="1"/>
  <c r="J31" i="1"/>
  <c r="J30" i="1"/>
  <c r="J35" i="1"/>
  <c r="J34" i="1"/>
  <c r="J17" i="1"/>
  <c r="J22" i="1"/>
  <c r="J25" i="1"/>
  <c r="J16" i="1"/>
  <c r="J10" i="1"/>
  <c r="J44" i="1"/>
  <c r="J43" i="1"/>
  <c r="J42" i="1"/>
  <c r="J59" i="1"/>
  <c r="J58" i="1"/>
  <c r="J63" i="1"/>
  <c r="J62" i="1"/>
  <c r="J67" i="1"/>
  <c r="J66" i="1"/>
  <c r="J71" i="1"/>
  <c r="J70" i="1"/>
  <c r="J75" i="1"/>
  <c r="J74" i="1"/>
  <c r="J49" i="1"/>
  <c r="J53" i="1"/>
  <c r="J56" i="1"/>
  <c r="J48" i="1"/>
  <c r="J47" i="1"/>
  <c r="J9" i="1"/>
  <c r="J81" i="1"/>
  <c r="J85" i="1"/>
  <c r="J88" i="1"/>
  <c r="J80" i="1"/>
  <c r="J79" i="1"/>
  <c r="J78" i="1"/>
  <c r="J104" i="1"/>
  <c r="J103" i="1"/>
  <c r="J93" i="1"/>
  <c r="J97" i="1"/>
  <c r="J100" i="1"/>
  <c r="J92" i="1"/>
  <c r="J91" i="1"/>
  <c r="J90" i="1"/>
  <c r="J110" i="1"/>
  <c r="J109" i="1"/>
  <c r="J108" i="1"/>
  <c r="J115" i="1"/>
  <c r="J114" i="1"/>
  <c r="J119" i="1"/>
  <c r="J118" i="1"/>
  <c r="J113" i="1"/>
  <c r="J124" i="1"/>
  <c r="J123" i="1"/>
  <c r="J122" i="1"/>
  <c r="J128" i="1"/>
  <c r="J132" i="1"/>
  <c r="J127" i="1"/>
  <c r="J126" i="1"/>
  <c r="J107" i="1"/>
  <c r="J138" i="1"/>
  <c r="J137" i="1"/>
  <c r="J142" i="1"/>
  <c r="J141" i="1"/>
  <c r="J136" i="1"/>
  <c r="J146" i="1"/>
  <c r="J145" i="1"/>
  <c r="J150" i="1"/>
  <c r="J149" i="1"/>
  <c r="J154" i="1"/>
  <c r="J153" i="1"/>
  <c r="J157" i="1"/>
  <c r="J156" i="1"/>
  <c r="J161" i="1"/>
  <c r="J160" i="1"/>
  <c r="J165" i="1"/>
  <c r="J164" i="1"/>
  <c r="J144" i="1"/>
  <c r="J170" i="1"/>
  <c r="J169" i="1"/>
  <c r="J168" i="1"/>
  <c r="J175" i="1"/>
  <c r="J174" i="1"/>
  <c r="J173" i="1"/>
  <c r="J135" i="1"/>
  <c r="J185" i="1"/>
  <c r="J184" i="1"/>
  <c r="J190" i="1"/>
  <c r="J189" i="1"/>
  <c r="J202" i="1"/>
  <c r="J201" i="1"/>
  <c r="J181" i="1"/>
  <c r="J180" i="1"/>
  <c r="J206" i="1"/>
  <c r="J209" i="1"/>
  <c r="J205" i="1"/>
  <c r="J195" i="1"/>
  <c r="J198" i="1"/>
  <c r="J194" i="1"/>
  <c r="J214" i="1"/>
  <c r="J213" i="1"/>
  <c r="J218" i="1"/>
  <c r="J217" i="1"/>
  <c r="J179" i="1"/>
  <c r="J227" i="1"/>
  <c r="J226" i="1"/>
  <c r="J225" i="1"/>
  <c r="J178" i="1"/>
  <c r="J233" i="1"/>
  <c r="J232" i="1"/>
  <c r="J231" i="1"/>
  <c r="J238" i="1"/>
  <c r="J237" i="1"/>
  <c r="J236" i="1"/>
  <c r="J247" i="1"/>
  <c r="J246" i="1"/>
  <c r="J243" i="1"/>
  <c r="J242" i="1"/>
  <c r="J241" i="1"/>
  <c r="J252" i="1"/>
  <c r="J256" i="1"/>
  <c r="J251" i="1"/>
  <c r="J250" i="1"/>
  <c r="J230" i="1"/>
  <c r="J267" i="1"/>
  <c r="J270" i="1"/>
  <c r="J266" i="1"/>
  <c r="J277" i="1"/>
  <c r="J274" i="1"/>
  <c r="J273" i="1"/>
  <c r="J288" i="1"/>
  <c r="J285" i="1"/>
  <c r="J284" i="1"/>
  <c r="J281" i="1"/>
  <c r="J280" i="1"/>
  <c r="J292" i="1"/>
  <c r="J291" i="1"/>
  <c r="J265" i="1"/>
  <c r="J262" i="1"/>
  <c r="J261" i="1"/>
  <c r="J260" i="1"/>
  <c r="J259" i="1"/>
  <c r="J8" i="1"/>
  <c r="J517" i="1"/>
  <c r="J507" i="1"/>
  <c r="J506" i="1"/>
  <c r="J511" i="1"/>
  <c r="J510" i="1"/>
  <c r="J505" i="1"/>
  <c r="J504" i="1"/>
  <c r="J503" i="1"/>
  <c r="J299" i="1"/>
  <c r="J298" i="1"/>
  <c r="J311" i="1"/>
  <c r="J310" i="1"/>
  <c r="J303" i="1"/>
  <c r="J302" i="1"/>
  <c r="J307" i="1"/>
  <c r="J306" i="1"/>
  <c r="J315" i="1"/>
  <c r="J314" i="1"/>
  <c r="J319" i="1"/>
  <c r="J318" i="1"/>
  <c r="J323" i="1"/>
  <c r="J322" i="1"/>
  <c r="J327" i="1"/>
  <c r="J326" i="1"/>
  <c r="J297" i="1"/>
  <c r="J332" i="1"/>
  <c r="J331" i="1"/>
  <c r="J336" i="1"/>
  <c r="J335" i="1"/>
  <c r="J340" i="1"/>
  <c r="J339" i="1"/>
  <c r="J344" i="1"/>
  <c r="J343" i="1"/>
  <c r="J348" i="1"/>
  <c r="J347" i="1"/>
  <c r="J352" i="1"/>
  <c r="J351" i="1"/>
  <c r="J356" i="1"/>
  <c r="J355" i="1"/>
  <c r="J360" i="1"/>
  <c r="J359" i="1"/>
  <c r="J368" i="1"/>
  <c r="J367" i="1"/>
  <c r="J372" i="1"/>
  <c r="J371" i="1"/>
  <c r="J330" i="1"/>
  <c r="J377" i="1"/>
  <c r="J376" i="1"/>
  <c r="J381" i="1"/>
  <c r="J380" i="1"/>
  <c r="J385" i="1"/>
  <c r="J384" i="1"/>
  <c r="J389" i="1"/>
  <c r="J388" i="1"/>
  <c r="J375" i="1"/>
  <c r="J394" i="1"/>
  <c r="J397" i="1"/>
  <c r="J393" i="1"/>
  <c r="J392" i="1"/>
  <c r="J402" i="1"/>
  <c r="J401" i="1"/>
  <c r="J407" i="1"/>
  <c r="J411" i="1"/>
  <c r="J414" i="1"/>
  <c r="J406" i="1"/>
  <c r="J420" i="1"/>
  <c r="J419" i="1"/>
  <c r="J400" i="1"/>
  <c r="J296" i="1"/>
  <c r="J426" i="1"/>
  <c r="J425" i="1"/>
  <c r="J424" i="1"/>
  <c r="J431" i="1"/>
  <c r="J430" i="1"/>
  <c r="J435" i="1"/>
  <c r="J434" i="1"/>
  <c r="J441" i="1"/>
  <c r="J440" i="1"/>
  <c r="J429" i="1"/>
  <c r="J454" i="1"/>
  <c r="J453" i="1"/>
  <c r="J446" i="1"/>
  <c r="J450" i="1"/>
  <c r="J445" i="1"/>
  <c r="J444" i="1"/>
  <c r="J423" i="1"/>
  <c r="J295" i="1"/>
  <c r="J461" i="1"/>
  <c r="J466" i="1"/>
  <c r="J460" i="1"/>
  <c r="J470" i="1"/>
  <c r="J469" i="1"/>
  <c r="J459" i="1"/>
  <c r="J475" i="1"/>
  <c r="J474" i="1"/>
  <c r="J473" i="1"/>
  <c r="J478" i="1"/>
  <c r="J477" i="1"/>
  <c r="J458" i="1"/>
  <c r="J484" i="1"/>
  <c r="J483" i="1"/>
  <c r="J482" i="1"/>
  <c r="J489" i="1"/>
  <c r="J488" i="1"/>
  <c r="J487" i="1"/>
  <c r="J481" i="1"/>
  <c r="J457" i="1"/>
  <c r="J496" i="1"/>
  <c r="J500" i="1"/>
  <c r="J495" i="1"/>
  <c r="J494" i="1"/>
  <c r="J493" i="1"/>
  <c r="J492" i="1"/>
  <c r="J520" i="1"/>
  <c r="J547" i="1"/>
  <c r="K12" i="1"/>
  <c r="K11" i="1"/>
  <c r="K39" i="1"/>
  <c r="K38" i="1"/>
  <c r="K31" i="1"/>
  <c r="K30" i="1"/>
  <c r="K35" i="1"/>
  <c r="K34" i="1"/>
  <c r="K17" i="1"/>
  <c r="K22" i="1"/>
  <c r="K25" i="1"/>
  <c r="K16" i="1"/>
  <c r="K10" i="1"/>
  <c r="K44" i="1"/>
  <c r="K43" i="1"/>
  <c r="K42" i="1"/>
  <c r="K59" i="1"/>
  <c r="K58" i="1"/>
  <c r="K63" i="1"/>
  <c r="K62" i="1"/>
  <c r="K67" i="1"/>
  <c r="K66" i="1"/>
  <c r="K71" i="1"/>
  <c r="K70" i="1"/>
  <c r="K75" i="1"/>
  <c r="K74" i="1"/>
  <c r="K49" i="1"/>
  <c r="K53" i="1"/>
  <c r="K56" i="1"/>
  <c r="K48" i="1"/>
  <c r="K47" i="1"/>
  <c r="K9" i="1"/>
  <c r="K81" i="1"/>
  <c r="K85" i="1"/>
  <c r="K88" i="1"/>
  <c r="K80" i="1"/>
  <c r="K79" i="1"/>
  <c r="K78" i="1"/>
  <c r="K104" i="1"/>
  <c r="K103" i="1"/>
  <c r="K93" i="1"/>
  <c r="K97" i="1"/>
  <c r="K100" i="1"/>
  <c r="K92" i="1"/>
  <c r="K91" i="1"/>
  <c r="K90" i="1"/>
  <c r="K110" i="1"/>
  <c r="K109" i="1"/>
  <c r="K108" i="1"/>
  <c r="K115" i="1"/>
  <c r="K114" i="1"/>
  <c r="K119" i="1"/>
  <c r="K118" i="1"/>
  <c r="K113" i="1"/>
  <c r="K124" i="1"/>
  <c r="K123" i="1"/>
  <c r="K122" i="1"/>
  <c r="K128" i="1"/>
  <c r="K132" i="1"/>
  <c r="K127" i="1"/>
  <c r="K126" i="1"/>
  <c r="K107" i="1"/>
  <c r="K138" i="1"/>
  <c r="K137" i="1"/>
  <c r="K142" i="1"/>
  <c r="K141" i="1"/>
  <c r="K136" i="1"/>
  <c r="K146" i="1"/>
  <c r="K145" i="1"/>
  <c r="K150" i="1"/>
  <c r="K149" i="1"/>
  <c r="K154" i="1"/>
  <c r="K153" i="1"/>
  <c r="K157" i="1"/>
  <c r="K156" i="1"/>
  <c r="K161" i="1"/>
  <c r="K160" i="1"/>
  <c r="K165" i="1"/>
  <c r="K164" i="1"/>
  <c r="K144" i="1"/>
  <c r="K170" i="1"/>
  <c r="K169" i="1"/>
  <c r="K168" i="1"/>
  <c r="K175" i="1"/>
  <c r="K174" i="1"/>
  <c r="K173" i="1"/>
  <c r="K135" i="1"/>
  <c r="K185" i="1"/>
  <c r="K184" i="1"/>
  <c r="K190" i="1"/>
  <c r="K189" i="1"/>
  <c r="K202" i="1"/>
  <c r="K201" i="1"/>
  <c r="K181" i="1"/>
  <c r="K180" i="1"/>
  <c r="K206" i="1"/>
  <c r="K209" i="1"/>
  <c r="K205" i="1"/>
  <c r="K195" i="1"/>
  <c r="K198" i="1"/>
  <c r="K194" i="1"/>
  <c r="K214" i="1"/>
  <c r="K213" i="1"/>
  <c r="K218" i="1"/>
  <c r="K217" i="1"/>
  <c r="K222" i="1"/>
  <c r="K221" i="1"/>
  <c r="K179" i="1"/>
  <c r="K227" i="1"/>
  <c r="K226" i="1"/>
  <c r="K225" i="1"/>
  <c r="K178" i="1"/>
  <c r="K233" i="1"/>
  <c r="K232" i="1"/>
  <c r="K231" i="1"/>
  <c r="K238" i="1"/>
  <c r="K237" i="1"/>
  <c r="K236" i="1"/>
  <c r="K247" i="1"/>
  <c r="K246" i="1"/>
  <c r="K243" i="1"/>
  <c r="K242" i="1"/>
  <c r="K241" i="1"/>
  <c r="K252" i="1"/>
  <c r="K256" i="1"/>
  <c r="K251" i="1"/>
  <c r="K250" i="1"/>
  <c r="K230" i="1"/>
  <c r="K267" i="1"/>
  <c r="K270" i="1"/>
  <c r="K266" i="1"/>
  <c r="K277" i="1"/>
  <c r="K274" i="1"/>
  <c r="K273" i="1"/>
  <c r="K288" i="1"/>
  <c r="K285" i="1"/>
  <c r="K284" i="1"/>
  <c r="K281" i="1"/>
  <c r="K280" i="1"/>
  <c r="K292" i="1"/>
  <c r="K291" i="1"/>
  <c r="K265" i="1"/>
  <c r="K262" i="1"/>
  <c r="K261" i="1"/>
  <c r="K260" i="1"/>
  <c r="K259" i="1"/>
  <c r="K8" i="1"/>
  <c r="K517" i="1"/>
  <c r="K507" i="1"/>
  <c r="K506" i="1"/>
  <c r="K511" i="1"/>
  <c r="K510" i="1"/>
  <c r="K505" i="1"/>
  <c r="K504" i="1"/>
  <c r="K503" i="1"/>
  <c r="K299" i="1"/>
  <c r="K298" i="1"/>
  <c r="K311" i="1"/>
  <c r="K310" i="1"/>
  <c r="K303" i="1"/>
  <c r="K302" i="1"/>
  <c r="K307" i="1"/>
  <c r="K306" i="1"/>
  <c r="K315" i="1"/>
  <c r="K314" i="1"/>
  <c r="K319" i="1"/>
  <c r="K318" i="1"/>
  <c r="K323" i="1"/>
  <c r="K322" i="1"/>
  <c r="K327" i="1"/>
  <c r="K326" i="1"/>
  <c r="K297" i="1"/>
  <c r="K332" i="1"/>
  <c r="K331" i="1"/>
  <c r="K336" i="1"/>
  <c r="K335" i="1"/>
  <c r="K340" i="1"/>
  <c r="K339" i="1"/>
  <c r="K344" i="1"/>
  <c r="K343" i="1"/>
  <c r="K348" i="1"/>
  <c r="K347" i="1" s="1"/>
  <c r="K330" i="1" s="1"/>
  <c r="K296" i="1" s="1"/>
  <c r="K295" i="1" s="1"/>
  <c r="K520" i="1" s="1"/>
  <c r="K352" i="1"/>
  <c r="K351" i="1"/>
  <c r="K356" i="1"/>
  <c r="K355" i="1"/>
  <c r="K360" i="1"/>
  <c r="K359" i="1"/>
  <c r="K368" i="1"/>
  <c r="K367" i="1"/>
  <c r="K372" i="1"/>
  <c r="K371" i="1"/>
  <c r="K377" i="1"/>
  <c r="K376" i="1"/>
  <c r="K381" i="1"/>
  <c r="K380" i="1"/>
  <c r="K385" i="1"/>
  <c r="K384" i="1"/>
  <c r="K389" i="1"/>
  <c r="K388" i="1"/>
  <c r="K375" i="1"/>
  <c r="K394" i="1"/>
  <c r="K397" i="1"/>
  <c r="K393" i="1"/>
  <c r="K392" i="1"/>
  <c r="K402" i="1"/>
  <c r="K401" i="1"/>
  <c r="K407" i="1"/>
  <c r="K411" i="1"/>
  <c r="K414" i="1"/>
  <c r="K406" i="1"/>
  <c r="K420" i="1"/>
  <c r="K419" i="1"/>
  <c r="K400" i="1"/>
  <c r="K426" i="1"/>
  <c r="K425" i="1"/>
  <c r="K424" i="1"/>
  <c r="K431" i="1"/>
  <c r="K430" i="1"/>
  <c r="K435" i="1"/>
  <c r="K434" i="1"/>
  <c r="K441" i="1"/>
  <c r="K440" i="1"/>
  <c r="K429" i="1"/>
  <c r="K454" i="1"/>
  <c r="K453" i="1"/>
  <c r="K446" i="1"/>
  <c r="K450" i="1"/>
  <c r="K445" i="1"/>
  <c r="K444" i="1"/>
  <c r="K423" i="1"/>
  <c r="K461" i="1"/>
  <c r="K466" i="1"/>
  <c r="K460" i="1"/>
  <c r="K470" i="1"/>
  <c r="K469" i="1"/>
  <c r="K459" i="1"/>
  <c r="K475" i="1"/>
  <c r="K474" i="1"/>
  <c r="K473" i="1"/>
  <c r="K478" i="1"/>
  <c r="K477" i="1"/>
  <c r="K458" i="1"/>
  <c r="K484" i="1"/>
  <c r="K483" i="1"/>
  <c r="K482" i="1"/>
  <c r="K489" i="1"/>
  <c r="K488" i="1"/>
  <c r="K487" i="1"/>
  <c r="K481" i="1"/>
  <c r="K457" i="1"/>
  <c r="K496" i="1"/>
  <c r="K500" i="1"/>
  <c r="K495" i="1"/>
  <c r="K494" i="1"/>
  <c r="K493" i="1"/>
  <c r="K492" i="1"/>
  <c r="L13" i="1"/>
  <c r="L12" i="1"/>
  <c r="L11" i="1"/>
  <c r="L39" i="1"/>
  <c r="L38" i="1"/>
  <c r="L31" i="1"/>
  <c r="L30" i="1"/>
  <c r="L35" i="1"/>
  <c r="L34" i="1"/>
  <c r="L18" i="1"/>
  <c r="L17" i="1"/>
  <c r="L22" i="1"/>
  <c r="L26" i="1"/>
  <c r="L25" i="1"/>
  <c r="L16" i="1"/>
  <c r="L10" i="1"/>
  <c r="L44" i="1"/>
  <c r="L43" i="1"/>
  <c r="L42" i="1"/>
  <c r="L60" i="1"/>
  <c r="L59" i="1"/>
  <c r="L58" i="1"/>
  <c r="L64" i="1"/>
  <c r="L63" i="1"/>
  <c r="L62" i="1"/>
  <c r="L68" i="1"/>
  <c r="L67" i="1"/>
  <c r="L66" i="1"/>
  <c r="L72" i="1"/>
  <c r="L71" i="1"/>
  <c r="L70" i="1"/>
  <c r="L75" i="1"/>
  <c r="L74" i="1"/>
  <c r="L50" i="1"/>
  <c r="L49" i="1"/>
  <c r="L53" i="1"/>
  <c r="L56" i="1"/>
  <c r="L48" i="1"/>
  <c r="L47" i="1"/>
  <c r="L9" i="1"/>
  <c r="L82" i="1"/>
  <c r="L81" i="1"/>
  <c r="L85" i="1"/>
  <c r="L88" i="1"/>
  <c r="L80" i="1"/>
  <c r="L79" i="1"/>
  <c r="L78" i="1"/>
  <c r="L104" i="1"/>
  <c r="L103" i="1"/>
  <c r="L94" i="1"/>
  <c r="L93" i="1"/>
  <c r="L97" i="1"/>
  <c r="L100" i="1"/>
  <c r="L92" i="1"/>
  <c r="L91" i="1"/>
  <c r="L90" i="1"/>
  <c r="L110" i="1"/>
  <c r="L109" i="1"/>
  <c r="L108" i="1"/>
  <c r="L115" i="1"/>
  <c r="L114" i="1"/>
  <c r="L119" i="1"/>
  <c r="L118" i="1"/>
  <c r="L113" i="1"/>
  <c r="L124" i="1"/>
  <c r="L123" i="1"/>
  <c r="L122" i="1"/>
  <c r="L129" i="1"/>
  <c r="L128" i="1"/>
  <c r="L132" i="1"/>
  <c r="L127" i="1"/>
  <c r="L126" i="1"/>
  <c r="L107" i="1"/>
  <c r="L138" i="1"/>
  <c r="L137" i="1"/>
  <c r="L142" i="1"/>
  <c r="L141" i="1"/>
  <c r="L136" i="1"/>
  <c r="L147" i="1"/>
  <c r="L146" i="1"/>
  <c r="L145" i="1"/>
  <c r="L151" i="1"/>
  <c r="L150" i="1"/>
  <c r="L149" i="1"/>
  <c r="L154" i="1"/>
  <c r="L153" i="1"/>
  <c r="L158" i="1"/>
  <c r="L157" i="1"/>
  <c r="L156" i="1"/>
  <c r="L161" i="1"/>
  <c r="L160" i="1"/>
  <c r="L166" i="1"/>
  <c r="L165" i="1"/>
  <c r="L164" i="1"/>
  <c r="L144" i="1"/>
  <c r="L170" i="1"/>
  <c r="L169" i="1"/>
  <c r="L168" i="1"/>
  <c r="L175" i="1"/>
  <c r="L174" i="1"/>
  <c r="L173" i="1"/>
  <c r="L135" i="1"/>
  <c r="L185" i="1"/>
  <c r="L184" i="1"/>
  <c r="L190" i="1"/>
  <c r="L189" i="1"/>
  <c r="L203" i="1"/>
  <c r="L202" i="1"/>
  <c r="L201" i="1"/>
  <c r="L181" i="1"/>
  <c r="L180" i="1"/>
  <c r="L206" i="1"/>
  <c r="L210" i="1"/>
  <c r="L209" i="1"/>
  <c r="L205" i="1"/>
  <c r="L196" i="1"/>
  <c r="L195" i="1"/>
  <c r="L199" i="1"/>
  <c r="L198" i="1"/>
  <c r="L194" i="1"/>
  <c r="L214" i="1"/>
  <c r="L213" i="1"/>
  <c r="L219" i="1"/>
  <c r="L218" i="1"/>
  <c r="L217" i="1"/>
  <c r="L223" i="1"/>
  <c r="L222" i="1"/>
  <c r="L221" i="1"/>
  <c r="L179" i="1"/>
  <c r="L227" i="1"/>
  <c r="L226" i="1"/>
  <c r="L225" i="1"/>
  <c r="L178" i="1"/>
  <c r="L233" i="1"/>
  <c r="L232" i="1"/>
  <c r="L231" i="1"/>
  <c r="L239" i="1"/>
  <c r="L238" i="1"/>
  <c r="L237" i="1"/>
  <c r="L236" i="1"/>
  <c r="L247" i="1"/>
  <c r="L246" i="1"/>
  <c r="L243" i="1"/>
  <c r="L242" i="1"/>
  <c r="L241" i="1"/>
  <c r="L253" i="1"/>
  <c r="L252" i="1"/>
  <c r="L256" i="1"/>
  <c r="L251" i="1"/>
  <c r="L250" i="1"/>
  <c r="L230" i="1"/>
  <c r="L267" i="1"/>
  <c r="L270" i="1"/>
  <c r="L266" i="1"/>
  <c r="L277" i="1"/>
  <c r="L274" i="1"/>
  <c r="L273" i="1"/>
  <c r="L288" i="1"/>
  <c r="L285" i="1"/>
  <c r="L284" i="1"/>
  <c r="L281" i="1"/>
  <c r="L280" i="1"/>
  <c r="L292" i="1"/>
  <c r="L291" i="1"/>
  <c r="L265" i="1"/>
  <c r="L263" i="1"/>
  <c r="L262" i="1"/>
  <c r="L261" i="1"/>
  <c r="L260" i="1"/>
  <c r="L259" i="1"/>
  <c r="L8" i="1"/>
  <c r="L517" i="1"/>
  <c r="L507" i="1"/>
  <c r="L506" i="1"/>
  <c r="L512" i="1"/>
  <c r="L511" i="1"/>
  <c r="L510" i="1"/>
  <c r="L505" i="1"/>
  <c r="L504" i="1"/>
  <c r="L503" i="1"/>
  <c r="L299" i="1"/>
  <c r="L298" i="1"/>
  <c r="L311" i="1"/>
  <c r="L310" i="1"/>
  <c r="L303" i="1"/>
  <c r="L302" i="1"/>
  <c r="L308" i="1"/>
  <c r="L307" i="1"/>
  <c r="L306" i="1"/>
  <c r="L316" i="1"/>
  <c r="L315" i="1"/>
  <c r="L314" i="1"/>
  <c r="L320" i="1"/>
  <c r="L319" i="1"/>
  <c r="L318" i="1"/>
  <c r="L323" i="1"/>
  <c r="L322" i="1"/>
  <c r="L327" i="1"/>
  <c r="L326" i="1"/>
  <c r="L297" i="1"/>
  <c r="L332" i="1"/>
  <c r="L331" i="1"/>
  <c r="L336" i="1"/>
  <c r="L335" i="1"/>
  <c r="L340" i="1"/>
  <c r="L339" i="1" s="1"/>
  <c r="L344" i="1"/>
  <c r="L343" i="1"/>
  <c r="L348" i="1"/>
  <c r="L347" i="1"/>
  <c r="L353" i="1"/>
  <c r="L352" i="1"/>
  <c r="L351" i="1"/>
  <c r="L356" i="1"/>
  <c r="L355" i="1"/>
  <c r="L360" i="1"/>
  <c r="L359" i="1"/>
  <c r="L368" i="1"/>
  <c r="L367" i="1"/>
  <c r="L372" i="1"/>
  <c r="L371" i="1"/>
  <c r="L377" i="1"/>
  <c r="L376" i="1"/>
  <c r="L382" i="1"/>
  <c r="L381" i="1"/>
  <c r="L380" i="1"/>
  <c r="L386" i="1"/>
  <c r="L385" i="1"/>
  <c r="L384" i="1"/>
  <c r="L389" i="1"/>
  <c r="L388" i="1"/>
  <c r="L375" i="1"/>
  <c r="L394" i="1"/>
  <c r="L397" i="1"/>
  <c r="L393" i="1"/>
  <c r="L392" i="1"/>
  <c r="L403" i="1"/>
  <c r="L402" i="1"/>
  <c r="L401" i="1"/>
  <c r="L408" i="1"/>
  <c r="L407" i="1"/>
  <c r="L411" i="1"/>
  <c r="L415" i="1"/>
  <c r="L414" i="1"/>
  <c r="L406" i="1"/>
  <c r="L420" i="1"/>
  <c r="L419" i="1"/>
  <c r="L400" i="1"/>
  <c r="L426" i="1"/>
  <c r="L425" i="1"/>
  <c r="L424" i="1"/>
  <c r="L431" i="1"/>
  <c r="L430" i="1"/>
  <c r="L435" i="1"/>
  <c r="L434" i="1"/>
  <c r="L441" i="1"/>
  <c r="L440" i="1"/>
  <c r="L429" i="1"/>
  <c r="L454" i="1"/>
  <c r="L453" i="1"/>
  <c r="L447" i="1"/>
  <c r="L446" i="1"/>
  <c r="L450" i="1"/>
  <c r="L445" i="1"/>
  <c r="L444" i="1"/>
  <c r="L423" i="1"/>
  <c r="L462" i="1"/>
  <c r="L461" i="1"/>
  <c r="L466" i="1"/>
  <c r="L460" i="1"/>
  <c r="L470" i="1"/>
  <c r="L469" i="1"/>
  <c r="L459" i="1"/>
  <c r="L475" i="1"/>
  <c r="L474" i="1"/>
  <c r="L473" i="1"/>
  <c r="L478" i="1"/>
  <c r="L477" i="1"/>
  <c r="L458" i="1"/>
  <c r="L484" i="1"/>
  <c r="L483" i="1"/>
  <c r="L482" i="1"/>
  <c r="L489" i="1"/>
  <c r="L488" i="1"/>
  <c r="L487" i="1"/>
  <c r="L481" i="1"/>
  <c r="L457" i="1"/>
  <c r="L497" i="1"/>
  <c r="L496" i="1"/>
  <c r="L500" i="1"/>
  <c r="L495" i="1"/>
  <c r="L494" i="1"/>
  <c r="L493" i="1"/>
  <c r="L492" i="1"/>
  <c r="M12" i="1"/>
  <c r="M11" i="1"/>
  <c r="M39" i="1"/>
  <c r="M38" i="1"/>
  <c r="M31" i="1"/>
  <c r="M30" i="1"/>
  <c r="M35" i="1"/>
  <c r="M34" i="1"/>
  <c r="M17" i="1"/>
  <c r="M22" i="1"/>
  <c r="M25" i="1"/>
  <c r="M16" i="1"/>
  <c r="M10" i="1"/>
  <c r="M44" i="1"/>
  <c r="M43" i="1"/>
  <c r="M42" i="1"/>
  <c r="M59" i="1"/>
  <c r="M58" i="1"/>
  <c r="M63" i="1"/>
  <c r="M62" i="1"/>
  <c r="M67" i="1"/>
  <c r="M66" i="1"/>
  <c r="M71" i="1"/>
  <c r="M70" i="1"/>
  <c r="M75" i="1"/>
  <c r="M74" i="1"/>
  <c r="M49" i="1"/>
  <c r="M53" i="1"/>
  <c r="M56" i="1"/>
  <c r="M48" i="1"/>
  <c r="M47" i="1"/>
  <c r="M9" i="1"/>
  <c r="M81" i="1"/>
  <c r="M85" i="1"/>
  <c r="M88" i="1"/>
  <c r="M80" i="1"/>
  <c r="M79" i="1"/>
  <c r="M78" i="1"/>
  <c r="M104" i="1"/>
  <c r="M103" i="1"/>
  <c r="M93" i="1"/>
  <c r="M97" i="1"/>
  <c r="M100" i="1"/>
  <c r="M92" i="1"/>
  <c r="M91" i="1"/>
  <c r="M90" i="1"/>
  <c r="M110" i="1"/>
  <c r="M109" i="1"/>
  <c r="M108" i="1"/>
  <c r="M115" i="1"/>
  <c r="M114" i="1"/>
  <c r="M119" i="1"/>
  <c r="M118" i="1"/>
  <c r="M113" i="1"/>
  <c r="M124" i="1"/>
  <c r="M123" i="1"/>
  <c r="M122" i="1"/>
  <c r="M128" i="1"/>
  <c r="M132" i="1"/>
  <c r="M127" i="1"/>
  <c r="M126" i="1"/>
  <c r="M107" i="1"/>
  <c r="M138" i="1"/>
  <c r="M137" i="1"/>
  <c r="M142" i="1"/>
  <c r="M141" i="1"/>
  <c r="M136" i="1"/>
  <c r="M146" i="1"/>
  <c r="M145" i="1"/>
  <c r="M150" i="1"/>
  <c r="M149" i="1"/>
  <c r="M154" i="1"/>
  <c r="M153" i="1"/>
  <c r="M157" i="1"/>
  <c r="M156" i="1"/>
  <c r="M161" i="1"/>
  <c r="M160" i="1"/>
  <c r="M165" i="1"/>
  <c r="M164" i="1"/>
  <c r="M144" i="1"/>
  <c r="M170" i="1"/>
  <c r="M169" i="1"/>
  <c r="M168" i="1"/>
  <c r="M175" i="1"/>
  <c r="M174" i="1"/>
  <c r="M173" i="1"/>
  <c r="M135" i="1"/>
  <c r="M185" i="1"/>
  <c r="M184" i="1"/>
  <c r="M190" i="1"/>
  <c r="M189" i="1"/>
  <c r="M202" i="1"/>
  <c r="M201" i="1"/>
  <c r="M181" i="1"/>
  <c r="M180" i="1"/>
  <c r="M206" i="1"/>
  <c r="M209" i="1"/>
  <c r="M205" i="1"/>
  <c r="M195" i="1"/>
  <c r="M198" i="1"/>
  <c r="M194" i="1"/>
  <c r="M214" i="1"/>
  <c r="M213" i="1"/>
  <c r="M218" i="1"/>
  <c r="M217" i="1"/>
  <c r="M179" i="1"/>
  <c r="M227" i="1"/>
  <c r="M226" i="1"/>
  <c r="M225" i="1"/>
  <c r="M178" i="1"/>
  <c r="M233" i="1"/>
  <c r="M232" i="1"/>
  <c r="M231" i="1"/>
  <c r="M238" i="1"/>
  <c r="M237" i="1"/>
  <c r="M236" i="1"/>
  <c r="M247" i="1"/>
  <c r="M246" i="1"/>
  <c r="M243" i="1"/>
  <c r="M242" i="1"/>
  <c r="M241" i="1"/>
  <c r="M252" i="1"/>
  <c r="M256" i="1"/>
  <c r="M251" i="1"/>
  <c r="M250" i="1"/>
  <c r="M230" i="1"/>
  <c r="M267" i="1"/>
  <c r="M270" i="1"/>
  <c r="M266" i="1"/>
  <c r="M277" i="1"/>
  <c r="M274" i="1"/>
  <c r="M273" i="1"/>
  <c r="M288" i="1"/>
  <c r="M285" i="1"/>
  <c r="M284" i="1"/>
  <c r="M281" i="1"/>
  <c r="M280" i="1"/>
  <c r="M292" i="1"/>
  <c r="M291" i="1"/>
  <c r="M265" i="1"/>
  <c r="M262" i="1"/>
  <c r="M261" i="1"/>
  <c r="M260" i="1"/>
  <c r="M259" i="1"/>
  <c r="M8" i="1"/>
  <c r="M517" i="1"/>
  <c r="M507" i="1"/>
  <c r="M506" i="1"/>
  <c r="M511" i="1"/>
  <c r="M510" i="1"/>
  <c r="M505" i="1"/>
  <c r="M504" i="1"/>
  <c r="M503" i="1"/>
  <c r="M299" i="1"/>
  <c r="M298" i="1"/>
  <c r="M311" i="1"/>
  <c r="M310" i="1"/>
  <c r="M303" i="1"/>
  <c r="M302" i="1"/>
  <c r="M307" i="1"/>
  <c r="M306" i="1"/>
  <c r="M315" i="1"/>
  <c r="M314" i="1"/>
  <c r="M319" i="1"/>
  <c r="M318" i="1"/>
  <c r="M323" i="1"/>
  <c r="M322" i="1"/>
  <c r="M327" i="1"/>
  <c r="M326" i="1"/>
  <c r="M297" i="1"/>
  <c r="M332" i="1"/>
  <c r="M331" i="1"/>
  <c r="M336" i="1"/>
  <c r="M335" i="1"/>
  <c r="M340" i="1"/>
  <c r="M339" i="1"/>
  <c r="M344" i="1"/>
  <c r="M343" i="1"/>
  <c r="M348" i="1"/>
  <c r="M347" i="1"/>
  <c r="M352" i="1"/>
  <c r="M351" i="1"/>
  <c r="M356" i="1"/>
  <c r="M355" i="1"/>
  <c r="M360" i="1"/>
  <c r="M359" i="1"/>
  <c r="M368" i="1"/>
  <c r="M367" i="1"/>
  <c r="M372" i="1"/>
  <c r="M371" i="1"/>
  <c r="M330" i="1"/>
  <c r="M377" i="1"/>
  <c r="M376" i="1"/>
  <c r="M381" i="1"/>
  <c r="M380" i="1"/>
  <c r="M385" i="1"/>
  <c r="M384" i="1"/>
  <c r="M389" i="1"/>
  <c r="M388" i="1"/>
  <c r="M375" i="1"/>
  <c r="M394" i="1"/>
  <c r="M397" i="1"/>
  <c r="M393" i="1"/>
  <c r="M392" i="1"/>
  <c r="M402" i="1"/>
  <c r="M401" i="1"/>
  <c r="M407" i="1"/>
  <c r="M411" i="1"/>
  <c r="M414" i="1"/>
  <c r="M406" i="1"/>
  <c r="M420" i="1"/>
  <c r="M419" i="1"/>
  <c r="M400" i="1"/>
  <c r="M296" i="1"/>
  <c r="M426" i="1"/>
  <c r="M425" i="1"/>
  <c r="M424" i="1"/>
  <c r="M431" i="1"/>
  <c r="M430" i="1"/>
  <c r="M435" i="1"/>
  <c r="M434" i="1"/>
  <c r="M441" i="1"/>
  <c r="M440" i="1"/>
  <c r="M429" i="1"/>
  <c r="M454" i="1"/>
  <c r="M453" i="1"/>
  <c r="M446" i="1"/>
  <c r="M450" i="1"/>
  <c r="M445" i="1"/>
  <c r="M444" i="1"/>
  <c r="M423" i="1"/>
  <c r="M295" i="1"/>
  <c r="M461" i="1"/>
  <c r="M466" i="1"/>
  <c r="M460" i="1"/>
  <c r="M470" i="1"/>
  <c r="M469" i="1"/>
  <c r="M459" i="1"/>
  <c r="M475" i="1"/>
  <c r="M474" i="1"/>
  <c r="M473" i="1"/>
  <c r="M478" i="1"/>
  <c r="M477" i="1"/>
  <c r="M458" i="1"/>
  <c r="M484" i="1"/>
  <c r="M483" i="1"/>
  <c r="M482" i="1"/>
  <c r="M489" i="1"/>
  <c r="M488" i="1"/>
  <c r="M487" i="1"/>
  <c r="M481" i="1"/>
  <c r="M457" i="1"/>
  <c r="M496" i="1"/>
  <c r="M500" i="1"/>
  <c r="M495" i="1"/>
  <c r="M494" i="1"/>
  <c r="M493" i="1"/>
  <c r="M492" i="1"/>
  <c r="M520" i="1"/>
  <c r="M547" i="1"/>
  <c r="N12" i="1"/>
  <c r="N11" i="1"/>
  <c r="N39" i="1"/>
  <c r="N38" i="1"/>
  <c r="N31" i="1"/>
  <c r="N30" i="1"/>
  <c r="N35" i="1"/>
  <c r="N34" i="1"/>
  <c r="N17" i="1"/>
  <c r="N22" i="1"/>
  <c r="N25" i="1"/>
  <c r="N16" i="1"/>
  <c r="N10" i="1"/>
  <c r="N44" i="1"/>
  <c r="N43" i="1"/>
  <c r="N42" i="1"/>
  <c r="N59" i="1"/>
  <c r="N58" i="1"/>
  <c r="N63" i="1"/>
  <c r="N62" i="1"/>
  <c r="N67" i="1"/>
  <c r="N66" i="1"/>
  <c r="N71" i="1"/>
  <c r="N70" i="1"/>
  <c r="N75" i="1"/>
  <c r="N74" i="1"/>
  <c r="N49" i="1"/>
  <c r="N53" i="1"/>
  <c r="N56" i="1"/>
  <c r="N48" i="1"/>
  <c r="N47" i="1"/>
  <c r="N9" i="1"/>
  <c r="N81" i="1"/>
  <c r="N85" i="1"/>
  <c r="N88" i="1"/>
  <c r="N80" i="1"/>
  <c r="N79" i="1"/>
  <c r="N78" i="1"/>
  <c r="N104" i="1"/>
  <c r="N103" i="1"/>
  <c r="N93" i="1"/>
  <c r="N97" i="1"/>
  <c r="N100" i="1"/>
  <c r="N92" i="1"/>
  <c r="N91" i="1"/>
  <c r="N90" i="1"/>
  <c r="N110" i="1"/>
  <c r="N109" i="1"/>
  <c r="N108" i="1"/>
  <c r="N115" i="1"/>
  <c r="N114" i="1"/>
  <c r="N119" i="1"/>
  <c r="N118" i="1"/>
  <c r="N113" i="1"/>
  <c r="N124" i="1"/>
  <c r="N123" i="1"/>
  <c r="N122" i="1"/>
  <c r="N128" i="1"/>
  <c r="N132" i="1"/>
  <c r="N127" i="1"/>
  <c r="N126" i="1"/>
  <c r="N107" i="1"/>
  <c r="N138" i="1"/>
  <c r="N137" i="1"/>
  <c r="N142" i="1"/>
  <c r="N141" i="1"/>
  <c r="N136" i="1"/>
  <c r="N146" i="1"/>
  <c r="N145" i="1"/>
  <c r="N150" i="1"/>
  <c r="N149" i="1"/>
  <c r="N154" i="1"/>
  <c r="N153" i="1"/>
  <c r="N157" i="1"/>
  <c r="N156" i="1"/>
  <c r="N161" i="1"/>
  <c r="N160" i="1"/>
  <c r="N165" i="1"/>
  <c r="N164" i="1"/>
  <c r="N144" i="1"/>
  <c r="N170" i="1"/>
  <c r="N169" i="1"/>
  <c r="N168" i="1"/>
  <c r="N175" i="1"/>
  <c r="N174" i="1"/>
  <c r="N173" i="1"/>
  <c r="N135" i="1"/>
  <c r="N185" i="1"/>
  <c r="N184" i="1"/>
  <c r="N190" i="1"/>
  <c r="N189" i="1"/>
  <c r="N202" i="1"/>
  <c r="N201" i="1"/>
  <c r="N181" i="1"/>
  <c r="N180" i="1"/>
  <c r="N206" i="1"/>
  <c r="N209" i="1"/>
  <c r="N205" i="1"/>
  <c r="N195" i="1"/>
  <c r="N198" i="1"/>
  <c r="N194" i="1"/>
  <c r="N214" i="1"/>
  <c r="N213" i="1"/>
  <c r="N218" i="1"/>
  <c r="N217" i="1"/>
  <c r="N222" i="1"/>
  <c r="N221" i="1"/>
  <c r="N179" i="1"/>
  <c r="N227" i="1"/>
  <c r="N226" i="1"/>
  <c r="N225" i="1"/>
  <c r="N178" i="1"/>
  <c r="N233" i="1"/>
  <c r="N232" i="1"/>
  <c r="N231" i="1"/>
  <c r="N238" i="1"/>
  <c r="N237" i="1"/>
  <c r="N236" i="1"/>
  <c r="N247" i="1"/>
  <c r="N246" i="1"/>
  <c r="N243" i="1"/>
  <c r="N242" i="1"/>
  <c r="N241" i="1"/>
  <c r="N252" i="1"/>
  <c r="N256" i="1"/>
  <c r="N251" i="1"/>
  <c r="N250" i="1"/>
  <c r="N230" i="1"/>
  <c r="N267" i="1"/>
  <c r="N270" i="1"/>
  <c r="N266" i="1"/>
  <c r="N277" i="1"/>
  <c r="N274" i="1"/>
  <c r="N273" i="1"/>
  <c r="N288" i="1"/>
  <c r="N285" i="1"/>
  <c r="N284" i="1"/>
  <c r="N281" i="1"/>
  <c r="N280" i="1"/>
  <c r="N292" i="1"/>
  <c r="N291" i="1"/>
  <c r="N265" i="1"/>
  <c r="N262" i="1"/>
  <c r="N261" i="1"/>
  <c r="N260" i="1"/>
  <c r="N259" i="1"/>
  <c r="N8" i="1"/>
  <c r="N517" i="1"/>
  <c r="N507" i="1"/>
  <c r="N506" i="1"/>
  <c r="N511" i="1"/>
  <c r="N510" i="1"/>
  <c r="N505" i="1"/>
  <c r="N504" i="1"/>
  <c r="N503" i="1"/>
  <c r="N299" i="1"/>
  <c r="N298" i="1"/>
  <c r="N311" i="1"/>
  <c r="N310" i="1"/>
  <c r="N303" i="1"/>
  <c r="N302" i="1"/>
  <c r="N307" i="1"/>
  <c r="N306" i="1"/>
  <c r="N315" i="1"/>
  <c r="N314" i="1"/>
  <c r="N319" i="1"/>
  <c r="N318" i="1"/>
  <c r="N323" i="1"/>
  <c r="N322" i="1"/>
  <c r="N327" i="1"/>
  <c r="N326" i="1"/>
  <c r="N297" i="1"/>
  <c r="N332" i="1"/>
  <c r="N331" i="1"/>
  <c r="N336" i="1"/>
  <c r="N335" i="1"/>
  <c r="N340" i="1"/>
  <c r="N339" i="1" s="1"/>
  <c r="N344" i="1"/>
  <c r="N343" i="1"/>
  <c r="N348" i="1"/>
  <c r="N347" i="1" s="1"/>
  <c r="N352" i="1"/>
  <c r="N351" i="1"/>
  <c r="N356" i="1"/>
  <c r="N355" i="1"/>
  <c r="N360" i="1"/>
  <c r="N359" i="1"/>
  <c r="N368" i="1"/>
  <c r="N367" i="1"/>
  <c r="N372" i="1"/>
  <c r="N371" i="1"/>
  <c r="N377" i="1"/>
  <c r="N376" i="1"/>
  <c r="N381" i="1"/>
  <c r="N380" i="1"/>
  <c r="N385" i="1"/>
  <c r="N384" i="1"/>
  <c r="N389" i="1"/>
  <c r="N388" i="1"/>
  <c r="N375" i="1"/>
  <c r="N394" i="1"/>
  <c r="N397" i="1"/>
  <c r="N393" i="1"/>
  <c r="N392" i="1"/>
  <c r="N402" i="1"/>
  <c r="N401" i="1"/>
  <c r="N407" i="1"/>
  <c r="N411" i="1"/>
  <c r="N414" i="1"/>
  <c r="N406" i="1"/>
  <c r="N420" i="1"/>
  <c r="N419" i="1"/>
  <c r="N400" i="1"/>
  <c r="N426" i="1"/>
  <c r="N425" i="1"/>
  <c r="N424" i="1"/>
  <c r="N431" i="1"/>
  <c r="N430" i="1"/>
  <c r="N435" i="1"/>
  <c r="N434" i="1"/>
  <c r="N441" i="1"/>
  <c r="N440" i="1"/>
  <c r="N429" i="1"/>
  <c r="N454" i="1"/>
  <c r="N453" i="1"/>
  <c r="N446" i="1"/>
  <c r="N450" i="1"/>
  <c r="N445" i="1"/>
  <c r="N444" i="1"/>
  <c r="N423" i="1"/>
  <c r="N461" i="1"/>
  <c r="N466" i="1"/>
  <c r="N460" i="1"/>
  <c r="N470" i="1"/>
  <c r="N469" i="1"/>
  <c r="N459" i="1"/>
  <c r="N475" i="1"/>
  <c r="N474" i="1"/>
  <c r="N473" i="1"/>
  <c r="N478" i="1"/>
  <c r="N477" i="1"/>
  <c r="N458" i="1"/>
  <c r="N484" i="1"/>
  <c r="N483" i="1"/>
  <c r="N482" i="1"/>
  <c r="N489" i="1"/>
  <c r="N488" i="1"/>
  <c r="N487" i="1"/>
  <c r="N481" i="1"/>
  <c r="N457" i="1"/>
  <c r="N496" i="1"/>
  <c r="N500" i="1"/>
  <c r="N495" i="1"/>
  <c r="N494" i="1"/>
  <c r="N493" i="1"/>
  <c r="N492" i="1"/>
  <c r="O13" i="1"/>
  <c r="O12" i="1"/>
  <c r="O11" i="1"/>
  <c r="O39" i="1"/>
  <c r="O38" i="1"/>
  <c r="O31" i="1"/>
  <c r="O30" i="1"/>
  <c r="O35" i="1"/>
  <c r="O34" i="1"/>
  <c r="O18" i="1"/>
  <c r="O17" i="1"/>
  <c r="O22" i="1"/>
  <c r="O26" i="1"/>
  <c r="O25" i="1"/>
  <c r="O16" i="1"/>
  <c r="O10" i="1"/>
  <c r="O44" i="1"/>
  <c r="O43" i="1"/>
  <c r="O42" i="1"/>
  <c r="O60" i="1"/>
  <c r="O59" i="1"/>
  <c r="O58" i="1"/>
  <c r="O64" i="1"/>
  <c r="O63" i="1"/>
  <c r="O62" i="1"/>
  <c r="O68" i="1"/>
  <c r="O67" i="1"/>
  <c r="O66" i="1"/>
  <c r="O72" i="1"/>
  <c r="O71" i="1"/>
  <c r="O70" i="1"/>
  <c r="O75" i="1"/>
  <c r="O74" i="1"/>
  <c r="O50" i="1"/>
  <c r="O49" i="1"/>
  <c r="O53" i="1"/>
  <c r="O56" i="1"/>
  <c r="O48" i="1"/>
  <c r="O47" i="1"/>
  <c r="O9" i="1"/>
  <c r="O82" i="1"/>
  <c r="O81" i="1"/>
  <c r="O85" i="1"/>
  <c r="O88" i="1"/>
  <c r="O80" i="1"/>
  <c r="O79" i="1"/>
  <c r="O78" i="1"/>
  <c r="O104" i="1"/>
  <c r="O103" i="1"/>
  <c r="O94" i="1"/>
  <c r="O93" i="1"/>
  <c r="O97" i="1"/>
  <c r="O100" i="1"/>
  <c r="O92" i="1"/>
  <c r="O91" i="1"/>
  <c r="O90" i="1"/>
  <c r="O110" i="1"/>
  <c r="O109" i="1"/>
  <c r="O108" i="1"/>
  <c r="O115" i="1"/>
  <c r="O114" i="1"/>
  <c r="O119" i="1"/>
  <c r="O118" i="1"/>
  <c r="O113" i="1"/>
  <c r="O124" i="1"/>
  <c r="O123" i="1"/>
  <c r="O122" i="1"/>
  <c r="O129" i="1"/>
  <c r="O128" i="1"/>
  <c r="O132" i="1"/>
  <c r="O127" i="1"/>
  <c r="O126" i="1"/>
  <c r="O107" i="1"/>
  <c r="O138" i="1"/>
  <c r="O137" i="1"/>
  <c r="O142" i="1"/>
  <c r="O141" i="1"/>
  <c r="O136" i="1"/>
  <c r="O147" i="1"/>
  <c r="O146" i="1"/>
  <c r="O145" i="1"/>
  <c r="O151" i="1"/>
  <c r="O150" i="1"/>
  <c r="O149" i="1"/>
  <c r="O154" i="1"/>
  <c r="O153" i="1"/>
  <c r="O158" i="1"/>
  <c r="O157" i="1"/>
  <c r="O156" i="1"/>
  <c r="O161" i="1"/>
  <c r="O160" i="1"/>
  <c r="O165" i="1"/>
  <c r="O164" i="1"/>
  <c r="O144" i="1"/>
  <c r="O170" i="1"/>
  <c r="O169" i="1"/>
  <c r="O168" i="1"/>
  <c r="O175" i="1"/>
  <c r="O174" i="1"/>
  <c r="O173" i="1"/>
  <c r="O135" i="1"/>
  <c r="O185" i="1"/>
  <c r="O184" i="1"/>
  <c r="O190" i="1"/>
  <c r="O189" i="1"/>
  <c r="O203" i="1"/>
  <c r="O202" i="1"/>
  <c r="O201" i="1"/>
  <c r="O181" i="1"/>
  <c r="O180" i="1"/>
  <c r="O206" i="1"/>
  <c r="O210" i="1"/>
  <c r="O209" i="1"/>
  <c r="O205" i="1"/>
  <c r="O196" i="1"/>
  <c r="O195" i="1"/>
  <c r="O199" i="1"/>
  <c r="O198" i="1"/>
  <c r="O194" i="1"/>
  <c r="O214" i="1"/>
  <c r="O213" i="1"/>
  <c r="O219" i="1"/>
  <c r="O218" i="1"/>
  <c r="O217" i="1"/>
  <c r="O223" i="1"/>
  <c r="O222" i="1"/>
  <c r="O221" i="1"/>
  <c r="O179" i="1"/>
  <c r="O227" i="1"/>
  <c r="O226" i="1"/>
  <c r="O225" i="1"/>
  <c r="O178" i="1"/>
  <c r="O233" i="1"/>
  <c r="O232" i="1"/>
  <c r="O231" i="1"/>
  <c r="O239" i="1"/>
  <c r="O238" i="1"/>
  <c r="O237" i="1"/>
  <c r="O236" i="1"/>
  <c r="O247" i="1"/>
  <c r="O246" i="1"/>
  <c r="O243" i="1"/>
  <c r="O242" i="1"/>
  <c r="O241" i="1"/>
  <c r="O253" i="1"/>
  <c r="O252" i="1"/>
  <c r="O256" i="1"/>
  <c r="O251" i="1"/>
  <c r="O250" i="1"/>
  <c r="O230" i="1"/>
  <c r="O267" i="1"/>
  <c r="O270" i="1"/>
  <c r="O266" i="1"/>
  <c r="O277" i="1"/>
  <c r="O274" i="1"/>
  <c r="O273" i="1"/>
  <c r="O288" i="1"/>
  <c r="O285" i="1"/>
  <c r="O284" i="1"/>
  <c r="O281" i="1"/>
  <c r="O280" i="1"/>
  <c r="O292" i="1"/>
  <c r="O291" i="1"/>
  <c r="O265" i="1"/>
  <c r="O263" i="1"/>
  <c r="O262" i="1"/>
  <c r="O261" i="1"/>
  <c r="O260" i="1"/>
  <c r="O259" i="1"/>
  <c r="O8" i="1"/>
  <c r="O517" i="1"/>
  <c r="O507" i="1"/>
  <c r="O506" i="1"/>
  <c r="O512" i="1"/>
  <c r="O511" i="1"/>
  <c r="O510" i="1"/>
  <c r="O505" i="1"/>
  <c r="O504" i="1"/>
  <c r="O503" i="1"/>
  <c r="O299" i="1"/>
  <c r="O298" i="1"/>
  <c r="O311" i="1"/>
  <c r="O310" i="1"/>
  <c r="O303" i="1"/>
  <c r="O302" i="1"/>
  <c r="O308" i="1"/>
  <c r="O307" i="1"/>
  <c r="O306" i="1"/>
  <c r="O316" i="1"/>
  <c r="O315" i="1"/>
  <c r="O314" i="1"/>
  <c r="O320" i="1"/>
  <c r="O319" i="1"/>
  <c r="O318" i="1"/>
  <c r="O323" i="1"/>
  <c r="O322" i="1"/>
  <c r="O327" i="1"/>
  <c r="O326" i="1"/>
  <c r="O297" i="1"/>
  <c r="O332" i="1"/>
  <c r="O331" i="1"/>
  <c r="O336" i="1"/>
  <c r="O335" i="1"/>
  <c r="O340" i="1"/>
  <c r="O339" i="1" s="1"/>
  <c r="O344" i="1"/>
  <c r="O343" i="1"/>
  <c r="O348" i="1"/>
  <c r="O347" i="1"/>
  <c r="O353" i="1"/>
  <c r="O352" i="1"/>
  <c r="O351" i="1"/>
  <c r="O356" i="1"/>
  <c r="O355" i="1"/>
  <c r="O360" i="1"/>
  <c r="O359" i="1"/>
  <c r="O368" i="1"/>
  <c r="O367" i="1"/>
  <c r="O372" i="1"/>
  <c r="O371" i="1"/>
  <c r="O377" i="1"/>
  <c r="O376" i="1"/>
  <c r="O382" i="1"/>
  <c r="O381" i="1"/>
  <c r="O380" i="1"/>
  <c r="O386" i="1"/>
  <c r="O385" i="1"/>
  <c r="O384" i="1"/>
  <c r="O389" i="1"/>
  <c r="O388" i="1"/>
  <c r="O375" i="1"/>
  <c r="O394" i="1"/>
  <c r="O397" i="1"/>
  <c r="O393" i="1"/>
  <c r="O392" i="1"/>
  <c r="O403" i="1"/>
  <c r="O402" i="1"/>
  <c r="O401" i="1"/>
  <c r="O408" i="1"/>
  <c r="O407" i="1"/>
  <c r="O411" i="1"/>
  <c r="O415" i="1"/>
  <c r="O414" i="1"/>
  <c r="O406" i="1"/>
  <c r="O420" i="1"/>
  <c r="O419" i="1"/>
  <c r="O400" i="1"/>
  <c r="O426" i="1"/>
  <c r="O425" i="1"/>
  <c r="O424" i="1"/>
  <c r="O431" i="1"/>
  <c r="O430" i="1"/>
  <c r="O435" i="1"/>
  <c r="O434" i="1"/>
  <c r="O441" i="1"/>
  <c r="O440" i="1"/>
  <c r="O429" i="1"/>
  <c r="O454" i="1"/>
  <c r="O453" i="1"/>
  <c r="O447" i="1"/>
  <c r="O446" i="1"/>
  <c r="O450" i="1"/>
  <c r="O445" i="1"/>
  <c r="O444" i="1"/>
  <c r="O423" i="1"/>
  <c r="O462" i="1"/>
  <c r="O461" i="1"/>
  <c r="O466" i="1"/>
  <c r="O460" i="1"/>
  <c r="O470" i="1"/>
  <c r="O469" i="1"/>
  <c r="O459" i="1"/>
  <c r="O475" i="1"/>
  <c r="O474" i="1"/>
  <c r="O473" i="1"/>
  <c r="O478" i="1"/>
  <c r="O477" i="1"/>
  <c r="O458" i="1"/>
  <c r="O484" i="1"/>
  <c r="O483" i="1"/>
  <c r="O482" i="1"/>
  <c r="O489" i="1"/>
  <c r="O488" i="1"/>
  <c r="O487" i="1"/>
  <c r="O481" i="1"/>
  <c r="O457" i="1"/>
  <c r="O497" i="1"/>
  <c r="O496" i="1"/>
  <c r="O500" i="1"/>
  <c r="O495" i="1"/>
  <c r="O494" i="1"/>
  <c r="O493" i="1"/>
  <c r="O492" i="1"/>
  <c r="G522" i="1"/>
  <c r="G523" i="1"/>
  <c r="G524" i="1"/>
  <c r="G525" i="1"/>
  <c r="G527" i="1"/>
  <c r="G530" i="1"/>
  <c r="G531" i="1"/>
  <c r="G532" i="1"/>
  <c r="G533" i="1"/>
  <c r="G534" i="1"/>
  <c r="G535" i="1"/>
  <c r="G536" i="1"/>
  <c r="G537" i="1"/>
  <c r="G538" i="1"/>
  <c r="G541" i="1"/>
  <c r="G542" i="1"/>
  <c r="G543" i="1"/>
  <c r="G544" i="1"/>
  <c r="G546" i="1"/>
  <c r="G12" i="1"/>
  <c r="G11" i="1"/>
  <c r="G39" i="1"/>
  <c r="G38" i="1"/>
  <c r="G31" i="1"/>
  <c r="G30" i="1"/>
  <c r="G35" i="1"/>
  <c r="G34" i="1"/>
  <c r="G17" i="1"/>
  <c r="G22" i="1"/>
  <c r="G25" i="1"/>
  <c r="G16" i="1"/>
  <c r="G10" i="1"/>
  <c r="G44" i="1"/>
  <c r="G43" i="1"/>
  <c r="G42" i="1"/>
  <c r="G59" i="1"/>
  <c r="G58" i="1"/>
  <c r="G63" i="1"/>
  <c r="G62" i="1"/>
  <c r="G67" i="1"/>
  <c r="G66" i="1"/>
  <c r="G71" i="1"/>
  <c r="G70" i="1"/>
  <c r="G75" i="1"/>
  <c r="G74" i="1"/>
  <c r="G49" i="1"/>
  <c r="G53" i="1"/>
  <c r="G56" i="1"/>
  <c r="G48" i="1"/>
  <c r="G47" i="1"/>
  <c r="G9" i="1"/>
  <c r="G81" i="1"/>
  <c r="G85" i="1"/>
  <c r="G88" i="1"/>
  <c r="G80" i="1"/>
  <c r="G79" i="1"/>
  <c r="G78" i="1"/>
  <c r="G104" i="1"/>
  <c r="G103" i="1"/>
  <c r="G93" i="1"/>
  <c r="G97" i="1"/>
  <c r="G100" i="1"/>
  <c r="G92" i="1"/>
  <c r="G91" i="1"/>
  <c r="G90" i="1"/>
  <c r="G110" i="1"/>
  <c r="G109" i="1"/>
  <c r="G108" i="1"/>
  <c r="G115" i="1"/>
  <c r="G114" i="1"/>
  <c r="G119" i="1"/>
  <c r="G118" i="1"/>
  <c r="G113" i="1"/>
  <c r="G124" i="1"/>
  <c r="G123" i="1"/>
  <c r="G122" i="1"/>
  <c r="G128" i="1"/>
  <c r="G132" i="1"/>
  <c r="G127" i="1"/>
  <c r="G126" i="1"/>
  <c r="G107" i="1"/>
  <c r="G138" i="1"/>
  <c r="G137" i="1"/>
  <c r="G142" i="1"/>
  <c r="G141" i="1"/>
  <c r="G136" i="1"/>
  <c r="G146" i="1"/>
  <c r="G145" i="1"/>
  <c r="G150" i="1"/>
  <c r="G149" i="1"/>
  <c r="G154" i="1"/>
  <c r="G153" i="1"/>
  <c r="G157" i="1"/>
  <c r="G156" i="1"/>
  <c r="G161" i="1"/>
  <c r="G160" i="1"/>
  <c r="G165" i="1"/>
  <c r="G164" i="1"/>
  <c r="G144" i="1"/>
  <c r="G170" i="1"/>
  <c r="G169" i="1"/>
  <c r="G168" i="1"/>
  <c r="G175" i="1"/>
  <c r="G174" i="1"/>
  <c r="G173" i="1"/>
  <c r="G135" i="1"/>
  <c r="G185" i="1"/>
  <c r="G184" i="1"/>
  <c r="G190" i="1"/>
  <c r="G189" i="1"/>
  <c r="G202" i="1"/>
  <c r="G201" i="1"/>
  <c r="G181" i="1"/>
  <c r="G180" i="1"/>
  <c r="G206" i="1"/>
  <c r="G209" i="1"/>
  <c r="G205" i="1"/>
  <c r="G195" i="1"/>
  <c r="G198" i="1"/>
  <c r="G194" i="1"/>
  <c r="G214" i="1"/>
  <c r="G213" i="1"/>
  <c r="G218" i="1"/>
  <c r="G217" i="1"/>
  <c r="G222" i="1"/>
  <c r="G221" i="1"/>
  <c r="G179" i="1"/>
  <c r="G227" i="1"/>
  <c r="G226" i="1"/>
  <c r="G225" i="1"/>
  <c r="G178" i="1"/>
  <c r="G233" i="1"/>
  <c r="G232" i="1"/>
  <c r="G231" i="1"/>
  <c r="G238" i="1"/>
  <c r="G237" i="1"/>
  <c r="G236" i="1"/>
  <c r="G247" i="1"/>
  <c r="G246" i="1"/>
  <c r="G243" i="1"/>
  <c r="G242" i="1"/>
  <c r="G241" i="1"/>
  <c r="G252" i="1"/>
  <c r="G256" i="1"/>
  <c r="G251" i="1"/>
  <c r="G250" i="1"/>
  <c r="G230" i="1"/>
  <c r="G267" i="1"/>
  <c r="G270" i="1"/>
  <c r="G266" i="1"/>
  <c r="G277" i="1"/>
  <c r="G274" i="1"/>
  <c r="G273" i="1"/>
  <c r="G288" i="1"/>
  <c r="G285" i="1"/>
  <c r="G284" i="1"/>
  <c r="G281" i="1"/>
  <c r="G280" i="1"/>
  <c r="G292" i="1"/>
  <c r="G291" i="1"/>
  <c r="G265" i="1"/>
  <c r="G262" i="1"/>
  <c r="G261" i="1"/>
  <c r="G260" i="1"/>
  <c r="G259" i="1"/>
  <c r="G8" i="1"/>
  <c r="G517" i="1"/>
  <c r="G507" i="1"/>
  <c r="G506" i="1"/>
  <c r="G511" i="1"/>
  <c r="G510" i="1"/>
  <c r="G505" i="1"/>
  <c r="G504" i="1"/>
  <c r="G503" i="1"/>
  <c r="G299" i="1"/>
  <c r="G298" i="1"/>
  <c r="G311" i="1"/>
  <c r="G310" i="1"/>
  <c r="G303" i="1"/>
  <c r="G302" i="1"/>
  <c r="G307" i="1"/>
  <c r="G306" i="1"/>
  <c r="G315" i="1"/>
  <c r="G314" i="1"/>
  <c r="G319" i="1"/>
  <c r="G318" i="1"/>
  <c r="G323" i="1"/>
  <c r="G322" i="1"/>
  <c r="G327" i="1"/>
  <c r="G326" i="1"/>
  <c r="G297" i="1"/>
  <c r="G332" i="1"/>
  <c r="G331" i="1"/>
  <c r="G336" i="1"/>
  <c r="G335" i="1"/>
  <c r="G340" i="1"/>
  <c r="G339" i="1"/>
  <c r="G344" i="1"/>
  <c r="G343" i="1"/>
  <c r="G348" i="1"/>
  <c r="G347" i="1"/>
  <c r="G352" i="1"/>
  <c r="G351" i="1"/>
  <c r="G356" i="1"/>
  <c r="G355" i="1"/>
  <c r="G360" i="1"/>
  <c r="G359" i="1"/>
  <c r="G368" i="1"/>
  <c r="G367" i="1"/>
  <c r="G372" i="1"/>
  <c r="G371" i="1"/>
  <c r="G330" i="1"/>
  <c r="G377" i="1"/>
  <c r="G376" i="1"/>
  <c r="G381" i="1"/>
  <c r="G380" i="1"/>
  <c r="G389" i="1"/>
  <c r="G388" i="1"/>
  <c r="G375" i="1"/>
  <c r="G394" i="1"/>
  <c r="G397" i="1"/>
  <c r="G393" i="1"/>
  <c r="G392" i="1"/>
  <c r="G402" i="1"/>
  <c r="G401" i="1"/>
  <c r="G407" i="1"/>
  <c r="G411" i="1"/>
  <c r="G414" i="1"/>
  <c r="G406" i="1"/>
  <c r="G420" i="1"/>
  <c r="G419" i="1"/>
  <c r="G400" i="1"/>
  <c r="G296" i="1"/>
  <c r="G426" i="1"/>
  <c r="G425" i="1"/>
  <c r="G424" i="1"/>
  <c r="G431" i="1"/>
  <c r="G430" i="1"/>
  <c r="G435" i="1"/>
  <c r="G434" i="1"/>
  <c r="G441" i="1"/>
  <c r="G440" i="1"/>
  <c r="G429" i="1"/>
  <c r="G454" i="1"/>
  <c r="G453" i="1"/>
  <c r="G446" i="1"/>
  <c r="G450" i="1"/>
  <c r="G445" i="1"/>
  <c r="G444" i="1"/>
  <c r="G423" i="1"/>
  <c r="G295" i="1"/>
  <c r="G461" i="1"/>
  <c r="G466" i="1"/>
  <c r="G460" i="1"/>
  <c r="G470" i="1"/>
  <c r="G469" i="1"/>
  <c r="G459" i="1"/>
  <c r="G475" i="1"/>
  <c r="G474" i="1"/>
  <c r="G473" i="1"/>
  <c r="G478" i="1"/>
  <c r="G477" i="1"/>
  <c r="G458" i="1"/>
  <c r="G484" i="1"/>
  <c r="G483" i="1"/>
  <c r="G482" i="1"/>
  <c r="G489" i="1"/>
  <c r="G488" i="1"/>
  <c r="G487" i="1"/>
  <c r="G481" i="1"/>
  <c r="G457" i="1"/>
  <c r="G496" i="1"/>
  <c r="G500" i="1"/>
  <c r="G495" i="1"/>
  <c r="G494" i="1"/>
  <c r="G493" i="1"/>
  <c r="G492" i="1"/>
  <c r="G520" i="1"/>
  <c r="G547" i="1"/>
  <c r="M516" i="1"/>
  <c r="O516" i="1"/>
  <c r="N516" i="1"/>
  <c r="L516" i="1"/>
  <c r="K516" i="1"/>
  <c r="J516" i="1"/>
  <c r="H516" i="1"/>
  <c r="G516" i="1"/>
  <c r="M479" i="1"/>
  <c r="O479" i="1"/>
  <c r="N479" i="1"/>
  <c r="L479" i="1"/>
  <c r="K479" i="1"/>
  <c r="J479" i="1"/>
  <c r="H479" i="1"/>
  <c r="O364" i="1"/>
  <c r="N364" i="1"/>
  <c r="M364" i="1"/>
  <c r="L364" i="1"/>
  <c r="K364" i="1"/>
  <c r="J364" i="1"/>
  <c r="I364" i="1"/>
  <c r="H364" i="1"/>
  <c r="G364" i="1"/>
  <c r="O363" i="1"/>
  <c r="N363" i="1"/>
  <c r="M363" i="1"/>
  <c r="L363" i="1"/>
  <c r="K363" i="1"/>
  <c r="J363" i="1"/>
  <c r="I363" i="1"/>
  <c r="H363" i="1"/>
  <c r="G363" i="1"/>
  <c r="I479" i="1"/>
  <c r="G479" i="1"/>
  <c r="I9" i="1" l="1"/>
  <c r="H9" i="1"/>
  <c r="H8" i="1" s="1"/>
  <c r="H520" i="1" s="1"/>
  <c r="H547" i="1" s="1"/>
  <c r="I24" i="1"/>
  <c r="I529" i="1" s="1"/>
  <c r="I546" i="1" s="1"/>
  <c r="I8" i="1"/>
  <c r="I520" i="1" s="1"/>
  <c r="I547" i="1" s="1"/>
  <c r="K547" i="1"/>
  <c r="N330" i="1"/>
  <c r="N296" i="1" s="1"/>
  <c r="N295" i="1" s="1"/>
  <c r="N520" i="1" s="1"/>
  <c r="N547" i="1" s="1"/>
  <c r="O330" i="1"/>
  <c r="O296" i="1" s="1"/>
  <c r="O295" i="1" s="1"/>
  <c r="O520" i="1" s="1"/>
  <c r="O547" i="1" s="1"/>
  <c r="L540" i="1"/>
  <c r="L546" i="1" s="1"/>
  <c r="L330" i="1"/>
  <c r="L296" i="1" s="1"/>
  <c r="L295" i="1" s="1"/>
  <c r="L520" i="1" s="1"/>
  <c r="L547" i="1" l="1"/>
</calcChain>
</file>

<file path=xl/sharedStrings.xml><?xml version="1.0" encoding="utf-8"?>
<sst xmlns="http://schemas.openxmlformats.org/spreadsheetml/2006/main" count="2417" uniqueCount="335">
  <si>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</si>
  <si>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</si>
  <si>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</si>
  <si>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</si>
  <si>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</si>
  <si>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</si>
  <si>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</si>
  <si>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</si>
  <si>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2020 год</t>
  </si>
  <si>
    <t>Итог 2021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</si>
  <si>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</si>
  <si>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</si>
  <si>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</si>
  <si>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</si>
  <si>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</si>
  <si>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</si>
  <si>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</si>
  <si>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</si>
  <si>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</si>
  <si>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</si>
  <si>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</si>
  <si>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</si>
  <si>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</si>
  <si>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</si>
  <si>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</si>
  <si>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Приложение 2 к пояснительной записке</t>
  </si>
  <si>
    <t>Предыдущее решение 2020 год</t>
  </si>
  <si>
    <t>Предыдущее решение 2021 год</t>
  </si>
  <si>
    <t>Предыдущее решение 2022 год</t>
  </si>
  <si>
    <t>Итог 2022 год</t>
  </si>
  <si>
    <t>Изменение 2020 год (+/-)</t>
  </si>
  <si>
    <t>Изменение 2021 год (+/-)</t>
  </si>
  <si>
    <t>Изменение 2022 год (+/-)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</si>
  <si>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</si>
  <si>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</si>
  <si>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</si>
  <si>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</si>
  <si>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</si>
  <si>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</si>
  <si>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 xml:space="preserve">01 </t>
  </si>
  <si>
    <t>70 0 00 80040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</si>
  <si>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</si>
  <si>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</si>
  <si>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</si>
  <si>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</si>
  <si>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</si>
  <si>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</si>
  <si>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</si>
  <si>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</si>
  <si>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</si>
  <si>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51 0 11 80020</t>
  </si>
  <si>
    <t>51 0 11 80040</t>
  </si>
  <si>
    <t>Иные бюджетные ассигнования</t>
  </si>
  <si>
    <t>800</t>
  </si>
  <si>
    <t>Уплата налогов, сборов и иных платежей</t>
  </si>
  <si>
    <t>850</t>
  </si>
  <si>
    <t>51 0 11 80070</t>
  </si>
  <si>
    <t>Членские взносы некоммерческим организациям</t>
  </si>
  <si>
    <t>51 0 11 81410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</si>
  <si>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</si>
  <si>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</si>
  <si>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Судебная система</t>
  </si>
  <si>
    <t>05</t>
  </si>
  <si>
    <t>51 0 41 51200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</si>
  <si>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</si>
  <si>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</si>
  <si>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53 0 11 80040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</si>
  <si>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</si>
  <si>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53 0 11 84400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</si>
  <si>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</si>
  <si>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</si>
  <si>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</si>
  <si>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</si>
  <si>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Резервные фонды</t>
  </si>
  <si>
    <t xml:space="preserve">Резервный фонд местной администрации </t>
  </si>
  <si>
    <t>70 0 00 83030</t>
  </si>
  <si>
    <t>Резервные средства</t>
  </si>
  <si>
    <t>870</t>
  </si>
  <si>
    <t>Другие общегосударственные вопросы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</si>
  <si>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</si>
  <si>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</si>
  <si>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</si>
  <si>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</si>
  <si>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</si>
  <si>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</si>
  <si>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</si>
  <si>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</si>
  <si>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</si>
  <si>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</si>
  <si>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</si>
  <si>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Повышение энергетической эффективности и обеспечения энергосбережения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</si>
  <si>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</si>
  <si>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</si>
  <si>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</si>
  <si>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</si>
  <si>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</si>
  <si>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</si>
  <si>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</si>
  <si>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</si>
  <si>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</si>
  <si>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</si>
  <si>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</si>
  <si>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51 0 15 51180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</si>
  <si>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</si>
  <si>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</si>
  <si>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</si>
  <si>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</si>
  <si>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</si>
  <si>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Расходы на выплаты персоналу казенных учреждений</t>
  </si>
  <si>
    <t>110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</si>
  <si>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</si>
  <si>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</si>
  <si>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</si>
  <si>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</si>
  <si>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</si>
  <si>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</si>
  <si>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Транспорт</t>
  </si>
  <si>
    <t>08</t>
  </si>
  <si>
    <t>51 0 51 81630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</si>
  <si>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</si>
  <si>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</si>
  <si>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51 0 51 83360</t>
  </si>
  <si>
    <t>Дорожное хозяйство (дорожные фонды)</t>
  </si>
  <si>
    <t>51 0 61 83740</t>
  </si>
  <si>
    <t>Иные межбюджетные трансферты</t>
  </si>
  <si>
    <t>540</t>
  </si>
  <si>
    <t>Другие вопросы в области национальной экономики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</si>
  <si>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</si>
  <si>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</si>
  <si>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</si>
  <si>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</si>
  <si>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</si>
  <si>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</si>
  <si>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</si>
  <si>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</si>
  <si>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</si>
  <si>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 xml:space="preserve">Бюджетные инвестиции в объекты капитального строительства муниципальной собственности </t>
  </si>
  <si>
    <t>51 0 31 81680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</si>
  <si>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</si>
  <si>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</si>
  <si>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</si>
  <si>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</si>
  <si>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в сфере коммунального хозяйства</t>
  </si>
  <si>
    <t>51 0 31 81740</t>
  </si>
  <si>
    <t>51 0 31 83710</t>
  </si>
  <si>
    <t>51 0 31 S1270</t>
  </si>
  <si>
    <t>Подготовка объектов жилищно-коммунального хозяйства к зиме</t>
  </si>
  <si>
    <t>51 0 31 S3450</t>
  </si>
  <si>
    <t>Благоустройство</t>
  </si>
  <si>
    <t>51 0 71 L2990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</si>
  <si>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</si>
  <si>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</si>
  <si>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51 0 G5 52430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</si>
  <si>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</si>
  <si>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</si>
  <si>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</si>
  <si>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</si>
  <si>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</si>
  <si>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600</t>
  </si>
  <si>
    <t>Субсидии бюджетным учреждениям</t>
  </si>
  <si>
    <t>610</t>
  </si>
  <si>
    <t>Дошкольные образовательные организации</t>
  </si>
  <si>
    <t>52 0 12 80300</t>
  </si>
  <si>
    <t>Мероприятия по развитию образования</t>
  </si>
  <si>
    <t>52 0 12 82330</t>
  </si>
  <si>
    <t>Организация питания в образовательных организациях</t>
  </si>
  <si>
    <t>52 0 12 82350</t>
  </si>
  <si>
    <t>Мероприятия по комплексной безопасности муниципальных учреждений</t>
  </si>
  <si>
    <t>52 0 12 82430</t>
  </si>
  <si>
    <t>Капитальный ремонт кровель муниципальных образовательных организаций Брянской области</t>
  </si>
  <si>
    <t>52 0 12 S4850</t>
  </si>
  <si>
    <t>Замена оконных блоков муниципальных образовательных организаций Брянской области</t>
  </si>
  <si>
    <t>52 0 12 S4860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</si>
  <si>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</si>
  <si>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</si>
  <si>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</si>
  <si>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</si>
  <si>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52 0 12 14721</t>
  </si>
  <si>
    <t>Общеобразовательные организации</t>
  </si>
  <si>
    <t>52 0 12 80310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</si>
  <si>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</si>
  <si>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52 0 12 S4900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</si>
  <si>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</si>
  <si>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</si>
  <si>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52 0 32 S4790</t>
  </si>
  <si>
    <t>Организации дополнительного образования</t>
  </si>
  <si>
    <t>52 0 12 80320</t>
  </si>
  <si>
    <t>Отдельные мероприятия по развитию спорта</t>
  </si>
  <si>
    <t>52 0 12 S7640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</si>
  <si>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</si>
  <si>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</si>
  <si>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</si>
  <si>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</si>
  <si>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</si>
  <si>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</si>
  <si>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</si>
  <si>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</si>
  <si>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</si>
  <si>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</si>
  <si>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</si>
  <si>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Культура, кинематография</t>
  </si>
  <si>
    <t>Культура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</si>
  <si>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</si>
  <si>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</si>
  <si>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Библиотеки</t>
  </si>
  <si>
    <t>51 2 11 80450</t>
  </si>
  <si>
    <t>Дворцы и дома культуры, клубы, выставочные залы</t>
  </si>
  <si>
    <t>51 2 11 80480</t>
  </si>
  <si>
    <t>Мероприятия по развитию культуры</t>
  </si>
  <si>
    <t>51 2 11 82400</t>
  </si>
  <si>
    <t>Мероприятия по охране, сохранению и популяризации культурного наследия</t>
  </si>
  <si>
    <t>51 2 11 82410</t>
  </si>
  <si>
    <t>51 2 11 84260</t>
  </si>
  <si>
    <t>51 2 11 L4670</t>
  </si>
  <si>
    <t xml:space="preserve">Поддержка отрасли культуры </t>
  </si>
  <si>
    <t>51 2 11 L5190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</si>
  <si>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</si>
  <si>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51 2 11 S4240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</si>
  <si>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</si>
  <si>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</si>
  <si>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</si>
  <si>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</si>
  <si>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</si>
  <si>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</si>
  <si>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</si>
  <si>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</si>
  <si>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</si>
  <si>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Охрана семьи и детства</t>
  </si>
  <si>
    <t>51 5 12 R0820</t>
  </si>
  <si>
    <t>Реализация мероприятий по обеспечению жильем молодых семей</t>
  </si>
  <si>
    <t>51 6 11 L4970</t>
  </si>
  <si>
    <t>52 0 12 14780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</si>
  <si>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</si>
  <si>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Публичные нормативные социальные выплаты гражданам</t>
  </si>
  <si>
    <t>310</t>
  </si>
  <si>
    <t>52 0 22 52600</t>
  </si>
  <si>
    <t>Другие вопросы в области социальной политики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</si>
  <si>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</si>
  <si>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</si>
  <si>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Физическая культура и спорт</t>
  </si>
  <si>
    <t>Физическая культура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</si>
  <si>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</si>
  <si>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</si>
  <si>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</si>
  <si>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</si>
  <si>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</si>
  <si>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51 4 11 82320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</si>
  <si>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</si>
  <si>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</si>
  <si>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Оснащение объектов спортивной инфраструктуры спортивно-технологическим оборудованием</t>
  </si>
  <si>
    <t>851</t>
  </si>
  <si>
    <t>Дотации на выравнивание бюджетной обеспеченности субъектов Российской Федерации и муниципальных образований</t>
  </si>
  <si>
    <t>53 0 12 15840</t>
  </si>
  <si>
    <t>510</t>
  </si>
  <si>
    <t>Иные дотации</t>
  </si>
  <si>
    <t>53 0 12 83020</t>
  </si>
  <si>
    <t>Дотации</t>
  </si>
  <si>
    <t>ВСЕГО РАСХОДОВ</t>
  </si>
  <si>
    <t>Администрация Клетнянского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</si>
  <si>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</si>
  <si>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</si>
  <si>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</si>
  <si>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</si>
  <si>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</si>
  <si>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</si>
  <si>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</si>
  <si>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</si>
  <si>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</si>
  <si>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 xml:space="preserve">Устойчивое развитие сельских территорий </t>
  </si>
  <si>
    <t>51 0 31 L5670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</si>
  <si>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</si>
  <si>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</si>
  <si>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</si>
  <si>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</si>
  <si>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</si>
  <si>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</si>
  <si>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</si>
  <si>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</si>
  <si>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</si>
  <si>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Управление образования администрации Клетнянского района</t>
  </si>
  <si>
    <t>Мероприятия по проведению оздоровительной кампании детей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</si>
  <si>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</si>
  <si>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</si>
  <si>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</si>
  <si>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Выплата единовременного пособия при всех формах устройства детей, лишенных родительского попечения, в семью</t>
  </si>
  <si>
    <t>52 0 21 16721</t>
  </si>
  <si>
    <t>52 0 21 16722</t>
  </si>
  <si>
    <t>Финансовое управление администрации Клетнянского района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</si>
  <si>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</si>
  <si>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</si>
  <si>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</si>
  <si>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</si>
  <si>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</si>
  <si>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</si>
  <si>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Прочая закупка товаров, работ и услуг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</si>
  <si>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</si>
  <si>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</si>
  <si>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</si>
  <si>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</si>
  <si>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</si>
  <si>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</si>
  <si>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</si>
  <si>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853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</si>
  <si>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</si>
  <si>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</si>
  <si>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</si>
  <si>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</si>
  <si>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</si>
  <si>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</si>
  <si>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</si>
  <si>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</si>
  <si>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</si>
  <si>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</si>
  <si>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</si>
  <si>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</si>
  <si>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</si>
  <si>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</si>
  <si>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</si>
  <si>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612</t>
  </si>
  <si>
    <t>611</t>
  </si>
  <si>
    <t>321</t>
  </si>
  <si>
    <t>412</t>
  </si>
  <si>
    <t>113</t>
  </si>
  <si>
    <t>313</t>
  </si>
  <si>
    <t>323</t>
  </si>
  <si>
    <t>511</t>
  </si>
  <si>
    <t>512</t>
  </si>
  <si>
    <t>Дотации на выравнивание бюджетной обеспеченности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</si>
  <si>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</si>
  <si>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</si>
  <si>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</si>
  <si>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</si>
  <si>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Субсидии бюджетным учреждениям на иные цели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</si>
  <si>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</si>
  <si>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федеральной целевой программы 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</si>
</sst>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164" fontId="1" fillId="0" borderId="0">
      <alignment vertical="top" wrapText="1"/>
    </xf>
  </cellStyleXfs>
  <cellXfs count="82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7"/>
  <sheetViews>
    <sheetView tabSelected="1" view="pageBreakPreview" zoomScale="80" zoomScaleNormal="100" zoomScaleSheetLayoutView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K7" sqref="K7"/>
    </sheetView>
  </sheetViews>
  <sheetFormatPr defaultRowHeight="15" x14ac:dyDescent="0.2"/>
  <cols>
    <col min="1" max="1" width="51.83203125" style="1" customWidth="1"/>
    <col min="2" max="2" width="5.83203125" style="1" customWidth="1"/>
    <col min="3" max="4" width="5.33203125" style="1" customWidth="1"/>
    <col min="5" max="5" width="16.1640625" style="1" customWidth="1"/>
    <col min="6" max="6" width="5.83203125" style="1" customWidth="1"/>
    <col min="7" max="7" width="17.5" style="1" customWidth="1"/>
    <col min="8" max="8" width="16.33203125" style="1" customWidth="1"/>
    <col min="9" max="9" width="17.6640625" style="1" customWidth="1"/>
    <col min="10" max="10" width="17.5" style="1" customWidth="1"/>
    <col min="11" max="11" width="14.6640625" style="1" customWidth="1"/>
    <col min="12" max="12" width="17.33203125" style="1" customWidth="1"/>
    <col min="13" max="13" width="17.6640625" style="1" customWidth="1"/>
    <col min="14" max="14" width="15" style="1" customWidth="1"/>
    <col min="15" max="15" width="16.6640625" style="1" customWidth="1"/>
    <col min="16" max="16384" width="9.33203125" style="1"/>
  </cols>
  <sheetData>
    <row r="1" spans="1:15" x14ac:dyDescent="0.2">
      <c r="A1" s="1" t="s">
        <v>0</v>
      </c>
    </row>
    <row r="3" spans="1:15" ht="28.35" customHeight="1" x14ac:dyDescent="0.2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35.25" customHeight="1" x14ac:dyDescent="0.2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" customHeight="1" x14ac:dyDescent="0.2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45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26</v>
      </c>
      <c r="H6" s="2" t="s">
        <v>30</v>
      </c>
      <c r="I6" s="2" t="s">
        <v>8</v>
      </c>
      <c r="J6" s="2" t="s">
        <v>27</v>
      </c>
      <c r="K6" s="2" t="s">
        <v>31</v>
      </c>
      <c r="L6" s="2" t="s">
        <v>9</v>
      </c>
      <c r="M6" s="2" t="s">
        <v>28</v>
      </c>
      <c r="N6" s="2" t="s">
        <v>32</v>
      </c>
      <c r="O6" s="2" t="s">
        <v>29</v>
      </c>
    </row>
    <row r="7" spans="1:15" x14ac:dyDescent="0.2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22</v>
      </c>
      <c r="N7" s="2" t="s">
        <v>23</v>
      </c>
      <c r="O7" s="2" t="s">
        <v>24</v>
      </c>
    </row>
    <row r="8" spans="1:15" s="12" customFormat="1" x14ac:dyDescent="0.2">
      <c r="A8" s="7" t="s">
        <v>258</v>
      </c>
      <c r="B8" s="8">
        <v>851</v>
      </c>
      <c r="C8" s="9"/>
      <c r="D8" s="9"/>
      <c r="E8" s="10" t="s">
        <v>0</v>
      </c>
      <c r="F8" s="9"/>
      <c r="G8" s="11">
        <f t="shared" ref="G8:O8" si="0">G9+G78+G90+G107+G135+G178+G230+G259</f>
        <v>77978681.200000003</v>
      </c>
      <c r="H8" s="11">
        <f t="shared" si="0"/>
        <v>8280427.71</v>
      </c>
      <c r="I8" s="11">
        <f t="shared" si="0"/>
        <v>86259108.910000011</v>
      </c>
      <c r="J8" s="11">
        <f t="shared" si="0"/>
        <v>101185281.2</v>
      </c>
      <c r="K8" s="11">
        <f t="shared" si="0"/>
        <v>0.84</v>
      </c>
      <c r="L8" s="11">
        <f t="shared" si="0"/>
        <v>101185282.04000001</v>
      </c>
      <c r="M8" s="11">
        <f t="shared" si="0"/>
        <v>85687932.200000003</v>
      </c>
      <c r="N8" s="11">
        <f t="shared" si="0"/>
        <v>0.05</v>
      </c>
      <c r="O8" s="11">
        <f t="shared" si="0"/>
        <v>85687932.25</v>
      </c>
    </row>
    <row r="9" spans="1:15" s="16" customFormat="1" x14ac:dyDescent="0.2">
      <c r="A9" s="10" t="s">
        <v>34</v>
      </c>
      <c r="B9" s="13">
        <v>851</v>
      </c>
      <c r="C9" s="14" t="s">
        <v>35</v>
      </c>
      <c r="D9" s="14"/>
      <c r="E9" s="2" t="s">
        <v>0</v>
      </c>
      <c r="F9" s="14"/>
      <c r="G9" s="15">
        <f t="shared" ref="G9:O9" si="1">G10+G42+G47</f>
        <v>24516992</v>
      </c>
      <c r="H9" s="15">
        <f t="shared" si="1"/>
        <v>2383836</v>
      </c>
      <c r="I9" s="15">
        <f t="shared" si="1"/>
        <v>26900828</v>
      </c>
      <c r="J9" s="15">
        <f t="shared" si="1"/>
        <v>24323692</v>
      </c>
      <c r="K9" s="15">
        <f t="shared" si="1"/>
        <v>0</v>
      </c>
      <c r="L9" s="15">
        <f t="shared" si="1"/>
        <v>24323692</v>
      </c>
      <c r="M9" s="15">
        <f t="shared" si="1"/>
        <v>24356266</v>
      </c>
      <c r="N9" s="15">
        <f t="shared" si="1"/>
        <v>0</v>
      </c>
      <c r="O9" s="15">
        <f t="shared" si="1"/>
        <v>24356266</v>
      </c>
    </row>
    <row r="10" spans="1:15" s="23" customFormat="1" ht="71.25" x14ac:dyDescent="0.2">
      <c r="A10" s="17" t="s">
        <v>48</v>
      </c>
      <c r="B10" s="18">
        <v>851</v>
      </c>
      <c r="C10" s="19" t="s">
        <v>35</v>
      </c>
      <c r="D10" s="19" t="s">
        <v>49</v>
      </c>
      <c r="E10" s="20" t="s">
        <v>0</v>
      </c>
      <c r="F10" s="21"/>
      <c r="G10" s="22">
        <f t="shared" ref="G10:O10" si="2">G11+G16+G38+G30+G34</f>
        <v>20961800</v>
      </c>
      <c r="H10" s="22">
        <f t="shared" si="2"/>
        <v>1838852</v>
      </c>
      <c r="I10" s="22">
        <f t="shared" si="2"/>
        <v>22800652</v>
      </c>
      <c r="J10" s="22">
        <f t="shared" si="2"/>
        <v>20961800</v>
      </c>
      <c r="K10" s="22">
        <f t="shared" si="2"/>
        <v>0</v>
      </c>
      <c r="L10" s="22">
        <f t="shared" si="2"/>
        <v>20961800</v>
      </c>
      <c r="M10" s="22">
        <f t="shared" si="2"/>
        <v>20961800</v>
      </c>
      <c r="N10" s="22">
        <f t="shared" si="2"/>
        <v>0</v>
      </c>
      <c r="O10" s="22">
        <f t="shared" si="2"/>
        <v>20961800</v>
      </c>
    </row>
    <row r="11" spans="1:15" s="12" customFormat="1" ht="60" x14ac:dyDescent="0.2">
      <c r="A11" s="24" t="s">
        <v>259</v>
      </c>
      <c r="B11" s="13">
        <v>851</v>
      </c>
      <c r="C11" s="9" t="s">
        <v>35</v>
      </c>
      <c r="D11" s="9" t="s">
        <v>49</v>
      </c>
      <c r="E11" s="25" t="s">
        <v>50</v>
      </c>
      <c r="F11" s="9"/>
      <c r="G11" s="26">
        <f t="shared" ref="G11:O12" si="3">G12</f>
        <v>1446800</v>
      </c>
      <c r="H11" s="26">
        <f t="shared" si="3"/>
        <v>0</v>
      </c>
      <c r="I11" s="26">
        <f t="shared" si="3"/>
        <v>1446800</v>
      </c>
      <c r="J11" s="26">
        <f t="shared" si="3"/>
        <v>1446800</v>
      </c>
      <c r="K11" s="26">
        <f t="shared" si="3"/>
        <v>0</v>
      </c>
      <c r="L11" s="26">
        <f t="shared" si="3"/>
        <v>1446800</v>
      </c>
      <c r="M11" s="26">
        <f t="shared" si="3"/>
        <v>1446800</v>
      </c>
      <c r="N11" s="26">
        <f t="shared" si="3"/>
        <v>0</v>
      </c>
      <c r="O11" s="26">
        <f t="shared" si="3"/>
        <v>1446800</v>
      </c>
    </row>
    <row r="12" spans="1:15" s="12" customFormat="1" ht="75" x14ac:dyDescent="0.2">
      <c r="A12" s="24" t="s">
        <v>41</v>
      </c>
      <c r="B12" s="13">
        <v>851</v>
      </c>
      <c r="C12" s="9" t="s">
        <v>39</v>
      </c>
      <c r="D12" s="9" t="s">
        <v>49</v>
      </c>
      <c r="E12" s="25" t="s">
        <v>50</v>
      </c>
      <c r="F12" s="9" t="s">
        <v>42</v>
      </c>
      <c r="G12" s="26">
        <f t="shared" si="3"/>
        <v>1446800</v>
      </c>
      <c r="H12" s="26">
        <f t="shared" si="3"/>
        <v>0</v>
      </c>
      <c r="I12" s="26">
        <f t="shared" si="3"/>
        <v>1446800</v>
      </c>
      <c r="J12" s="26">
        <f t="shared" si="3"/>
        <v>1446800</v>
      </c>
      <c r="K12" s="26">
        <f t="shared" si="3"/>
        <v>0</v>
      </c>
      <c r="L12" s="26">
        <f t="shared" si="3"/>
        <v>1446800</v>
      </c>
      <c r="M12" s="26">
        <f t="shared" si="3"/>
        <v>1446800</v>
      </c>
      <c r="N12" s="26">
        <f t="shared" si="3"/>
        <v>0</v>
      </c>
      <c r="O12" s="26">
        <f t="shared" si="3"/>
        <v>1446800</v>
      </c>
    </row>
    <row r="13" spans="1:15" s="12" customFormat="1" ht="30" x14ac:dyDescent="0.2">
      <c r="A13" s="24" t="s">
        <v>260</v>
      </c>
      <c r="B13" s="13">
        <v>851</v>
      </c>
      <c r="C13" s="9" t="s">
        <v>35</v>
      </c>
      <c r="D13" s="9" t="s">
        <v>49</v>
      </c>
      <c r="E13" s="25" t="s">
        <v>50</v>
      </c>
      <c r="F13" s="9" t="s">
        <v>43</v>
      </c>
      <c r="G13" s="26">
        <v>1446800</v>
      </c>
      <c r="H13" s="26">
        <v>0</v>
      </c>
      <c r="I13" s="26">
        <f>G13+H13</f>
        <v>1446800</v>
      </c>
      <c r="J13" s="26">
        <v>1446800</v>
      </c>
      <c r="K13" s="26"/>
      <c r="L13" s="26">
        <f>J13+K13</f>
        <v>1446800</v>
      </c>
      <c r="M13" s="26">
        <v>1446800</v>
      </c>
      <c r="N13" s="26"/>
      <c r="O13" s="26">
        <f>M13+N13</f>
        <v>1446800</v>
      </c>
    </row>
    <row r="14" spans="1:15" s="12" customFormat="1" ht="30" x14ac:dyDescent="0.2">
      <c r="A14" s="75" t="s">
        <v>295</v>
      </c>
      <c r="B14" s="13">
        <v>851</v>
      </c>
      <c r="C14" s="9" t="s">
        <v>35</v>
      </c>
      <c r="D14" s="9" t="s">
        <v>49</v>
      </c>
      <c r="E14" s="25" t="s">
        <v>50</v>
      </c>
      <c r="F14" s="9" t="s">
        <v>296</v>
      </c>
      <c r="G14" s="26">
        <v>1111200</v>
      </c>
      <c r="H14" s="26">
        <v>0</v>
      </c>
      <c r="I14" s="26">
        <f>G14+H14</f>
        <v>1111200</v>
      </c>
      <c r="J14" s="26">
        <v>1111200</v>
      </c>
      <c r="K14" s="26"/>
      <c r="L14" s="26">
        <f t="shared" ref="L14:L15" si="4">J14+K14</f>
        <v>1111200</v>
      </c>
      <c r="M14" s="26">
        <v>1111200</v>
      </c>
      <c r="N14" s="26"/>
      <c r="O14" s="26">
        <f t="shared" ref="O14:O15" si="5">M14+N14</f>
        <v>1111200</v>
      </c>
    </row>
    <row r="15" spans="1:15" s="12" customFormat="1" ht="60" x14ac:dyDescent="0.2">
      <c r="A15" s="24" t="s">
        <v>297</v>
      </c>
      <c r="B15" s="13">
        <v>851</v>
      </c>
      <c r="C15" s="9" t="s">
        <v>35</v>
      </c>
      <c r="D15" s="9" t="s">
        <v>49</v>
      </c>
      <c r="E15" s="25" t="s">
        <v>50</v>
      </c>
      <c r="F15" s="9" t="s">
        <v>298</v>
      </c>
      <c r="G15" s="26">
        <v>335600</v>
      </c>
      <c r="H15" s="26">
        <v>0</v>
      </c>
      <c r="I15" s="26">
        <f>G15+H15</f>
        <v>335600</v>
      </c>
      <c r="J15" s="26">
        <v>335600</v>
      </c>
      <c r="K15" s="26"/>
      <c r="L15" s="26">
        <f t="shared" si="4"/>
        <v>335600</v>
      </c>
      <c r="M15" s="26">
        <v>335600</v>
      </c>
      <c r="N15" s="26"/>
      <c r="O15" s="26">
        <f t="shared" si="5"/>
        <v>335600</v>
      </c>
    </row>
    <row r="16" spans="1:15" s="12" customFormat="1" ht="45" x14ac:dyDescent="0.2">
      <c r="A16" s="24" t="s">
        <v>38</v>
      </c>
      <c r="B16" s="13">
        <v>851</v>
      </c>
      <c r="C16" s="9" t="s">
        <v>39</v>
      </c>
      <c r="D16" s="9" t="s">
        <v>49</v>
      </c>
      <c r="E16" s="25" t="s">
        <v>51</v>
      </c>
      <c r="F16" s="9"/>
      <c r="G16" s="26">
        <f t="shared" ref="G16:O16" si="6">G17+G22+G25</f>
        <v>19247500</v>
      </c>
      <c r="H16" s="26">
        <f t="shared" si="6"/>
        <v>1838852</v>
      </c>
      <c r="I16" s="26">
        <f t="shared" si="6"/>
        <v>21086352</v>
      </c>
      <c r="J16" s="26">
        <f t="shared" si="6"/>
        <v>19247500</v>
      </c>
      <c r="K16" s="26">
        <f t="shared" si="6"/>
        <v>0</v>
      </c>
      <c r="L16" s="26">
        <f t="shared" si="6"/>
        <v>19247500</v>
      </c>
      <c r="M16" s="26">
        <f t="shared" si="6"/>
        <v>19247500</v>
      </c>
      <c r="N16" s="26">
        <f t="shared" si="6"/>
        <v>0</v>
      </c>
      <c r="O16" s="26">
        <f t="shared" si="6"/>
        <v>19247500</v>
      </c>
    </row>
    <row r="17" spans="1:15" s="12" customFormat="1" ht="75" x14ac:dyDescent="0.2">
      <c r="A17" s="27" t="s">
        <v>41</v>
      </c>
      <c r="B17" s="28">
        <v>851</v>
      </c>
      <c r="C17" s="29" t="s">
        <v>35</v>
      </c>
      <c r="D17" s="29" t="s">
        <v>49</v>
      </c>
      <c r="E17" s="30" t="s">
        <v>51</v>
      </c>
      <c r="F17" s="9" t="s">
        <v>42</v>
      </c>
      <c r="G17" s="26">
        <f t="shared" ref="G17:O17" si="7">G18</f>
        <v>15115700</v>
      </c>
      <c r="H17" s="26">
        <f t="shared" si="7"/>
        <v>0</v>
      </c>
      <c r="I17" s="26">
        <f t="shared" si="7"/>
        <v>15115700</v>
      </c>
      <c r="J17" s="26">
        <f t="shared" si="7"/>
        <v>15115700</v>
      </c>
      <c r="K17" s="26">
        <f t="shared" si="7"/>
        <v>0</v>
      </c>
      <c r="L17" s="26">
        <f t="shared" si="7"/>
        <v>15115700</v>
      </c>
      <c r="M17" s="26">
        <f t="shared" si="7"/>
        <v>15115700</v>
      </c>
      <c r="N17" s="26">
        <f t="shared" si="7"/>
        <v>0</v>
      </c>
      <c r="O17" s="26">
        <f t="shared" si="7"/>
        <v>15115700</v>
      </c>
    </row>
    <row r="18" spans="1:15" s="12" customFormat="1" ht="30" x14ac:dyDescent="0.2">
      <c r="A18" s="31" t="s">
        <v>260</v>
      </c>
      <c r="B18" s="13">
        <v>851</v>
      </c>
      <c r="C18" s="9" t="s">
        <v>35</v>
      </c>
      <c r="D18" s="9" t="s">
        <v>49</v>
      </c>
      <c r="E18" s="2" t="s">
        <v>51</v>
      </c>
      <c r="F18" s="9" t="s">
        <v>43</v>
      </c>
      <c r="G18" s="26">
        <v>15115700</v>
      </c>
      <c r="H18" s="26">
        <v>0</v>
      </c>
      <c r="I18" s="26">
        <f>G18+H18</f>
        <v>15115700</v>
      </c>
      <c r="J18" s="26">
        <v>15115700</v>
      </c>
      <c r="K18" s="26"/>
      <c r="L18" s="26">
        <f>J18+K18</f>
        <v>15115700</v>
      </c>
      <c r="M18" s="26">
        <v>15115700</v>
      </c>
      <c r="N18" s="26"/>
      <c r="O18" s="26">
        <f>M18+N18</f>
        <v>15115700</v>
      </c>
    </row>
    <row r="19" spans="1:15" s="12" customFormat="1" ht="30" x14ac:dyDescent="0.2">
      <c r="A19" s="76" t="s">
        <v>295</v>
      </c>
      <c r="B19" s="13">
        <v>851</v>
      </c>
      <c r="C19" s="9" t="s">
        <v>39</v>
      </c>
      <c r="D19" s="9" t="s">
        <v>49</v>
      </c>
      <c r="E19" s="25" t="s">
        <v>51</v>
      </c>
      <c r="F19" s="9" t="s">
        <v>296</v>
      </c>
      <c r="G19" s="26">
        <v>11525600</v>
      </c>
      <c r="H19" s="26">
        <v>0</v>
      </c>
      <c r="I19" s="26">
        <f>G19+H19</f>
        <v>11525600</v>
      </c>
      <c r="J19" s="26">
        <v>11525600</v>
      </c>
      <c r="K19" s="26"/>
      <c r="L19" s="26">
        <f t="shared" ref="L19:L21" si="8">J19+K19</f>
        <v>11525600</v>
      </c>
      <c r="M19" s="26">
        <v>11525600</v>
      </c>
      <c r="N19" s="26"/>
      <c r="O19" s="26">
        <f t="shared" ref="O19:O21" si="9">M19+N19</f>
        <v>11525600</v>
      </c>
    </row>
    <row r="20" spans="1:15" s="12" customFormat="1" ht="45" x14ac:dyDescent="0.2">
      <c r="A20" s="75" t="s">
        <v>300</v>
      </c>
      <c r="B20" s="13">
        <v>851</v>
      </c>
      <c r="C20" s="9" t="s">
        <v>39</v>
      </c>
      <c r="D20" s="9" t="s">
        <v>49</v>
      </c>
      <c r="E20" s="25" t="s">
        <v>51</v>
      </c>
      <c r="F20" s="9" t="s">
        <v>299</v>
      </c>
      <c r="G20" s="26">
        <v>109400</v>
      </c>
      <c r="H20" s="26">
        <v>0</v>
      </c>
      <c r="I20" s="26">
        <f>G20+H20</f>
        <v>109400</v>
      </c>
      <c r="J20" s="26">
        <v>109400</v>
      </c>
      <c r="K20" s="26"/>
      <c r="L20" s="26">
        <f t="shared" si="8"/>
        <v>109400</v>
      </c>
      <c r="M20" s="26">
        <v>109400</v>
      </c>
      <c r="N20" s="26"/>
      <c r="O20" s="26">
        <f t="shared" si="9"/>
        <v>109400</v>
      </c>
    </row>
    <row r="21" spans="1:15" s="12" customFormat="1" ht="60" x14ac:dyDescent="0.2">
      <c r="A21" s="31" t="s">
        <v>297</v>
      </c>
      <c r="B21" s="13">
        <v>851</v>
      </c>
      <c r="C21" s="9" t="s">
        <v>39</v>
      </c>
      <c r="D21" s="9" t="s">
        <v>49</v>
      </c>
      <c r="E21" s="25" t="s">
        <v>51</v>
      </c>
      <c r="F21" s="9" t="s">
        <v>298</v>
      </c>
      <c r="G21" s="26">
        <v>3480700</v>
      </c>
      <c r="H21" s="26">
        <v>0</v>
      </c>
      <c r="I21" s="26">
        <f>G21+H21</f>
        <v>3480700</v>
      </c>
      <c r="J21" s="26">
        <v>3480700</v>
      </c>
      <c r="K21" s="26"/>
      <c r="L21" s="26">
        <f t="shared" si="8"/>
        <v>3480700</v>
      </c>
      <c r="M21" s="26">
        <v>3480700</v>
      </c>
      <c r="N21" s="26"/>
      <c r="O21" s="26">
        <f t="shared" si="9"/>
        <v>3480700</v>
      </c>
    </row>
    <row r="22" spans="1:15" s="12" customFormat="1" ht="30" x14ac:dyDescent="0.2">
      <c r="A22" s="31" t="s">
        <v>44</v>
      </c>
      <c r="B22" s="13">
        <v>851</v>
      </c>
      <c r="C22" s="9" t="s">
        <v>35</v>
      </c>
      <c r="D22" s="9" t="s">
        <v>49</v>
      </c>
      <c r="E22" s="2" t="s">
        <v>51</v>
      </c>
      <c r="F22" s="9" t="s">
        <v>45</v>
      </c>
      <c r="G22" s="26">
        <f t="shared" ref="G22:O22" si="10">G23</f>
        <v>3979100</v>
      </c>
      <c r="H22" s="26">
        <f t="shared" si="10"/>
        <v>1838852</v>
      </c>
      <c r="I22" s="26">
        <f t="shared" si="10"/>
        <v>5817952</v>
      </c>
      <c r="J22" s="26">
        <f t="shared" si="10"/>
        <v>3979100</v>
      </c>
      <c r="K22" s="26">
        <f t="shared" si="10"/>
        <v>0</v>
      </c>
      <c r="L22" s="26">
        <f t="shared" si="10"/>
        <v>3979100</v>
      </c>
      <c r="M22" s="26">
        <f t="shared" si="10"/>
        <v>3979100</v>
      </c>
      <c r="N22" s="26">
        <f t="shared" si="10"/>
        <v>0</v>
      </c>
      <c r="O22" s="26">
        <f t="shared" si="10"/>
        <v>3979100</v>
      </c>
    </row>
    <row r="23" spans="1:15" s="12" customFormat="1" ht="45" x14ac:dyDescent="0.2">
      <c r="A23" s="31" t="s">
        <v>46</v>
      </c>
      <c r="B23" s="13">
        <v>851</v>
      </c>
      <c r="C23" s="9" t="s">
        <v>35</v>
      </c>
      <c r="D23" s="9" t="s">
        <v>49</v>
      </c>
      <c r="E23" s="2" t="s">
        <v>51</v>
      </c>
      <c r="F23" s="9" t="s">
        <v>47</v>
      </c>
      <c r="G23" s="26">
        <v>3979100</v>
      </c>
      <c r="H23" s="26">
        <f>475936+1362916</f>
        <v>1838852</v>
      </c>
      <c r="I23" s="26">
        <f>G23+H23</f>
        <v>5817952</v>
      </c>
      <c r="J23" s="26">
        <v>3979100</v>
      </c>
      <c r="K23" s="26"/>
      <c r="L23" s="26">
        <f>J23+K23</f>
        <v>3979100</v>
      </c>
      <c r="M23" s="26">
        <v>3979100</v>
      </c>
      <c r="N23" s="26"/>
      <c r="O23" s="26">
        <f>M23+N23</f>
        <v>3979100</v>
      </c>
    </row>
    <row r="24" spans="1:15" s="12" customFormat="1" ht="45" x14ac:dyDescent="0.2">
      <c r="A24" s="31" t="s">
        <v>46</v>
      </c>
      <c r="B24" s="13">
        <v>851</v>
      </c>
      <c r="C24" s="9" t="s">
        <v>39</v>
      </c>
      <c r="D24" s="9" t="s">
        <v>49</v>
      </c>
      <c r="E24" s="25" t="s">
        <v>51</v>
      </c>
      <c r="F24" s="9" t="s">
        <v>306</v>
      </c>
      <c r="G24" s="26">
        <f>G23</f>
        <v>3979100</v>
      </c>
      <c r="H24" s="26">
        <f>H23</f>
        <v>1838852</v>
      </c>
      <c r="I24" s="26">
        <f>G24+H24</f>
        <v>5817952</v>
      </c>
      <c r="J24" s="26">
        <f>J23</f>
        <v>3979100</v>
      </c>
      <c r="K24" s="26">
        <f t="shared" ref="K24:O24" si="11">K23</f>
        <v>0</v>
      </c>
      <c r="L24" s="26">
        <f t="shared" si="11"/>
        <v>3979100</v>
      </c>
      <c r="M24" s="26">
        <f t="shared" si="11"/>
        <v>3979100</v>
      </c>
      <c r="N24" s="26">
        <f t="shared" si="11"/>
        <v>0</v>
      </c>
      <c r="O24" s="26">
        <f t="shared" si="11"/>
        <v>3979100</v>
      </c>
    </row>
    <row r="25" spans="1:15" s="12" customFormat="1" x14ac:dyDescent="0.2">
      <c r="A25" s="31" t="s">
        <v>52</v>
      </c>
      <c r="B25" s="13">
        <v>851</v>
      </c>
      <c r="C25" s="9" t="s">
        <v>35</v>
      </c>
      <c r="D25" s="9" t="s">
        <v>49</v>
      </c>
      <c r="E25" s="2" t="s">
        <v>51</v>
      </c>
      <c r="F25" s="9" t="s">
        <v>53</v>
      </c>
      <c r="G25" s="26">
        <f t="shared" ref="G25:O25" si="12">G26</f>
        <v>152700</v>
      </c>
      <c r="H25" s="26">
        <f t="shared" si="12"/>
        <v>0</v>
      </c>
      <c r="I25" s="26">
        <f t="shared" si="12"/>
        <v>152700</v>
      </c>
      <c r="J25" s="26">
        <f t="shared" si="12"/>
        <v>152700</v>
      </c>
      <c r="K25" s="26">
        <f t="shared" si="12"/>
        <v>0</v>
      </c>
      <c r="L25" s="26">
        <f t="shared" si="12"/>
        <v>152700</v>
      </c>
      <c r="M25" s="26">
        <f t="shared" si="12"/>
        <v>152700</v>
      </c>
      <c r="N25" s="26">
        <f t="shared" si="12"/>
        <v>0</v>
      </c>
      <c r="O25" s="26">
        <f t="shared" si="12"/>
        <v>152700</v>
      </c>
    </row>
    <row r="26" spans="1:15" s="12" customFormat="1" x14ac:dyDescent="0.2">
      <c r="A26" s="31" t="s">
        <v>54</v>
      </c>
      <c r="B26" s="13">
        <v>851</v>
      </c>
      <c r="C26" s="9" t="s">
        <v>35</v>
      </c>
      <c r="D26" s="9" t="s">
        <v>49</v>
      </c>
      <c r="E26" s="2" t="s">
        <v>51</v>
      </c>
      <c r="F26" s="9" t="s">
        <v>55</v>
      </c>
      <c r="G26" s="26">
        <v>152700</v>
      </c>
      <c r="H26" s="26">
        <v>0</v>
      </c>
      <c r="I26" s="26">
        <f>G26+H26</f>
        <v>152700</v>
      </c>
      <c r="J26" s="26">
        <v>152700</v>
      </c>
      <c r="K26" s="26"/>
      <c r="L26" s="26">
        <f>J26+K26</f>
        <v>152700</v>
      </c>
      <c r="M26" s="26">
        <v>152700</v>
      </c>
      <c r="N26" s="26"/>
      <c r="O26" s="26">
        <f>M26+N26</f>
        <v>152700</v>
      </c>
    </row>
    <row r="27" spans="1:15" s="12" customFormat="1" ht="30" x14ac:dyDescent="0.2">
      <c r="A27" s="31" t="s">
        <v>303</v>
      </c>
      <c r="B27" s="13">
        <v>851</v>
      </c>
      <c r="C27" s="9" t="s">
        <v>39</v>
      </c>
      <c r="D27" s="9" t="s">
        <v>49</v>
      </c>
      <c r="E27" s="25" t="s">
        <v>51</v>
      </c>
      <c r="F27" s="9" t="s">
        <v>250</v>
      </c>
      <c r="G27" s="26">
        <v>129520</v>
      </c>
      <c r="H27" s="26">
        <v>0</v>
      </c>
      <c r="I27" s="26">
        <f>G27+H27</f>
        <v>129520</v>
      </c>
      <c r="J27" s="26">
        <v>129520</v>
      </c>
      <c r="K27" s="26"/>
      <c r="L27" s="26">
        <f t="shared" ref="L27:L29" si="13">J27+K27</f>
        <v>129520</v>
      </c>
      <c r="M27" s="26">
        <v>129520</v>
      </c>
      <c r="N27" s="26"/>
      <c r="O27" s="26">
        <f t="shared" ref="O27:O29" si="14">M27+N27</f>
        <v>129520</v>
      </c>
    </row>
    <row r="28" spans="1:15" s="12" customFormat="1" x14ac:dyDescent="0.2">
      <c r="A28" s="31" t="s">
        <v>304</v>
      </c>
      <c r="B28" s="13">
        <v>851</v>
      </c>
      <c r="C28" s="9" t="s">
        <v>35</v>
      </c>
      <c r="D28" s="9" t="s">
        <v>49</v>
      </c>
      <c r="E28" s="2" t="s">
        <v>51</v>
      </c>
      <c r="F28" s="9" t="s">
        <v>301</v>
      </c>
      <c r="G28" s="26">
        <v>14950</v>
      </c>
      <c r="H28" s="26">
        <v>0</v>
      </c>
      <c r="I28" s="26">
        <f>G28+H28</f>
        <v>14950</v>
      </c>
      <c r="J28" s="26">
        <v>14950</v>
      </c>
      <c r="K28" s="26"/>
      <c r="L28" s="26">
        <f t="shared" si="13"/>
        <v>14950</v>
      </c>
      <c r="M28" s="26">
        <v>14950</v>
      </c>
      <c r="N28" s="26"/>
      <c r="O28" s="26">
        <f t="shared" si="14"/>
        <v>14950</v>
      </c>
    </row>
    <row r="29" spans="1:15" s="12" customFormat="1" x14ac:dyDescent="0.2">
      <c r="A29" s="31" t="s">
        <v>305</v>
      </c>
      <c r="B29" s="13">
        <v>851</v>
      </c>
      <c r="C29" s="9" t="s">
        <v>35</v>
      </c>
      <c r="D29" s="9" t="s">
        <v>49</v>
      </c>
      <c r="E29" s="2" t="s">
        <v>51</v>
      </c>
      <c r="F29" s="9" t="s">
        <v>302</v>
      </c>
      <c r="G29" s="26">
        <v>8230</v>
      </c>
      <c r="H29" s="26">
        <v>0</v>
      </c>
      <c r="I29" s="26">
        <f>G29+H29</f>
        <v>8230</v>
      </c>
      <c r="J29" s="26">
        <v>8230</v>
      </c>
      <c r="K29" s="26"/>
      <c r="L29" s="26">
        <f t="shared" si="13"/>
        <v>8230</v>
      </c>
      <c r="M29" s="26">
        <v>8230</v>
      </c>
      <c r="N29" s="26"/>
      <c r="O29" s="26">
        <f t="shared" si="14"/>
        <v>8230</v>
      </c>
    </row>
    <row r="30" spans="1:15" s="12" customFormat="1" ht="30" x14ac:dyDescent="0.2">
      <c r="A30" s="31" t="s">
        <v>261</v>
      </c>
      <c r="B30" s="13">
        <v>851</v>
      </c>
      <c r="C30" s="9" t="s">
        <v>35</v>
      </c>
      <c r="D30" s="9" t="s">
        <v>49</v>
      </c>
      <c r="E30" s="2" t="s">
        <v>56</v>
      </c>
      <c r="F30" s="9"/>
      <c r="G30" s="26">
        <f t="shared" ref="G30:O31" si="15">G31</f>
        <v>200000</v>
      </c>
      <c r="H30" s="26">
        <f t="shared" si="15"/>
        <v>0</v>
      </c>
      <c r="I30" s="26">
        <f t="shared" si="15"/>
        <v>200000</v>
      </c>
      <c r="J30" s="26">
        <f t="shared" si="15"/>
        <v>200000</v>
      </c>
      <c r="K30" s="26">
        <f t="shared" si="15"/>
        <v>0</v>
      </c>
      <c r="L30" s="26">
        <f t="shared" si="15"/>
        <v>200000</v>
      </c>
      <c r="M30" s="26">
        <f t="shared" si="15"/>
        <v>200000</v>
      </c>
      <c r="N30" s="26">
        <f t="shared" si="15"/>
        <v>0</v>
      </c>
      <c r="O30" s="26">
        <f t="shared" si="15"/>
        <v>200000</v>
      </c>
    </row>
    <row r="31" spans="1:15" s="12" customFormat="1" ht="30" x14ac:dyDescent="0.2">
      <c r="A31" s="31" t="s">
        <v>44</v>
      </c>
      <c r="B31" s="13">
        <v>851</v>
      </c>
      <c r="C31" s="9" t="s">
        <v>35</v>
      </c>
      <c r="D31" s="9" t="s">
        <v>49</v>
      </c>
      <c r="E31" s="2" t="s">
        <v>56</v>
      </c>
      <c r="F31" s="9" t="s">
        <v>45</v>
      </c>
      <c r="G31" s="26">
        <f t="shared" si="15"/>
        <v>200000</v>
      </c>
      <c r="H31" s="26">
        <f t="shared" si="15"/>
        <v>0</v>
      </c>
      <c r="I31" s="26">
        <f t="shared" si="15"/>
        <v>200000</v>
      </c>
      <c r="J31" s="26">
        <f t="shared" si="15"/>
        <v>200000</v>
      </c>
      <c r="K31" s="26">
        <f t="shared" si="15"/>
        <v>0</v>
      </c>
      <c r="L31" s="26">
        <f t="shared" si="15"/>
        <v>200000</v>
      </c>
      <c r="M31" s="26">
        <f t="shared" si="15"/>
        <v>200000</v>
      </c>
      <c r="N31" s="26">
        <f t="shared" si="15"/>
        <v>0</v>
      </c>
      <c r="O31" s="26">
        <f t="shared" si="15"/>
        <v>200000</v>
      </c>
    </row>
    <row r="32" spans="1:15" s="12" customFormat="1" ht="45" x14ac:dyDescent="0.2">
      <c r="A32" s="31" t="s">
        <v>46</v>
      </c>
      <c r="B32" s="13">
        <v>851</v>
      </c>
      <c r="C32" s="9" t="s">
        <v>35</v>
      </c>
      <c r="D32" s="9" t="s">
        <v>49</v>
      </c>
      <c r="E32" s="2" t="s">
        <v>56</v>
      </c>
      <c r="F32" s="9" t="s">
        <v>47</v>
      </c>
      <c r="G32" s="26">
        <v>200000</v>
      </c>
      <c r="H32" s="26"/>
      <c r="I32" s="26">
        <f>G32+H32</f>
        <v>200000</v>
      </c>
      <c r="J32" s="26">
        <v>200000</v>
      </c>
      <c r="K32" s="26"/>
      <c r="L32" s="26">
        <f>J32+K32</f>
        <v>200000</v>
      </c>
      <c r="M32" s="26">
        <v>200000</v>
      </c>
      <c r="N32" s="26"/>
      <c r="O32" s="26">
        <f>M32+N32</f>
        <v>200000</v>
      </c>
    </row>
    <row r="33" spans="1:15" s="12" customFormat="1" ht="45" x14ac:dyDescent="0.2">
      <c r="A33" s="31" t="s">
        <v>46</v>
      </c>
      <c r="B33" s="13">
        <v>851</v>
      </c>
      <c r="C33" s="9" t="s">
        <v>35</v>
      </c>
      <c r="D33" s="9" t="s">
        <v>49</v>
      </c>
      <c r="E33" s="2" t="s">
        <v>56</v>
      </c>
      <c r="F33" s="9" t="s">
        <v>306</v>
      </c>
      <c r="G33" s="26">
        <v>200000</v>
      </c>
      <c r="H33" s="26"/>
      <c r="I33" s="26">
        <f>G33+H33</f>
        <v>200000</v>
      </c>
      <c r="J33" s="26">
        <f>J32</f>
        <v>200000</v>
      </c>
      <c r="K33" s="26">
        <f t="shared" ref="K33:O33" si="16">K32</f>
        <v>0</v>
      </c>
      <c r="L33" s="26">
        <f t="shared" si="16"/>
        <v>200000</v>
      </c>
      <c r="M33" s="26">
        <f t="shared" si="16"/>
        <v>200000</v>
      </c>
      <c r="N33" s="26">
        <f t="shared" si="16"/>
        <v>0</v>
      </c>
      <c r="O33" s="26">
        <f t="shared" si="16"/>
        <v>200000</v>
      </c>
    </row>
    <row r="34" spans="1:15" s="12" customFormat="1" x14ac:dyDescent="0.2">
      <c r="A34" s="31" t="s">
        <v>57</v>
      </c>
      <c r="B34" s="13">
        <v>851</v>
      </c>
      <c r="C34" s="9" t="s">
        <v>35</v>
      </c>
      <c r="D34" s="9" t="s">
        <v>49</v>
      </c>
      <c r="E34" s="2" t="s">
        <v>58</v>
      </c>
      <c r="F34" s="9"/>
      <c r="G34" s="26">
        <f t="shared" ref="G34:O35" si="17">G35</f>
        <v>65000</v>
      </c>
      <c r="H34" s="26">
        <f t="shared" si="17"/>
        <v>0</v>
      </c>
      <c r="I34" s="26">
        <f t="shared" si="17"/>
        <v>65000</v>
      </c>
      <c r="J34" s="26">
        <f t="shared" si="17"/>
        <v>65000</v>
      </c>
      <c r="K34" s="26">
        <f t="shared" si="17"/>
        <v>0</v>
      </c>
      <c r="L34" s="26">
        <f t="shared" si="17"/>
        <v>65000</v>
      </c>
      <c r="M34" s="26">
        <f t="shared" si="17"/>
        <v>65000</v>
      </c>
      <c r="N34" s="26">
        <f t="shared" si="17"/>
        <v>0</v>
      </c>
      <c r="O34" s="26">
        <f t="shared" si="17"/>
        <v>65000</v>
      </c>
    </row>
    <row r="35" spans="1:15" s="12" customFormat="1" x14ac:dyDescent="0.2">
      <c r="A35" s="31" t="s">
        <v>52</v>
      </c>
      <c r="B35" s="13">
        <v>851</v>
      </c>
      <c r="C35" s="9" t="s">
        <v>35</v>
      </c>
      <c r="D35" s="9" t="s">
        <v>49</v>
      </c>
      <c r="E35" s="2" t="s">
        <v>58</v>
      </c>
      <c r="F35" s="9" t="s">
        <v>53</v>
      </c>
      <c r="G35" s="26">
        <f t="shared" si="17"/>
        <v>65000</v>
      </c>
      <c r="H35" s="26">
        <f t="shared" si="17"/>
        <v>0</v>
      </c>
      <c r="I35" s="26">
        <f t="shared" si="17"/>
        <v>65000</v>
      </c>
      <c r="J35" s="26">
        <f t="shared" si="17"/>
        <v>65000</v>
      </c>
      <c r="K35" s="26">
        <f t="shared" si="17"/>
        <v>0</v>
      </c>
      <c r="L35" s="26">
        <f t="shared" si="17"/>
        <v>65000</v>
      </c>
      <c r="M35" s="26">
        <f t="shared" si="17"/>
        <v>65000</v>
      </c>
      <c r="N35" s="26">
        <f t="shared" si="17"/>
        <v>0</v>
      </c>
      <c r="O35" s="26">
        <f t="shared" si="17"/>
        <v>65000</v>
      </c>
    </row>
    <row r="36" spans="1:15" s="12" customFormat="1" x14ac:dyDescent="0.2">
      <c r="A36" s="31" t="s">
        <v>54</v>
      </c>
      <c r="B36" s="13">
        <v>851</v>
      </c>
      <c r="C36" s="9" t="s">
        <v>35</v>
      </c>
      <c r="D36" s="9" t="s">
        <v>49</v>
      </c>
      <c r="E36" s="2" t="s">
        <v>58</v>
      </c>
      <c r="F36" s="9" t="s">
        <v>55</v>
      </c>
      <c r="G36" s="26">
        <v>65000</v>
      </c>
      <c r="H36" s="26"/>
      <c r="I36" s="26">
        <f>G36+H36</f>
        <v>65000</v>
      </c>
      <c r="J36" s="26">
        <v>65000</v>
      </c>
      <c r="K36" s="26"/>
      <c r="L36" s="26">
        <f>J36+K36</f>
        <v>65000</v>
      </c>
      <c r="M36" s="26">
        <v>65000</v>
      </c>
      <c r="N36" s="26"/>
      <c r="O36" s="26">
        <f>M36+N36</f>
        <v>65000</v>
      </c>
    </row>
    <row r="37" spans="1:15" s="12" customFormat="1" x14ac:dyDescent="0.2">
      <c r="A37" s="31" t="s">
        <v>305</v>
      </c>
      <c r="B37" s="13">
        <v>851</v>
      </c>
      <c r="C37" s="9" t="s">
        <v>35</v>
      </c>
      <c r="D37" s="9" t="s">
        <v>49</v>
      </c>
      <c r="E37" s="2" t="s">
        <v>58</v>
      </c>
      <c r="F37" s="9" t="s">
        <v>302</v>
      </c>
      <c r="G37" s="26">
        <v>65000</v>
      </c>
      <c r="H37" s="26"/>
      <c r="I37" s="26">
        <f>G37+H37</f>
        <v>65000</v>
      </c>
      <c r="J37" s="26">
        <f>J36</f>
        <v>65000</v>
      </c>
      <c r="K37" s="26">
        <f t="shared" ref="K37:O37" si="18">K36</f>
        <v>0</v>
      </c>
      <c r="L37" s="26">
        <f t="shared" si="18"/>
        <v>65000</v>
      </c>
      <c r="M37" s="26">
        <f t="shared" si="18"/>
        <v>65000</v>
      </c>
      <c r="N37" s="26">
        <f t="shared" si="18"/>
        <v>0</v>
      </c>
      <c r="O37" s="26">
        <f t="shared" si="18"/>
        <v>65000</v>
      </c>
    </row>
    <row r="38" spans="1:15" s="12" customFormat="1" ht="75" x14ac:dyDescent="0.2">
      <c r="A38" s="31" t="s">
        <v>59</v>
      </c>
      <c r="B38" s="13">
        <v>851</v>
      </c>
      <c r="C38" s="9" t="s">
        <v>35</v>
      </c>
      <c r="D38" s="9" t="s">
        <v>49</v>
      </c>
      <c r="E38" s="2" t="s">
        <v>60</v>
      </c>
      <c r="F38" s="9"/>
      <c r="G38" s="26">
        <f t="shared" ref="G38:O39" si="19">G39</f>
        <v>2500</v>
      </c>
      <c r="H38" s="26">
        <f t="shared" si="19"/>
        <v>0</v>
      </c>
      <c r="I38" s="26">
        <f t="shared" si="19"/>
        <v>2500</v>
      </c>
      <c r="J38" s="26">
        <f t="shared" si="19"/>
        <v>2500</v>
      </c>
      <c r="K38" s="26">
        <f t="shared" si="19"/>
        <v>0</v>
      </c>
      <c r="L38" s="26">
        <f t="shared" si="19"/>
        <v>2500</v>
      </c>
      <c r="M38" s="26">
        <f t="shared" si="19"/>
        <v>2500</v>
      </c>
      <c r="N38" s="26">
        <f t="shared" si="19"/>
        <v>0</v>
      </c>
      <c r="O38" s="26">
        <f t="shared" si="19"/>
        <v>2500</v>
      </c>
    </row>
    <row r="39" spans="1:15" s="12" customFormat="1" ht="30" x14ac:dyDescent="0.2">
      <c r="A39" s="31" t="s">
        <v>44</v>
      </c>
      <c r="B39" s="13">
        <v>851</v>
      </c>
      <c r="C39" s="9" t="s">
        <v>35</v>
      </c>
      <c r="D39" s="9" t="s">
        <v>49</v>
      </c>
      <c r="E39" s="2" t="s">
        <v>60</v>
      </c>
      <c r="F39" s="9" t="s">
        <v>45</v>
      </c>
      <c r="G39" s="26">
        <f t="shared" si="19"/>
        <v>2500</v>
      </c>
      <c r="H39" s="26">
        <f t="shared" si="19"/>
        <v>0</v>
      </c>
      <c r="I39" s="26">
        <f t="shared" si="19"/>
        <v>2500</v>
      </c>
      <c r="J39" s="26">
        <f t="shared" si="19"/>
        <v>2500</v>
      </c>
      <c r="K39" s="26">
        <f t="shared" si="19"/>
        <v>0</v>
      </c>
      <c r="L39" s="26">
        <f t="shared" si="19"/>
        <v>2500</v>
      </c>
      <c r="M39" s="26">
        <f t="shared" si="19"/>
        <v>2500</v>
      </c>
      <c r="N39" s="26">
        <f t="shared" si="19"/>
        <v>0</v>
      </c>
      <c r="O39" s="26">
        <f t="shared" si="19"/>
        <v>2500</v>
      </c>
    </row>
    <row r="40" spans="1:15" s="12" customFormat="1" ht="45" x14ac:dyDescent="0.2">
      <c r="A40" s="31" t="s">
        <v>46</v>
      </c>
      <c r="B40" s="13">
        <v>851</v>
      </c>
      <c r="C40" s="9" t="s">
        <v>35</v>
      </c>
      <c r="D40" s="9" t="s">
        <v>49</v>
      </c>
      <c r="E40" s="2" t="s">
        <v>60</v>
      </c>
      <c r="F40" s="9" t="s">
        <v>47</v>
      </c>
      <c r="G40" s="26">
        <v>2500</v>
      </c>
      <c r="H40" s="26"/>
      <c r="I40" s="26">
        <f>G40+H40</f>
        <v>2500</v>
      </c>
      <c r="J40" s="26">
        <v>2500</v>
      </c>
      <c r="K40" s="26"/>
      <c r="L40" s="26">
        <f>J40+K40</f>
        <v>2500</v>
      </c>
      <c r="M40" s="26">
        <v>2500</v>
      </c>
      <c r="N40" s="26"/>
      <c r="O40" s="26">
        <f>M40+N40</f>
        <v>2500</v>
      </c>
    </row>
    <row r="41" spans="1:15" s="12" customFormat="1" ht="45" x14ac:dyDescent="0.2">
      <c r="A41" s="31" t="s">
        <v>46</v>
      </c>
      <c r="B41" s="13">
        <v>851</v>
      </c>
      <c r="C41" s="9" t="s">
        <v>35</v>
      </c>
      <c r="D41" s="9" t="s">
        <v>49</v>
      </c>
      <c r="E41" s="2" t="s">
        <v>60</v>
      </c>
      <c r="F41" s="9" t="s">
        <v>306</v>
      </c>
      <c r="G41" s="26">
        <v>2500</v>
      </c>
      <c r="H41" s="26"/>
      <c r="I41" s="26">
        <f>G41+H41</f>
        <v>2500</v>
      </c>
      <c r="J41" s="26">
        <f>J40</f>
        <v>2500</v>
      </c>
      <c r="K41" s="26">
        <f t="shared" ref="K41:O41" si="20">K40</f>
        <v>0</v>
      </c>
      <c r="L41" s="26">
        <f t="shared" si="20"/>
        <v>2500</v>
      </c>
      <c r="M41" s="26">
        <f t="shared" si="20"/>
        <v>2500</v>
      </c>
      <c r="N41" s="26">
        <f t="shared" si="20"/>
        <v>0</v>
      </c>
      <c r="O41" s="26">
        <f t="shared" si="20"/>
        <v>2500</v>
      </c>
    </row>
    <row r="42" spans="1:15" s="12" customFormat="1" x14ac:dyDescent="0.2">
      <c r="A42" s="10" t="s">
        <v>61</v>
      </c>
      <c r="B42" s="32">
        <v>851</v>
      </c>
      <c r="C42" s="21" t="s">
        <v>35</v>
      </c>
      <c r="D42" s="21" t="s">
        <v>62</v>
      </c>
      <c r="E42" s="2" t="s">
        <v>0</v>
      </c>
      <c r="F42" s="21"/>
      <c r="G42" s="22">
        <f t="shared" ref="G42:O44" si="21">G43</f>
        <v>6640</v>
      </c>
      <c r="H42" s="22">
        <f t="shared" si="21"/>
        <v>0</v>
      </c>
      <c r="I42" s="22">
        <f t="shared" si="21"/>
        <v>6640</v>
      </c>
      <c r="J42" s="22">
        <f t="shared" si="21"/>
        <v>6640</v>
      </c>
      <c r="K42" s="22">
        <f t="shared" si="21"/>
        <v>0</v>
      </c>
      <c r="L42" s="22">
        <f t="shared" si="21"/>
        <v>6640</v>
      </c>
      <c r="M42" s="22">
        <f t="shared" si="21"/>
        <v>39214</v>
      </c>
      <c r="N42" s="22">
        <f t="shared" si="21"/>
        <v>0</v>
      </c>
      <c r="O42" s="22">
        <f t="shared" si="21"/>
        <v>39214</v>
      </c>
    </row>
    <row r="43" spans="1:15" s="12" customFormat="1" ht="60" x14ac:dyDescent="0.2">
      <c r="A43" s="31" t="s">
        <v>262</v>
      </c>
      <c r="B43" s="13">
        <v>851</v>
      </c>
      <c r="C43" s="9" t="s">
        <v>35</v>
      </c>
      <c r="D43" s="9" t="s">
        <v>62</v>
      </c>
      <c r="E43" s="2" t="s">
        <v>63</v>
      </c>
      <c r="F43" s="9"/>
      <c r="G43" s="26">
        <f t="shared" si="21"/>
        <v>6640</v>
      </c>
      <c r="H43" s="26">
        <f t="shared" si="21"/>
        <v>0</v>
      </c>
      <c r="I43" s="26">
        <f t="shared" si="21"/>
        <v>6640</v>
      </c>
      <c r="J43" s="26">
        <f t="shared" si="21"/>
        <v>6640</v>
      </c>
      <c r="K43" s="26">
        <f t="shared" si="21"/>
        <v>0</v>
      </c>
      <c r="L43" s="26">
        <f t="shared" si="21"/>
        <v>6640</v>
      </c>
      <c r="M43" s="26">
        <f t="shared" si="21"/>
        <v>39214</v>
      </c>
      <c r="N43" s="26">
        <f t="shared" si="21"/>
        <v>0</v>
      </c>
      <c r="O43" s="26">
        <f t="shared" si="21"/>
        <v>39214</v>
      </c>
    </row>
    <row r="44" spans="1:15" s="12" customFormat="1" ht="30" x14ac:dyDescent="0.2">
      <c r="A44" s="31" t="s">
        <v>44</v>
      </c>
      <c r="B44" s="13">
        <v>851</v>
      </c>
      <c r="C44" s="9" t="s">
        <v>35</v>
      </c>
      <c r="D44" s="9" t="s">
        <v>62</v>
      </c>
      <c r="E44" s="2" t="s">
        <v>63</v>
      </c>
      <c r="F44" s="9" t="s">
        <v>45</v>
      </c>
      <c r="G44" s="26">
        <f t="shared" si="21"/>
        <v>6640</v>
      </c>
      <c r="H44" s="26">
        <f t="shared" si="21"/>
        <v>0</v>
      </c>
      <c r="I44" s="26">
        <f t="shared" si="21"/>
        <v>6640</v>
      </c>
      <c r="J44" s="26">
        <f t="shared" si="21"/>
        <v>6640</v>
      </c>
      <c r="K44" s="26">
        <f t="shared" si="21"/>
        <v>0</v>
      </c>
      <c r="L44" s="26">
        <f t="shared" si="21"/>
        <v>6640</v>
      </c>
      <c r="M44" s="26">
        <f t="shared" si="21"/>
        <v>39214</v>
      </c>
      <c r="N44" s="26">
        <f t="shared" si="21"/>
        <v>0</v>
      </c>
      <c r="O44" s="26">
        <f t="shared" si="21"/>
        <v>39214</v>
      </c>
    </row>
    <row r="45" spans="1:15" s="12" customFormat="1" ht="45" x14ac:dyDescent="0.2">
      <c r="A45" s="31" t="s">
        <v>46</v>
      </c>
      <c r="B45" s="13">
        <v>851</v>
      </c>
      <c r="C45" s="9" t="s">
        <v>35</v>
      </c>
      <c r="D45" s="9" t="s">
        <v>62</v>
      </c>
      <c r="E45" s="2" t="s">
        <v>63</v>
      </c>
      <c r="F45" s="9" t="s">
        <v>47</v>
      </c>
      <c r="G45" s="26">
        <v>6640</v>
      </c>
      <c r="H45" s="26"/>
      <c r="I45" s="26">
        <f>G45+H45</f>
        <v>6640</v>
      </c>
      <c r="J45" s="26">
        <v>6640</v>
      </c>
      <c r="K45" s="26"/>
      <c r="L45" s="26">
        <f>J45+K45</f>
        <v>6640</v>
      </c>
      <c r="M45" s="26">
        <v>39214</v>
      </c>
      <c r="N45" s="26"/>
      <c r="O45" s="26">
        <f>M45+N45</f>
        <v>39214</v>
      </c>
    </row>
    <row r="46" spans="1:15" s="12" customFormat="1" ht="45" x14ac:dyDescent="0.2">
      <c r="A46" s="31" t="s">
        <v>46</v>
      </c>
      <c r="B46" s="13">
        <v>851</v>
      </c>
      <c r="C46" s="9" t="s">
        <v>35</v>
      </c>
      <c r="D46" s="9" t="s">
        <v>62</v>
      </c>
      <c r="E46" s="2" t="s">
        <v>63</v>
      </c>
      <c r="F46" s="9" t="s">
        <v>306</v>
      </c>
      <c r="G46" s="26">
        <v>6640</v>
      </c>
      <c r="H46" s="26"/>
      <c r="I46" s="26">
        <f>G46+H46</f>
        <v>6640</v>
      </c>
      <c r="J46" s="26">
        <f>J45</f>
        <v>6640</v>
      </c>
      <c r="K46" s="26">
        <f t="shared" ref="K46:O46" si="22">K45</f>
        <v>0</v>
      </c>
      <c r="L46" s="26">
        <f t="shared" si="22"/>
        <v>6640</v>
      </c>
      <c r="M46" s="26">
        <f t="shared" si="22"/>
        <v>39214</v>
      </c>
      <c r="N46" s="26">
        <f t="shared" si="22"/>
        <v>0</v>
      </c>
      <c r="O46" s="26">
        <f t="shared" si="22"/>
        <v>39214</v>
      </c>
    </row>
    <row r="47" spans="1:15" s="23" customFormat="1" x14ac:dyDescent="0.2">
      <c r="A47" s="10" t="s">
        <v>78</v>
      </c>
      <c r="B47" s="13">
        <v>851</v>
      </c>
      <c r="C47" s="21" t="s">
        <v>35</v>
      </c>
      <c r="D47" s="21" t="s">
        <v>22</v>
      </c>
      <c r="E47" s="2" t="s">
        <v>0</v>
      </c>
      <c r="F47" s="21"/>
      <c r="G47" s="22">
        <f>G48+G58+G62+G66+G70+G74</f>
        <v>3548552</v>
      </c>
      <c r="H47" s="22">
        <f t="shared" ref="H47:O47" si="23">H48+H58+H62+H66+H70+H74</f>
        <v>544984</v>
      </c>
      <c r="I47" s="22">
        <f t="shared" si="23"/>
        <v>4093536</v>
      </c>
      <c r="J47" s="22">
        <f t="shared" si="23"/>
        <v>3355252</v>
      </c>
      <c r="K47" s="22">
        <f t="shared" si="23"/>
        <v>0</v>
      </c>
      <c r="L47" s="22">
        <f t="shared" si="23"/>
        <v>3355252</v>
      </c>
      <c r="M47" s="22">
        <f t="shared" si="23"/>
        <v>3355252</v>
      </c>
      <c r="N47" s="22">
        <f t="shared" si="23"/>
        <v>0</v>
      </c>
      <c r="O47" s="22">
        <f t="shared" si="23"/>
        <v>3355252</v>
      </c>
    </row>
    <row r="48" spans="1:15" s="12" customFormat="1" ht="105" x14ac:dyDescent="0.2">
      <c r="A48" s="31" t="s">
        <v>263</v>
      </c>
      <c r="B48" s="13">
        <v>851</v>
      </c>
      <c r="C48" s="9" t="s">
        <v>35</v>
      </c>
      <c r="D48" s="9" t="s">
        <v>22</v>
      </c>
      <c r="E48" s="2" t="s">
        <v>79</v>
      </c>
      <c r="F48" s="9"/>
      <c r="G48" s="26">
        <f t="shared" ref="G48:O48" si="24">G49+G53+G56</f>
        <v>434252</v>
      </c>
      <c r="H48" s="26">
        <f t="shared" si="24"/>
        <v>0</v>
      </c>
      <c r="I48" s="26">
        <f t="shared" si="24"/>
        <v>434252</v>
      </c>
      <c r="J48" s="26">
        <f t="shared" si="24"/>
        <v>434252</v>
      </c>
      <c r="K48" s="26">
        <f t="shared" si="24"/>
        <v>0</v>
      </c>
      <c r="L48" s="26">
        <f t="shared" si="24"/>
        <v>434252</v>
      </c>
      <c r="M48" s="26">
        <f t="shared" si="24"/>
        <v>434252</v>
      </c>
      <c r="N48" s="26">
        <f t="shared" si="24"/>
        <v>0</v>
      </c>
      <c r="O48" s="26">
        <f t="shared" si="24"/>
        <v>434252</v>
      </c>
    </row>
    <row r="49" spans="1:15" s="12" customFormat="1" ht="75" x14ac:dyDescent="0.2">
      <c r="A49" s="31" t="s">
        <v>41</v>
      </c>
      <c r="B49" s="13">
        <v>851</v>
      </c>
      <c r="C49" s="9" t="s">
        <v>35</v>
      </c>
      <c r="D49" s="9" t="s">
        <v>22</v>
      </c>
      <c r="E49" s="2" t="s">
        <v>79</v>
      </c>
      <c r="F49" s="9" t="s">
        <v>42</v>
      </c>
      <c r="G49" s="26">
        <f t="shared" ref="G49:O49" si="25">G50</f>
        <v>275900</v>
      </c>
      <c r="H49" s="26">
        <f t="shared" si="25"/>
        <v>0</v>
      </c>
      <c r="I49" s="26">
        <f t="shared" si="25"/>
        <v>275900</v>
      </c>
      <c r="J49" s="26">
        <f t="shared" si="25"/>
        <v>275900</v>
      </c>
      <c r="K49" s="26">
        <f t="shared" si="25"/>
        <v>0</v>
      </c>
      <c r="L49" s="26">
        <f t="shared" si="25"/>
        <v>275900</v>
      </c>
      <c r="M49" s="26">
        <f t="shared" si="25"/>
        <v>275900</v>
      </c>
      <c r="N49" s="26">
        <f t="shared" si="25"/>
        <v>0</v>
      </c>
      <c r="O49" s="26">
        <f t="shared" si="25"/>
        <v>275900</v>
      </c>
    </row>
    <row r="50" spans="1:15" s="12" customFormat="1" ht="30" x14ac:dyDescent="0.2">
      <c r="A50" s="31" t="s">
        <v>260</v>
      </c>
      <c r="B50" s="13">
        <v>851</v>
      </c>
      <c r="C50" s="9" t="s">
        <v>35</v>
      </c>
      <c r="D50" s="9" t="s">
        <v>22</v>
      </c>
      <c r="E50" s="2" t="s">
        <v>79</v>
      </c>
      <c r="F50" s="9" t="s">
        <v>43</v>
      </c>
      <c r="G50" s="26">
        <v>275900</v>
      </c>
      <c r="H50" s="26"/>
      <c r="I50" s="26">
        <f>G50+H50</f>
        <v>275900</v>
      </c>
      <c r="J50" s="26">
        <v>275900</v>
      </c>
      <c r="K50" s="26"/>
      <c r="L50" s="26">
        <f>J50+K50</f>
        <v>275900</v>
      </c>
      <c r="M50" s="26">
        <v>275900</v>
      </c>
      <c r="N50" s="26"/>
      <c r="O50" s="26">
        <f>M50+N50</f>
        <v>275900</v>
      </c>
    </row>
    <row r="51" spans="1:15" s="12" customFormat="1" ht="30" x14ac:dyDescent="0.2">
      <c r="A51" s="76" t="s">
        <v>295</v>
      </c>
      <c r="B51" s="13">
        <v>851</v>
      </c>
      <c r="C51" s="9" t="s">
        <v>35</v>
      </c>
      <c r="D51" s="9" t="s">
        <v>22</v>
      </c>
      <c r="E51" s="2" t="s">
        <v>79</v>
      </c>
      <c r="F51" s="9" t="s">
        <v>296</v>
      </c>
      <c r="G51" s="26">
        <v>211900</v>
      </c>
      <c r="H51" s="26"/>
      <c r="I51" s="26">
        <f>G51+H51</f>
        <v>211900</v>
      </c>
      <c r="J51" s="26">
        <v>211900</v>
      </c>
      <c r="K51" s="26"/>
      <c r="L51" s="26">
        <f t="shared" ref="L51:L52" si="26">J51+K51</f>
        <v>211900</v>
      </c>
      <c r="M51" s="26">
        <v>211900</v>
      </c>
      <c r="N51" s="26"/>
      <c r="O51" s="26">
        <f t="shared" ref="O51:O52" si="27">M51+N51</f>
        <v>211900</v>
      </c>
    </row>
    <row r="52" spans="1:15" s="12" customFormat="1" ht="60" x14ac:dyDescent="0.2">
      <c r="A52" s="31" t="s">
        <v>297</v>
      </c>
      <c r="B52" s="13">
        <v>851</v>
      </c>
      <c r="C52" s="9" t="s">
        <v>35</v>
      </c>
      <c r="D52" s="9" t="s">
        <v>22</v>
      </c>
      <c r="E52" s="2" t="s">
        <v>79</v>
      </c>
      <c r="F52" s="9" t="s">
        <v>298</v>
      </c>
      <c r="G52" s="26">
        <v>64000</v>
      </c>
      <c r="H52" s="26"/>
      <c r="I52" s="26">
        <f>G52+H52</f>
        <v>64000</v>
      </c>
      <c r="J52" s="26">
        <v>64000</v>
      </c>
      <c r="K52" s="26"/>
      <c r="L52" s="26">
        <f t="shared" si="26"/>
        <v>64000</v>
      </c>
      <c r="M52" s="26">
        <v>64000</v>
      </c>
      <c r="N52" s="26"/>
      <c r="O52" s="26">
        <f t="shared" si="27"/>
        <v>64000</v>
      </c>
    </row>
    <row r="53" spans="1:15" s="12" customFormat="1" ht="30" x14ac:dyDescent="0.2">
      <c r="A53" s="31" t="s">
        <v>44</v>
      </c>
      <c r="B53" s="13">
        <v>851</v>
      </c>
      <c r="C53" s="9" t="s">
        <v>35</v>
      </c>
      <c r="D53" s="9" t="s">
        <v>22</v>
      </c>
      <c r="E53" s="2" t="s">
        <v>79</v>
      </c>
      <c r="F53" s="9" t="s">
        <v>45</v>
      </c>
      <c r="G53" s="26">
        <f t="shared" ref="G53:O53" si="28">G54</f>
        <v>158152</v>
      </c>
      <c r="H53" s="26">
        <f t="shared" si="28"/>
        <v>0</v>
      </c>
      <c r="I53" s="26">
        <f t="shared" si="28"/>
        <v>158152</v>
      </c>
      <c r="J53" s="26">
        <f t="shared" si="28"/>
        <v>158152</v>
      </c>
      <c r="K53" s="26">
        <f t="shared" si="28"/>
        <v>0</v>
      </c>
      <c r="L53" s="26">
        <f t="shared" si="28"/>
        <v>158152</v>
      </c>
      <c r="M53" s="26">
        <f t="shared" si="28"/>
        <v>158152</v>
      </c>
      <c r="N53" s="26">
        <f t="shared" si="28"/>
        <v>0</v>
      </c>
      <c r="O53" s="26">
        <f t="shared" si="28"/>
        <v>158152</v>
      </c>
    </row>
    <row r="54" spans="1:15" s="12" customFormat="1" ht="45" x14ac:dyDescent="0.2">
      <c r="A54" s="31" t="s">
        <v>46</v>
      </c>
      <c r="B54" s="13">
        <v>851</v>
      </c>
      <c r="C54" s="9" t="s">
        <v>35</v>
      </c>
      <c r="D54" s="9" t="s">
        <v>22</v>
      </c>
      <c r="E54" s="2" t="s">
        <v>79</v>
      </c>
      <c r="F54" s="9" t="s">
        <v>47</v>
      </c>
      <c r="G54" s="26">
        <v>158152</v>
      </c>
      <c r="H54" s="26"/>
      <c r="I54" s="26">
        <f>G54+H54</f>
        <v>158152</v>
      </c>
      <c r="J54" s="26">
        <v>158152</v>
      </c>
      <c r="K54" s="26"/>
      <c r="L54" s="26">
        <f>J54+K54</f>
        <v>158152</v>
      </c>
      <c r="M54" s="26">
        <v>158152</v>
      </c>
      <c r="N54" s="26"/>
      <c r="O54" s="26">
        <f>M54+N54</f>
        <v>158152</v>
      </c>
    </row>
    <row r="55" spans="1:15" s="12" customFormat="1" ht="45" x14ac:dyDescent="0.2">
      <c r="A55" s="31" t="s">
        <v>46</v>
      </c>
      <c r="B55" s="13">
        <v>851</v>
      </c>
      <c r="C55" s="9" t="s">
        <v>35</v>
      </c>
      <c r="D55" s="9" t="s">
        <v>22</v>
      </c>
      <c r="E55" s="2" t="s">
        <v>79</v>
      </c>
      <c r="F55" s="9" t="s">
        <v>306</v>
      </c>
      <c r="G55" s="26">
        <v>158152</v>
      </c>
      <c r="H55" s="26"/>
      <c r="I55" s="26">
        <f>G55+H55</f>
        <v>158152</v>
      </c>
      <c r="J55" s="26">
        <f>J54</f>
        <v>158152</v>
      </c>
      <c r="K55" s="26">
        <f t="shared" ref="K55:O55" si="29">K54</f>
        <v>0</v>
      </c>
      <c r="L55" s="26">
        <f t="shared" si="29"/>
        <v>158152</v>
      </c>
      <c r="M55" s="26">
        <f t="shared" si="29"/>
        <v>158152</v>
      </c>
      <c r="N55" s="26">
        <f t="shared" si="29"/>
        <v>0</v>
      </c>
      <c r="O55" s="26">
        <f t="shared" si="29"/>
        <v>158152</v>
      </c>
    </row>
    <row r="56" spans="1:15" s="12" customFormat="1" x14ac:dyDescent="0.2">
      <c r="A56" s="31" t="s">
        <v>80</v>
      </c>
      <c r="B56" s="13">
        <v>851</v>
      </c>
      <c r="C56" s="9" t="s">
        <v>35</v>
      </c>
      <c r="D56" s="33" t="s">
        <v>22</v>
      </c>
      <c r="E56" s="2" t="s">
        <v>79</v>
      </c>
      <c r="F56" s="9" t="s">
        <v>81</v>
      </c>
      <c r="G56" s="26">
        <f t="shared" ref="G56:O56" si="30">G57</f>
        <v>200</v>
      </c>
      <c r="H56" s="26">
        <f t="shared" si="30"/>
        <v>0</v>
      </c>
      <c r="I56" s="26">
        <f t="shared" si="30"/>
        <v>200</v>
      </c>
      <c r="J56" s="26">
        <f t="shared" si="30"/>
        <v>200</v>
      </c>
      <c r="K56" s="26">
        <f t="shared" si="30"/>
        <v>0</v>
      </c>
      <c r="L56" s="26">
        <f t="shared" si="30"/>
        <v>200</v>
      </c>
      <c r="M56" s="26">
        <f t="shared" si="30"/>
        <v>200</v>
      </c>
      <c r="N56" s="26">
        <f t="shared" si="30"/>
        <v>0</v>
      </c>
      <c r="O56" s="26">
        <f t="shared" si="30"/>
        <v>200</v>
      </c>
    </row>
    <row r="57" spans="1:15" s="12" customFormat="1" x14ac:dyDescent="0.2">
      <c r="A57" s="31" t="s">
        <v>82</v>
      </c>
      <c r="B57" s="13">
        <v>851</v>
      </c>
      <c r="C57" s="9" t="s">
        <v>35</v>
      </c>
      <c r="D57" s="33" t="s">
        <v>22</v>
      </c>
      <c r="E57" s="2" t="s">
        <v>79</v>
      </c>
      <c r="F57" s="9" t="s">
        <v>83</v>
      </c>
      <c r="G57" s="26">
        <v>200</v>
      </c>
      <c r="H57" s="26"/>
      <c r="I57" s="26">
        <f>G57+H57</f>
        <v>200</v>
      </c>
      <c r="J57" s="26">
        <v>200</v>
      </c>
      <c r="K57" s="26"/>
      <c r="L57" s="26">
        <f>J57+K57</f>
        <v>200</v>
      </c>
      <c r="M57" s="26">
        <v>200</v>
      </c>
      <c r="N57" s="26"/>
      <c r="O57" s="26">
        <f>M57+N57</f>
        <v>200</v>
      </c>
    </row>
    <row r="58" spans="1:15" s="12" customFormat="1" ht="45" x14ac:dyDescent="0.2">
      <c r="A58" s="31" t="s">
        <v>84</v>
      </c>
      <c r="B58" s="13">
        <v>851</v>
      </c>
      <c r="C58" s="9" t="s">
        <v>39</v>
      </c>
      <c r="D58" s="33" t="s">
        <v>22</v>
      </c>
      <c r="E58" s="2" t="s">
        <v>85</v>
      </c>
      <c r="F58" s="9"/>
      <c r="G58" s="26">
        <f t="shared" ref="G58:O59" si="31">G59</f>
        <v>87500</v>
      </c>
      <c r="H58" s="26">
        <f t="shared" si="31"/>
        <v>423000</v>
      </c>
      <c r="I58" s="26">
        <f t="shared" si="31"/>
        <v>510500</v>
      </c>
      <c r="J58" s="26">
        <f t="shared" si="31"/>
        <v>0</v>
      </c>
      <c r="K58" s="26">
        <f t="shared" si="31"/>
        <v>0</v>
      </c>
      <c r="L58" s="26">
        <f t="shared" si="31"/>
        <v>0</v>
      </c>
      <c r="M58" s="26">
        <f t="shared" si="31"/>
        <v>0</v>
      </c>
      <c r="N58" s="26">
        <f t="shared" si="31"/>
        <v>0</v>
      </c>
      <c r="O58" s="26">
        <f t="shared" si="31"/>
        <v>0</v>
      </c>
    </row>
    <row r="59" spans="1:15" s="12" customFormat="1" ht="30" x14ac:dyDescent="0.2">
      <c r="A59" s="31" t="s">
        <v>44</v>
      </c>
      <c r="B59" s="13">
        <v>851</v>
      </c>
      <c r="C59" s="9" t="s">
        <v>35</v>
      </c>
      <c r="D59" s="9" t="s">
        <v>22</v>
      </c>
      <c r="E59" s="2" t="s">
        <v>85</v>
      </c>
      <c r="F59" s="9" t="s">
        <v>45</v>
      </c>
      <c r="G59" s="26">
        <f t="shared" si="31"/>
        <v>87500</v>
      </c>
      <c r="H59" s="26">
        <f t="shared" si="31"/>
        <v>423000</v>
      </c>
      <c r="I59" s="26">
        <f t="shared" si="31"/>
        <v>510500</v>
      </c>
      <c r="J59" s="26">
        <f t="shared" si="31"/>
        <v>0</v>
      </c>
      <c r="K59" s="26">
        <f t="shared" si="31"/>
        <v>0</v>
      </c>
      <c r="L59" s="26">
        <f t="shared" si="31"/>
        <v>0</v>
      </c>
      <c r="M59" s="26">
        <f t="shared" si="31"/>
        <v>0</v>
      </c>
      <c r="N59" s="26">
        <f t="shared" si="31"/>
        <v>0</v>
      </c>
      <c r="O59" s="26">
        <f t="shared" si="31"/>
        <v>0</v>
      </c>
    </row>
    <row r="60" spans="1:15" s="12" customFormat="1" ht="45" x14ac:dyDescent="0.2">
      <c r="A60" s="31" t="s">
        <v>46</v>
      </c>
      <c r="B60" s="13">
        <v>851</v>
      </c>
      <c r="C60" s="9" t="s">
        <v>35</v>
      </c>
      <c r="D60" s="9" t="s">
        <v>22</v>
      </c>
      <c r="E60" s="2" t="s">
        <v>85</v>
      </c>
      <c r="F60" s="9" t="s">
        <v>47</v>
      </c>
      <c r="G60" s="26">
        <v>87500</v>
      </c>
      <c r="H60" s="26">
        <v>423000</v>
      </c>
      <c r="I60" s="26">
        <f>G60+H60</f>
        <v>510500</v>
      </c>
      <c r="J60" s="26"/>
      <c r="K60" s="26"/>
      <c r="L60" s="26">
        <f>J60+K60</f>
        <v>0</v>
      </c>
      <c r="M60" s="26"/>
      <c r="N60" s="26"/>
      <c r="O60" s="26">
        <f>M60+N60</f>
        <v>0</v>
      </c>
    </row>
    <row r="61" spans="1:15" s="12" customFormat="1" ht="45" x14ac:dyDescent="0.2">
      <c r="A61" s="31" t="s">
        <v>46</v>
      </c>
      <c r="B61" s="13">
        <v>851</v>
      </c>
      <c r="C61" s="9" t="s">
        <v>35</v>
      </c>
      <c r="D61" s="9" t="s">
        <v>22</v>
      </c>
      <c r="E61" s="2" t="s">
        <v>85</v>
      </c>
      <c r="F61" s="9" t="s">
        <v>306</v>
      </c>
      <c r="G61" s="26">
        <f>G60</f>
        <v>87500</v>
      </c>
      <c r="H61" s="26">
        <f>H60</f>
        <v>423000</v>
      </c>
      <c r="I61" s="26">
        <f>G61+H61</f>
        <v>510500</v>
      </c>
      <c r="J61" s="26"/>
      <c r="K61" s="26"/>
      <c r="L61" s="26"/>
      <c r="M61" s="26"/>
      <c r="N61" s="26"/>
      <c r="O61" s="26"/>
    </row>
    <row r="62" spans="1:15" s="12" customFormat="1" ht="30" x14ac:dyDescent="0.2">
      <c r="A62" s="31" t="s">
        <v>86</v>
      </c>
      <c r="B62" s="13">
        <v>851</v>
      </c>
      <c r="C62" s="9" t="s">
        <v>35</v>
      </c>
      <c r="D62" s="9" t="s">
        <v>22</v>
      </c>
      <c r="E62" s="2" t="s">
        <v>87</v>
      </c>
      <c r="F62" s="9"/>
      <c r="G62" s="26">
        <f t="shared" ref="G62:O63" si="32">G63</f>
        <v>70300</v>
      </c>
      <c r="H62" s="26">
        <f t="shared" si="32"/>
        <v>0</v>
      </c>
      <c r="I62" s="26">
        <f t="shared" si="32"/>
        <v>70300</v>
      </c>
      <c r="J62" s="26">
        <f t="shared" si="32"/>
        <v>0</v>
      </c>
      <c r="K62" s="26">
        <f t="shared" si="32"/>
        <v>0</v>
      </c>
      <c r="L62" s="26">
        <f t="shared" si="32"/>
        <v>0</v>
      </c>
      <c r="M62" s="26">
        <f t="shared" si="32"/>
        <v>0</v>
      </c>
      <c r="N62" s="26">
        <f t="shared" si="32"/>
        <v>0</v>
      </c>
      <c r="O62" s="26">
        <f t="shared" si="32"/>
        <v>0</v>
      </c>
    </row>
    <row r="63" spans="1:15" s="12" customFormat="1" ht="30" x14ac:dyDescent="0.2">
      <c r="A63" s="31" t="s">
        <v>44</v>
      </c>
      <c r="B63" s="13">
        <v>851</v>
      </c>
      <c r="C63" s="9" t="s">
        <v>35</v>
      </c>
      <c r="D63" s="9" t="s">
        <v>22</v>
      </c>
      <c r="E63" s="2" t="s">
        <v>87</v>
      </c>
      <c r="F63" s="9" t="s">
        <v>45</v>
      </c>
      <c r="G63" s="26">
        <f t="shared" si="32"/>
        <v>70300</v>
      </c>
      <c r="H63" s="26">
        <f t="shared" si="32"/>
        <v>0</v>
      </c>
      <c r="I63" s="26">
        <f t="shared" si="32"/>
        <v>70300</v>
      </c>
      <c r="J63" s="26">
        <f t="shared" si="32"/>
        <v>0</v>
      </c>
      <c r="K63" s="26">
        <f t="shared" si="32"/>
        <v>0</v>
      </c>
      <c r="L63" s="26">
        <f t="shared" si="32"/>
        <v>0</v>
      </c>
      <c r="M63" s="26">
        <f t="shared" si="32"/>
        <v>0</v>
      </c>
      <c r="N63" s="26">
        <f t="shared" si="32"/>
        <v>0</v>
      </c>
      <c r="O63" s="26">
        <f t="shared" si="32"/>
        <v>0</v>
      </c>
    </row>
    <row r="64" spans="1:15" s="12" customFormat="1" ht="45" x14ac:dyDescent="0.2">
      <c r="A64" s="31" t="s">
        <v>46</v>
      </c>
      <c r="B64" s="13">
        <v>851</v>
      </c>
      <c r="C64" s="9" t="s">
        <v>35</v>
      </c>
      <c r="D64" s="9" t="s">
        <v>22</v>
      </c>
      <c r="E64" s="2" t="s">
        <v>87</v>
      </c>
      <c r="F64" s="9" t="s">
        <v>47</v>
      </c>
      <c r="G64" s="26">
        <v>70300</v>
      </c>
      <c r="H64" s="26"/>
      <c r="I64" s="26">
        <f>G64+H64</f>
        <v>70300</v>
      </c>
      <c r="J64" s="26"/>
      <c r="K64" s="26"/>
      <c r="L64" s="26">
        <f>J64+K64</f>
        <v>0</v>
      </c>
      <c r="M64" s="26"/>
      <c r="N64" s="26"/>
      <c r="O64" s="26">
        <f>M64+N64</f>
        <v>0</v>
      </c>
    </row>
    <row r="65" spans="1:15" s="12" customFormat="1" ht="45" x14ac:dyDescent="0.2">
      <c r="A65" s="31" t="s">
        <v>46</v>
      </c>
      <c r="B65" s="13">
        <v>851</v>
      </c>
      <c r="C65" s="9" t="s">
        <v>35</v>
      </c>
      <c r="D65" s="9" t="s">
        <v>22</v>
      </c>
      <c r="E65" s="2" t="s">
        <v>87</v>
      </c>
      <c r="F65" s="9" t="s">
        <v>306</v>
      </c>
      <c r="G65" s="26">
        <v>70300</v>
      </c>
      <c r="H65" s="26"/>
      <c r="I65" s="26">
        <f>G65+H65</f>
        <v>70300</v>
      </c>
      <c r="J65" s="26"/>
      <c r="K65" s="26"/>
      <c r="L65" s="26"/>
      <c r="M65" s="26"/>
      <c r="N65" s="26"/>
      <c r="O65" s="26"/>
    </row>
    <row r="66" spans="1:15" s="12" customFormat="1" ht="45" x14ac:dyDescent="0.2">
      <c r="A66" s="34" t="s">
        <v>88</v>
      </c>
      <c r="B66" s="13">
        <v>851</v>
      </c>
      <c r="C66" s="9" t="s">
        <v>35</v>
      </c>
      <c r="D66" s="9" t="s">
        <v>22</v>
      </c>
      <c r="E66" s="33" t="s">
        <v>89</v>
      </c>
      <c r="F66" s="9"/>
      <c r="G66" s="26">
        <f t="shared" ref="G66:O67" si="33">G67</f>
        <v>0</v>
      </c>
      <c r="H66" s="26">
        <f t="shared" si="33"/>
        <v>121984</v>
      </c>
      <c r="I66" s="26">
        <f t="shared" si="33"/>
        <v>121984</v>
      </c>
      <c r="J66" s="26">
        <f t="shared" si="33"/>
        <v>0</v>
      </c>
      <c r="K66" s="26">
        <f t="shared" si="33"/>
        <v>0</v>
      </c>
      <c r="L66" s="26">
        <f t="shared" si="33"/>
        <v>0</v>
      </c>
      <c r="M66" s="26">
        <f t="shared" si="33"/>
        <v>0</v>
      </c>
      <c r="N66" s="26">
        <f t="shared" si="33"/>
        <v>0</v>
      </c>
      <c r="O66" s="26">
        <f t="shared" si="33"/>
        <v>0</v>
      </c>
    </row>
    <row r="67" spans="1:15" s="12" customFormat="1" ht="30" x14ac:dyDescent="0.2">
      <c r="A67" s="35" t="s">
        <v>44</v>
      </c>
      <c r="B67" s="13">
        <v>851</v>
      </c>
      <c r="C67" s="9" t="s">
        <v>35</v>
      </c>
      <c r="D67" s="9" t="s">
        <v>22</v>
      </c>
      <c r="E67" s="33" t="s">
        <v>89</v>
      </c>
      <c r="F67" s="9" t="s">
        <v>45</v>
      </c>
      <c r="G67" s="26">
        <f t="shared" si="33"/>
        <v>0</v>
      </c>
      <c r="H67" s="26">
        <f t="shared" si="33"/>
        <v>121984</v>
      </c>
      <c r="I67" s="26">
        <f t="shared" si="33"/>
        <v>121984</v>
      </c>
      <c r="J67" s="26">
        <f t="shared" si="33"/>
        <v>0</v>
      </c>
      <c r="K67" s="26">
        <f t="shared" si="33"/>
        <v>0</v>
      </c>
      <c r="L67" s="26">
        <f t="shared" si="33"/>
        <v>0</v>
      </c>
      <c r="M67" s="26">
        <f t="shared" si="33"/>
        <v>0</v>
      </c>
      <c r="N67" s="26">
        <f t="shared" si="33"/>
        <v>0</v>
      </c>
      <c r="O67" s="26">
        <f t="shared" si="33"/>
        <v>0</v>
      </c>
    </row>
    <row r="68" spans="1:15" s="12" customFormat="1" ht="45" x14ac:dyDescent="0.2">
      <c r="A68" s="35" t="s">
        <v>46</v>
      </c>
      <c r="B68" s="13">
        <v>851</v>
      </c>
      <c r="C68" s="9" t="s">
        <v>35</v>
      </c>
      <c r="D68" s="9" t="s">
        <v>22</v>
      </c>
      <c r="E68" s="33" t="s">
        <v>89</v>
      </c>
      <c r="F68" s="9" t="s">
        <v>47</v>
      </c>
      <c r="G68" s="26"/>
      <c r="H68" s="26">
        <f>1484900-1362916</f>
        <v>121984</v>
      </c>
      <c r="I68" s="26">
        <f>G68+H68</f>
        <v>121984</v>
      </c>
      <c r="J68" s="26"/>
      <c r="K68" s="26"/>
      <c r="L68" s="26">
        <f>J68+K68</f>
        <v>0</v>
      </c>
      <c r="M68" s="26"/>
      <c r="N68" s="26"/>
      <c r="O68" s="26">
        <f>M68+N68</f>
        <v>0</v>
      </c>
    </row>
    <row r="69" spans="1:15" s="12" customFormat="1" x14ac:dyDescent="0.2">
      <c r="A69" s="34" t="s">
        <v>294</v>
      </c>
      <c r="B69" s="13">
        <v>851</v>
      </c>
      <c r="C69" s="9" t="s">
        <v>35</v>
      </c>
      <c r="D69" s="9" t="s">
        <v>22</v>
      </c>
      <c r="E69" s="33" t="s">
        <v>89</v>
      </c>
      <c r="F69" s="9" t="s">
        <v>306</v>
      </c>
      <c r="G69" s="26">
        <f>G68</f>
        <v>0</v>
      </c>
      <c r="H69" s="26">
        <f>H68</f>
        <v>121984</v>
      </c>
      <c r="I69" s="26">
        <f>G69+H69</f>
        <v>121984</v>
      </c>
      <c r="J69" s="26"/>
      <c r="K69" s="26"/>
      <c r="L69" s="26"/>
      <c r="M69" s="26"/>
      <c r="N69" s="26"/>
      <c r="O69" s="26"/>
    </row>
    <row r="70" spans="1:15" s="12" customFormat="1" ht="30" x14ac:dyDescent="0.2">
      <c r="A70" s="31" t="s">
        <v>90</v>
      </c>
      <c r="B70" s="13">
        <v>851</v>
      </c>
      <c r="C70" s="9" t="s">
        <v>35</v>
      </c>
      <c r="D70" s="33" t="s">
        <v>22</v>
      </c>
      <c r="E70" s="2" t="s">
        <v>91</v>
      </c>
      <c r="F70" s="9"/>
      <c r="G70" s="26">
        <f t="shared" ref="G70:O71" si="34">G71</f>
        <v>35500</v>
      </c>
      <c r="H70" s="26">
        <f t="shared" si="34"/>
        <v>0</v>
      </c>
      <c r="I70" s="26">
        <f t="shared" si="34"/>
        <v>35500</v>
      </c>
      <c r="J70" s="26">
        <f t="shared" si="34"/>
        <v>0</v>
      </c>
      <c r="K70" s="26">
        <f t="shared" si="34"/>
        <v>0</v>
      </c>
      <c r="L70" s="26">
        <f t="shared" si="34"/>
        <v>0</v>
      </c>
      <c r="M70" s="26">
        <f t="shared" si="34"/>
        <v>0</v>
      </c>
      <c r="N70" s="26">
        <f t="shared" si="34"/>
        <v>0</v>
      </c>
      <c r="O70" s="26">
        <f t="shared" si="34"/>
        <v>0</v>
      </c>
    </row>
    <row r="71" spans="1:15" s="12" customFormat="1" ht="30" x14ac:dyDescent="0.2">
      <c r="A71" s="31" t="s">
        <v>44</v>
      </c>
      <c r="B71" s="13">
        <v>851</v>
      </c>
      <c r="C71" s="9" t="s">
        <v>35</v>
      </c>
      <c r="D71" s="33" t="s">
        <v>22</v>
      </c>
      <c r="E71" s="2" t="s">
        <v>91</v>
      </c>
      <c r="F71" s="9" t="s">
        <v>45</v>
      </c>
      <c r="G71" s="26">
        <f t="shared" si="34"/>
        <v>35500</v>
      </c>
      <c r="H71" s="26">
        <f t="shared" si="34"/>
        <v>0</v>
      </c>
      <c r="I71" s="26">
        <f t="shared" si="34"/>
        <v>35500</v>
      </c>
      <c r="J71" s="26">
        <f t="shared" si="34"/>
        <v>0</v>
      </c>
      <c r="K71" s="26">
        <f t="shared" si="34"/>
        <v>0</v>
      </c>
      <c r="L71" s="26">
        <f t="shared" si="34"/>
        <v>0</v>
      </c>
      <c r="M71" s="26">
        <f t="shared" si="34"/>
        <v>0</v>
      </c>
      <c r="N71" s="26">
        <f t="shared" si="34"/>
        <v>0</v>
      </c>
      <c r="O71" s="26">
        <f t="shared" si="34"/>
        <v>0</v>
      </c>
    </row>
    <row r="72" spans="1:15" s="12" customFormat="1" ht="45" x14ac:dyDescent="0.2">
      <c r="A72" s="31" t="s">
        <v>46</v>
      </c>
      <c r="B72" s="13">
        <v>851</v>
      </c>
      <c r="C72" s="9" t="s">
        <v>35</v>
      </c>
      <c r="D72" s="33" t="s">
        <v>22</v>
      </c>
      <c r="E72" s="2" t="s">
        <v>91</v>
      </c>
      <c r="F72" s="9" t="s">
        <v>47</v>
      </c>
      <c r="G72" s="26">
        <v>35500</v>
      </c>
      <c r="H72" s="26"/>
      <c r="I72" s="26">
        <f>G72+H72</f>
        <v>35500</v>
      </c>
      <c r="J72" s="26"/>
      <c r="K72" s="26"/>
      <c r="L72" s="26">
        <f>J72+K72</f>
        <v>0</v>
      </c>
      <c r="M72" s="26"/>
      <c r="N72" s="26"/>
      <c r="O72" s="26">
        <f>M72+N72</f>
        <v>0</v>
      </c>
    </row>
    <row r="73" spans="1:15" s="12" customFormat="1" x14ac:dyDescent="0.2">
      <c r="A73" s="34" t="s">
        <v>294</v>
      </c>
      <c r="B73" s="13">
        <v>851</v>
      </c>
      <c r="C73" s="9" t="s">
        <v>35</v>
      </c>
      <c r="D73" s="33" t="s">
        <v>22</v>
      </c>
      <c r="E73" s="2" t="s">
        <v>91</v>
      </c>
      <c r="F73" s="9" t="s">
        <v>306</v>
      </c>
      <c r="G73" s="26">
        <v>35500</v>
      </c>
      <c r="H73" s="26"/>
      <c r="I73" s="26">
        <f>G73+H73</f>
        <v>35500</v>
      </c>
      <c r="J73" s="26"/>
      <c r="K73" s="26"/>
      <c r="L73" s="26"/>
      <c r="M73" s="26"/>
      <c r="N73" s="26"/>
      <c r="O73" s="26"/>
    </row>
    <row r="74" spans="1:15" s="36" customFormat="1" ht="30" x14ac:dyDescent="0.2">
      <c r="A74" s="31" t="s">
        <v>92</v>
      </c>
      <c r="B74" s="13">
        <v>851</v>
      </c>
      <c r="C74" s="33" t="s">
        <v>35</v>
      </c>
      <c r="D74" s="33" t="s">
        <v>22</v>
      </c>
      <c r="E74" s="2" t="s">
        <v>93</v>
      </c>
      <c r="F74" s="33"/>
      <c r="G74" s="26">
        <f t="shared" ref="G74:O75" si="35">G75</f>
        <v>2921000</v>
      </c>
      <c r="H74" s="26">
        <f t="shared" si="35"/>
        <v>0</v>
      </c>
      <c r="I74" s="26">
        <f t="shared" si="35"/>
        <v>2921000</v>
      </c>
      <c r="J74" s="26">
        <f t="shared" si="35"/>
        <v>2921000</v>
      </c>
      <c r="K74" s="26">
        <f t="shared" si="35"/>
        <v>0</v>
      </c>
      <c r="L74" s="26">
        <f t="shared" si="35"/>
        <v>2921000</v>
      </c>
      <c r="M74" s="26">
        <f t="shared" si="35"/>
        <v>2921000</v>
      </c>
      <c r="N74" s="26">
        <f t="shared" si="35"/>
        <v>0</v>
      </c>
      <c r="O74" s="26">
        <f t="shared" si="35"/>
        <v>2921000</v>
      </c>
    </row>
    <row r="75" spans="1:15" s="12" customFormat="1" ht="45" x14ac:dyDescent="0.2">
      <c r="A75" s="31" t="s">
        <v>94</v>
      </c>
      <c r="B75" s="13">
        <v>851</v>
      </c>
      <c r="C75" s="9" t="s">
        <v>35</v>
      </c>
      <c r="D75" s="9" t="s">
        <v>22</v>
      </c>
      <c r="E75" s="2" t="s">
        <v>93</v>
      </c>
      <c r="F75" s="37">
        <v>600</v>
      </c>
      <c r="G75" s="26">
        <f t="shared" si="35"/>
        <v>2921000</v>
      </c>
      <c r="H75" s="26">
        <f t="shared" si="35"/>
        <v>0</v>
      </c>
      <c r="I75" s="26">
        <f t="shared" si="35"/>
        <v>2921000</v>
      </c>
      <c r="J75" s="26">
        <f t="shared" si="35"/>
        <v>2921000</v>
      </c>
      <c r="K75" s="26">
        <f t="shared" si="35"/>
        <v>0</v>
      </c>
      <c r="L75" s="26">
        <f t="shared" si="35"/>
        <v>2921000</v>
      </c>
      <c r="M75" s="26">
        <f t="shared" si="35"/>
        <v>2921000</v>
      </c>
      <c r="N75" s="26">
        <f t="shared" si="35"/>
        <v>0</v>
      </c>
      <c r="O75" s="26">
        <f t="shared" si="35"/>
        <v>2921000</v>
      </c>
    </row>
    <row r="76" spans="1:15" s="12" customFormat="1" x14ac:dyDescent="0.2">
      <c r="A76" s="31" t="s">
        <v>159</v>
      </c>
      <c r="B76" s="13">
        <v>851</v>
      </c>
      <c r="C76" s="9" t="s">
        <v>35</v>
      </c>
      <c r="D76" s="9" t="s">
        <v>22</v>
      </c>
      <c r="E76" s="2" t="s">
        <v>93</v>
      </c>
      <c r="F76" s="37">
        <v>610</v>
      </c>
      <c r="G76" s="26">
        <v>2921000</v>
      </c>
      <c r="H76" s="26"/>
      <c r="I76" s="26">
        <f>G76+H76</f>
        <v>2921000</v>
      </c>
      <c r="J76" s="26">
        <v>2921000</v>
      </c>
      <c r="K76" s="26"/>
      <c r="L76" s="26">
        <f>J76+K76</f>
        <v>2921000</v>
      </c>
      <c r="M76" s="26">
        <v>2921000</v>
      </c>
      <c r="N76" s="26"/>
      <c r="O76" s="26">
        <f>M76+N76</f>
        <v>2921000</v>
      </c>
    </row>
    <row r="77" spans="1:15" s="12" customFormat="1" ht="75" x14ac:dyDescent="0.2">
      <c r="A77" s="31" t="s">
        <v>307</v>
      </c>
      <c r="B77" s="13">
        <v>851</v>
      </c>
      <c r="C77" s="9" t="s">
        <v>35</v>
      </c>
      <c r="D77" s="9" t="s">
        <v>22</v>
      </c>
      <c r="E77" s="2" t="s">
        <v>93</v>
      </c>
      <c r="F77" s="37">
        <v>611</v>
      </c>
      <c r="G77" s="26">
        <v>2921000</v>
      </c>
      <c r="H77" s="26"/>
      <c r="I77" s="26">
        <f>G77+H77</f>
        <v>2921000</v>
      </c>
      <c r="J77" s="26">
        <f>J76</f>
        <v>2921000</v>
      </c>
      <c r="K77" s="26">
        <f t="shared" ref="K77:O77" si="36">K76</f>
        <v>0</v>
      </c>
      <c r="L77" s="26">
        <f t="shared" si="36"/>
        <v>2921000</v>
      </c>
      <c r="M77" s="26">
        <f t="shared" si="36"/>
        <v>2921000</v>
      </c>
      <c r="N77" s="26">
        <f t="shared" si="36"/>
        <v>0</v>
      </c>
      <c r="O77" s="26">
        <f t="shared" si="36"/>
        <v>2921000</v>
      </c>
    </row>
    <row r="78" spans="1:15" s="16" customFormat="1" x14ac:dyDescent="0.2">
      <c r="A78" s="10" t="s">
        <v>98</v>
      </c>
      <c r="B78" s="37">
        <v>851</v>
      </c>
      <c r="C78" s="14" t="s">
        <v>99</v>
      </c>
      <c r="D78" s="14"/>
      <c r="E78" s="2" t="s">
        <v>0</v>
      </c>
      <c r="F78" s="14"/>
      <c r="G78" s="15">
        <f t="shared" ref="G78:O79" si="37">G79</f>
        <v>1617579</v>
      </c>
      <c r="H78" s="15">
        <f t="shared" si="37"/>
        <v>0</v>
      </c>
      <c r="I78" s="15">
        <f t="shared" si="37"/>
        <v>1617579</v>
      </c>
      <c r="J78" s="15">
        <f t="shared" si="37"/>
        <v>1631943</v>
      </c>
      <c r="K78" s="15">
        <f t="shared" si="37"/>
        <v>0</v>
      </c>
      <c r="L78" s="15">
        <f t="shared" si="37"/>
        <v>1631943</v>
      </c>
      <c r="M78" s="15">
        <f t="shared" si="37"/>
        <v>1694998</v>
      </c>
      <c r="N78" s="15">
        <f t="shared" si="37"/>
        <v>0</v>
      </c>
      <c r="O78" s="15">
        <f t="shared" si="37"/>
        <v>1694998</v>
      </c>
    </row>
    <row r="79" spans="1:15" s="38" customFormat="1" ht="28.5" x14ac:dyDescent="0.2">
      <c r="A79" s="10" t="s">
        <v>100</v>
      </c>
      <c r="B79" s="37">
        <v>851</v>
      </c>
      <c r="C79" s="21" t="s">
        <v>99</v>
      </c>
      <c r="D79" s="21" t="s">
        <v>37</v>
      </c>
      <c r="E79" s="2" t="s">
        <v>0</v>
      </c>
      <c r="F79" s="21"/>
      <c r="G79" s="22">
        <f t="shared" si="37"/>
        <v>1617579</v>
      </c>
      <c r="H79" s="22">
        <f t="shared" si="37"/>
        <v>0</v>
      </c>
      <c r="I79" s="22">
        <f t="shared" si="37"/>
        <v>1617579</v>
      </c>
      <c r="J79" s="22">
        <f t="shared" si="37"/>
        <v>1631943</v>
      </c>
      <c r="K79" s="22">
        <f t="shared" si="37"/>
        <v>0</v>
      </c>
      <c r="L79" s="22">
        <f t="shared" si="37"/>
        <v>1631943</v>
      </c>
      <c r="M79" s="22">
        <f t="shared" si="37"/>
        <v>1694998</v>
      </c>
      <c r="N79" s="22">
        <f t="shared" si="37"/>
        <v>0</v>
      </c>
      <c r="O79" s="22">
        <f t="shared" si="37"/>
        <v>1694998</v>
      </c>
    </row>
    <row r="80" spans="1:15" s="36" customFormat="1" ht="45" x14ac:dyDescent="0.2">
      <c r="A80" s="31" t="s">
        <v>101</v>
      </c>
      <c r="B80" s="37">
        <v>851</v>
      </c>
      <c r="C80" s="13" t="s">
        <v>99</v>
      </c>
      <c r="D80" s="13" t="s">
        <v>37</v>
      </c>
      <c r="E80" s="2" t="s">
        <v>102</v>
      </c>
      <c r="F80" s="13" t="s">
        <v>0</v>
      </c>
      <c r="G80" s="26">
        <f t="shared" ref="G80:O80" si="38">G81+G85+G88</f>
        <v>1617579</v>
      </c>
      <c r="H80" s="26">
        <f t="shared" si="38"/>
        <v>0</v>
      </c>
      <c r="I80" s="26">
        <f t="shared" si="38"/>
        <v>1617579</v>
      </c>
      <c r="J80" s="26">
        <f t="shared" si="38"/>
        <v>1631943</v>
      </c>
      <c r="K80" s="26">
        <f t="shared" si="38"/>
        <v>0</v>
      </c>
      <c r="L80" s="26">
        <f t="shared" si="38"/>
        <v>1631943</v>
      </c>
      <c r="M80" s="26">
        <f t="shared" si="38"/>
        <v>1694998</v>
      </c>
      <c r="N80" s="26">
        <f t="shared" si="38"/>
        <v>0</v>
      </c>
      <c r="O80" s="26">
        <f t="shared" si="38"/>
        <v>1694998</v>
      </c>
    </row>
    <row r="81" spans="1:15" s="12" customFormat="1" ht="75" x14ac:dyDescent="0.2">
      <c r="A81" s="31" t="s">
        <v>41</v>
      </c>
      <c r="B81" s="13">
        <v>851</v>
      </c>
      <c r="C81" s="9" t="s">
        <v>99</v>
      </c>
      <c r="D81" s="9" t="s">
        <v>37</v>
      </c>
      <c r="E81" s="2" t="s">
        <v>102</v>
      </c>
      <c r="F81" s="9" t="s">
        <v>42</v>
      </c>
      <c r="G81" s="26">
        <f t="shared" ref="G81:O81" si="39">G82</f>
        <v>572900</v>
      </c>
      <c r="H81" s="26">
        <f t="shared" si="39"/>
        <v>0</v>
      </c>
      <c r="I81" s="26">
        <f t="shared" si="39"/>
        <v>572900</v>
      </c>
      <c r="J81" s="26">
        <f t="shared" si="39"/>
        <v>585770</v>
      </c>
      <c r="K81" s="26">
        <f t="shared" si="39"/>
        <v>0</v>
      </c>
      <c r="L81" s="26">
        <f t="shared" si="39"/>
        <v>585770</v>
      </c>
      <c r="M81" s="26">
        <f t="shared" si="39"/>
        <v>603300</v>
      </c>
      <c r="N81" s="26">
        <f t="shared" si="39"/>
        <v>0</v>
      </c>
      <c r="O81" s="26">
        <f t="shared" si="39"/>
        <v>603300</v>
      </c>
    </row>
    <row r="82" spans="1:15" s="12" customFormat="1" ht="30" x14ac:dyDescent="0.2">
      <c r="A82" s="31" t="s">
        <v>260</v>
      </c>
      <c r="B82" s="13">
        <v>851</v>
      </c>
      <c r="C82" s="9" t="s">
        <v>99</v>
      </c>
      <c r="D82" s="9" t="s">
        <v>37</v>
      </c>
      <c r="E82" s="2" t="s">
        <v>102</v>
      </c>
      <c r="F82" s="9" t="s">
        <v>43</v>
      </c>
      <c r="G82" s="26">
        <v>572900</v>
      </c>
      <c r="H82" s="26"/>
      <c r="I82" s="26">
        <f>G82+H82</f>
        <v>572900</v>
      </c>
      <c r="J82" s="26">
        <v>585770</v>
      </c>
      <c r="K82" s="26"/>
      <c r="L82" s="26">
        <f>J82+K82</f>
        <v>585770</v>
      </c>
      <c r="M82" s="26">
        <v>603300</v>
      </c>
      <c r="N82" s="26"/>
      <c r="O82" s="26">
        <f>M82+N82</f>
        <v>603300</v>
      </c>
    </row>
    <row r="83" spans="1:15" s="12" customFormat="1" ht="30" x14ac:dyDescent="0.2">
      <c r="A83" s="76" t="s">
        <v>295</v>
      </c>
      <c r="B83" s="13">
        <v>851</v>
      </c>
      <c r="C83" s="9" t="s">
        <v>99</v>
      </c>
      <c r="D83" s="9" t="s">
        <v>37</v>
      </c>
      <c r="E83" s="2" t="s">
        <v>102</v>
      </c>
      <c r="F83" s="9" t="s">
        <v>296</v>
      </c>
      <c r="G83" s="26">
        <v>440000</v>
      </c>
      <c r="H83" s="26"/>
      <c r="I83" s="26">
        <f>G83+H83</f>
        <v>440000</v>
      </c>
      <c r="J83" s="26">
        <v>449900</v>
      </c>
      <c r="K83" s="26"/>
      <c r="L83" s="26">
        <f t="shared" ref="L83:L84" si="40">J83+K83</f>
        <v>449900</v>
      </c>
      <c r="M83" s="26">
        <v>463400</v>
      </c>
      <c r="N83" s="26"/>
      <c r="O83" s="26">
        <f t="shared" ref="O83:O84" si="41">M83+N83</f>
        <v>463400</v>
      </c>
    </row>
    <row r="84" spans="1:15" s="12" customFormat="1" ht="60" x14ac:dyDescent="0.2">
      <c r="A84" s="31" t="s">
        <v>297</v>
      </c>
      <c r="B84" s="13">
        <v>851</v>
      </c>
      <c r="C84" s="9" t="s">
        <v>99</v>
      </c>
      <c r="D84" s="9" t="s">
        <v>37</v>
      </c>
      <c r="E84" s="2" t="s">
        <v>102</v>
      </c>
      <c r="F84" s="9" t="s">
        <v>298</v>
      </c>
      <c r="G84" s="26">
        <v>132900</v>
      </c>
      <c r="H84" s="26"/>
      <c r="I84" s="26">
        <f>G84+H84</f>
        <v>132900</v>
      </c>
      <c r="J84" s="26">
        <v>135870</v>
      </c>
      <c r="K84" s="26"/>
      <c r="L84" s="26">
        <f t="shared" si="40"/>
        <v>135870</v>
      </c>
      <c r="M84" s="26">
        <v>139900</v>
      </c>
      <c r="N84" s="26"/>
      <c r="O84" s="26">
        <f t="shared" si="41"/>
        <v>139900</v>
      </c>
    </row>
    <row r="85" spans="1:15" s="12" customFormat="1" ht="30" x14ac:dyDescent="0.2">
      <c r="A85" s="31" t="s">
        <v>44</v>
      </c>
      <c r="B85" s="13">
        <v>851</v>
      </c>
      <c r="C85" s="9" t="s">
        <v>99</v>
      </c>
      <c r="D85" s="9" t="s">
        <v>37</v>
      </c>
      <c r="E85" s="2" t="s">
        <v>102</v>
      </c>
      <c r="F85" s="9" t="s">
        <v>45</v>
      </c>
      <c r="G85" s="26">
        <f t="shared" ref="G85:O85" si="42">G86</f>
        <v>33692</v>
      </c>
      <c r="H85" s="26">
        <f t="shared" si="42"/>
        <v>0</v>
      </c>
      <c r="I85" s="26">
        <f t="shared" si="42"/>
        <v>33692</v>
      </c>
      <c r="J85" s="26">
        <f t="shared" si="42"/>
        <v>26209</v>
      </c>
      <c r="K85" s="26">
        <f t="shared" si="42"/>
        <v>0</v>
      </c>
      <c r="L85" s="26">
        <f t="shared" si="42"/>
        <v>26209</v>
      </c>
      <c r="M85" s="26">
        <f t="shared" si="42"/>
        <v>32324</v>
      </c>
      <c r="N85" s="26">
        <f t="shared" si="42"/>
        <v>0</v>
      </c>
      <c r="O85" s="26">
        <f t="shared" si="42"/>
        <v>32324</v>
      </c>
    </row>
    <row r="86" spans="1:15" s="12" customFormat="1" ht="45" x14ac:dyDescent="0.2">
      <c r="A86" s="31" t="s">
        <v>46</v>
      </c>
      <c r="B86" s="13">
        <v>851</v>
      </c>
      <c r="C86" s="9" t="s">
        <v>99</v>
      </c>
      <c r="D86" s="9" t="s">
        <v>37</v>
      </c>
      <c r="E86" s="2" t="s">
        <v>102</v>
      </c>
      <c r="F86" s="9" t="s">
        <v>47</v>
      </c>
      <c r="G86" s="26">
        <v>33692</v>
      </c>
      <c r="H86" s="26"/>
      <c r="I86" s="26">
        <f>G86+H86</f>
        <v>33692</v>
      </c>
      <c r="J86" s="26">
        <v>26209</v>
      </c>
      <c r="K86" s="26"/>
      <c r="L86" s="26">
        <f>J86+K86</f>
        <v>26209</v>
      </c>
      <c r="M86" s="26">
        <v>32324</v>
      </c>
      <c r="N86" s="26"/>
      <c r="O86" s="26">
        <f>M86+N86</f>
        <v>32324</v>
      </c>
    </row>
    <row r="87" spans="1:15" s="12" customFormat="1" x14ac:dyDescent="0.2">
      <c r="A87" s="34" t="s">
        <v>294</v>
      </c>
      <c r="B87" s="13">
        <v>851</v>
      </c>
      <c r="C87" s="9" t="s">
        <v>99</v>
      </c>
      <c r="D87" s="9" t="s">
        <v>37</v>
      </c>
      <c r="E87" s="2" t="s">
        <v>102</v>
      </c>
      <c r="F87" s="9" t="s">
        <v>306</v>
      </c>
      <c r="G87" s="26">
        <v>33692</v>
      </c>
      <c r="H87" s="26"/>
      <c r="I87" s="26">
        <f>G87+H87</f>
        <v>33692</v>
      </c>
      <c r="J87" s="26">
        <f>J86</f>
        <v>26209</v>
      </c>
      <c r="K87" s="26">
        <f t="shared" ref="K87:O87" si="43">K86</f>
        <v>0</v>
      </c>
      <c r="L87" s="26">
        <f t="shared" si="43"/>
        <v>26209</v>
      </c>
      <c r="M87" s="26">
        <f t="shared" si="43"/>
        <v>32324</v>
      </c>
      <c r="N87" s="26">
        <f t="shared" si="43"/>
        <v>0</v>
      </c>
      <c r="O87" s="26">
        <f t="shared" si="43"/>
        <v>32324</v>
      </c>
    </row>
    <row r="88" spans="1:15" s="12" customFormat="1" x14ac:dyDescent="0.2">
      <c r="A88" s="31" t="s">
        <v>80</v>
      </c>
      <c r="B88" s="13">
        <v>851</v>
      </c>
      <c r="C88" s="13" t="s">
        <v>99</v>
      </c>
      <c r="D88" s="13" t="s">
        <v>37</v>
      </c>
      <c r="E88" s="2" t="s">
        <v>102</v>
      </c>
      <c r="F88" s="13" t="s">
        <v>81</v>
      </c>
      <c r="G88" s="26">
        <f t="shared" ref="G88:O88" si="44">G89</f>
        <v>1010987</v>
      </c>
      <c r="H88" s="26">
        <f t="shared" si="44"/>
        <v>0</v>
      </c>
      <c r="I88" s="26">
        <f t="shared" si="44"/>
        <v>1010987</v>
      </c>
      <c r="J88" s="26">
        <f t="shared" si="44"/>
        <v>1019964</v>
      </c>
      <c r="K88" s="26">
        <f t="shared" si="44"/>
        <v>0</v>
      </c>
      <c r="L88" s="26">
        <f t="shared" si="44"/>
        <v>1019964</v>
      </c>
      <c r="M88" s="26">
        <f t="shared" si="44"/>
        <v>1059374</v>
      </c>
      <c r="N88" s="26">
        <f t="shared" si="44"/>
        <v>0</v>
      </c>
      <c r="O88" s="26">
        <f t="shared" si="44"/>
        <v>1059374</v>
      </c>
    </row>
    <row r="89" spans="1:15" s="12" customFormat="1" x14ac:dyDescent="0.2">
      <c r="A89" s="31" t="s">
        <v>82</v>
      </c>
      <c r="B89" s="13">
        <v>851</v>
      </c>
      <c r="C89" s="13" t="s">
        <v>99</v>
      </c>
      <c r="D89" s="13" t="s">
        <v>37</v>
      </c>
      <c r="E89" s="2" t="s">
        <v>102</v>
      </c>
      <c r="F89" s="13" t="s">
        <v>83</v>
      </c>
      <c r="G89" s="26">
        <v>1010987</v>
      </c>
      <c r="H89" s="26"/>
      <c r="I89" s="26">
        <f>G89+H89</f>
        <v>1010987</v>
      </c>
      <c r="J89" s="26">
        <v>1019964</v>
      </c>
      <c r="K89" s="26"/>
      <c r="L89" s="26">
        <f>J89+K89</f>
        <v>1019964</v>
      </c>
      <c r="M89" s="26">
        <v>1059374</v>
      </c>
      <c r="N89" s="26"/>
      <c r="O89" s="26">
        <f>M89+N89</f>
        <v>1059374</v>
      </c>
    </row>
    <row r="90" spans="1:15" s="16" customFormat="1" ht="28.5" x14ac:dyDescent="0.2">
      <c r="A90" s="10" t="s">
        <v>103</v>
      </c>
      <c r="B90" s="13">
        <v>851</v>
      </c>
      <c r="C90" s="14" t="s">
        <v>37</v>
      </c>
      <c r="D90" s="14"/>
      <c r="E90" s="2" t="s">
        <v>0</v>
      </c>
      <c r="F90" s="14"/>
      <c r="G90" s="15">
        <f t="shared" ref="G90:O90" si="45">G91</f>
        <v>3159400</v>
      </c>
      <c r="H90" s="15">
        <f t="shared" si="45"/>
        <v>192065</v>
      </c>
      <c r="I90" s="15">
        <f t="shared" si="45"/>
        <v>3351465</v>
      </c>
      <c r="J90" s="15">
        <f t="shared" si="45"/>
        <v>3159400</v>
      </c>
      <c r="K90" s="15">
        <f t="shared" si="45"/>
        <v>0</v>
      </c>
      <c r="L90" s="15">
        <f t="shared" si="45"/>
        <v>3159400</v>
      </c>
      <c r="M90" s="15">
        <f t="shared" si="45"/>
        <v>3159400</v>
      </c>
      <c r="N90" s="15">
        <f t="shared" si="45"/>
        <v>0</v>
      </c>
      <c r="O90" s="15">
        <f t="shared" si="45"/>
        <v>3159400</v>
      </c>
    </row>
    <row r="91" spans="1:15" s="23" customFormat="1" ht="57" x14ac:dyDescent="0.2">
      <c r="A91" s="10" t="s">
        <v>104</v>
      </c>
      <c r="B91" s="13">
        <v>851</v>
      </c>
      <c r="C91" s="21" t="s">
        <v>37</v>
      </c>
      <c r="D91" s="21" t="s">
        <v>105</v>
      </c>
      <c r="E91" s="2" t="s">
        <v>0</v>
      </c>
      <c r="F91" s="21"/>
      <c r="G91" s="22">
        <f>G92+G103</f>
        <v>3159400</v>
      </c>
      <c r="H91" s="22">
        <f t="shared" ref="H91:O91" si="46">H92+H103</f>
        <v>192065</v>
      </c>
      <c r="I91" s="22">
        <f t="shared" si="46"/>
        <v>3351465</v>
      </c>
      <c r="J91" s="22">
        <f t="shared" si="46"/>
        <v>3159400</v>
      </c>
      <c r="K91" s="22">
        <f t="shared" si="46"/>
        <v>0</v>
      </c>
      <c r="L91" s="22">
        <f t="shared" si="46"/>
        <v>3159400</v>
      </c>
      <c r="M91" s="22">
        <f t="shared" si="46"/>
        <v>3159400</v>
      </c>
      <c r="N91" s="22">
        <f t="shared" si="46"/>
        <v>0</v>
      </c>
      <c r="O91" s="22">
        <f t="shared" si="46"/>
        <v>3159400</v>
      </c>
    </row>
    <row r="92" spans="1:15" s="12" customFormat="1" x14ac:dyDescent="0.2">
      <c r="A92" s="31" t="s">
        <v>106</v>
      </c>
      <c r="B92" s="13">
        <v>851</v>
      </c>
      <c r="C92" s="9" t="s">
        <v>37</v>
      </c>
      <c r="D92" s="9" t="s">
        <v>105</v>
      </c>
      <c r="E92" s="2" t="s">
        <v>107</v>
      </c>
      <c r="F92" s="9"/>
      <c r="G92" s="26">
        <f t="shared" ref="G92:O92" si="47">G93+G97+G100</f>
        <v>3040600</v>
      </c>
      <c r="H92" s="26">
        <f t="shared" si="47"/>
        <v>192065</v>
      </c>
      <c r="I92" s="26">
        <f t="shared" si="47"/>
        <v>3232665</v>
      </c>
      <c r="J92" s="26">
        <f t="shared" si="47"/>
        <v>3040600</v>
      </c>
      <c r="K92" s="26">
        <f t="shared" si="47"/>
        <v>0</v>
      </c>
      <c r="L92" s="26">
        <f t="shared" si="47"/>
        <v>3040600</v>
      </c>
      <c r="M92" s="26">
        <f t="shared" si="47"/>
        <v>3040600</v>
      </c>
      <c r="N92" s="26">
        <f t="shared" si="47"/>
        <v>0</v>
      </c>
      <c r="O92" s="26">
        <f t="shared" si="47"/>
        <v>3040600</v>
      </c>
    </row>
    <row r="93" spans="1:15" s="12" customFormat="1" ht="75" x14ac:dyDescent="0.2">
      <c r="A93" s="31" t="s">
        <v>41</v>
      </c>
      <c r="B93" s="13">
        <v>851</v>
      </c>
      <c r="C93" s="9" t="s">
        <v>37</v>
      </c>
      <c r="D93" s="33" t="s">
        <v>105</v>
      </c>
      <c r="E93" s="2" t="s">
        <v>107</v>
      </c>
      <c r="F93" s="9" t="s">
        <v>42</v>
      </c>
      <c r="G93" s="26">
        <f t="shared" ref="G93:O93" si="48">G94</f>
        <v>2112700</v>
      </c>
      <c r="H93" s="26">
        <f t="shared" si="48"/>
        <v>0</v>
      </c>
      <c r="I93" s="26">
        <f t="shared" si="48"/>
        <v>2112700</v>
      </c>
      <c r="J93" s="26">
        <f t="shared" si="48"/>
        <v>2112700</v>
      </c>
      <c r="K93" s="26">
        <f t="shared" si="48"/>
        <v>0</v>
      </c>
      <c r="L93" s="26">
        <f t="shared" si="48"/>
        <v>2112700</v>
      </c>
      <c r="M93" s="26">
        <f t="shared" si="48"/>
        <v>2112700</v>
      </c>
      <c r="N93" s="26">
        <f t="shared" si="48"/>
        <v>0</v>
      </c>
      <c r="O93" s="26">
        <f t="shared" si="48"/>
        <v>2112700</v>
      </c>
    </row>
    <row r="94" spans="1:15" s="12" customFormat="1" ht="30" x14ac:dyDescent="0.2">
      <c r="A94" s="31" t="s">
        <v>108</v>
      </c>
      <c r="B94" s="13">
        <v>851</v>
      </c>
      <c r="C94" s="9" t="s">
        <v>37</v>
      </c>
      <c r="D94" s="33" t="s">
        <v>105</v>
      </c>
      <c r="E94" s="2" t="s">
        <v>107</v>
      </c>
      <c r="F94" s="9" t="s">
        <v>109</v>
      </c>
      <c r="G94" s="26">
        <v>2112700</v>
      </c>
      <c r="H94" s="26"/>
      <c r="I94" s="26">
        <f>G94+H94</f>
        <v>2112700</v>
      </c>
      <c r="J94" s="26">
        <v>2112700</v>
      </c>
      <c r="K94" s="26"/>
      <c r="L94" s="26">
        <f>J94+K94</f>
        <v>2112700</v>
      </c>
      <c r="M94" s="26">
        <v>2112700</v>
      </c>
      <c r="N94" s="26"/>
      <c r="O94" s="26">
        <f>M94+N94</f>
        <v>2112700</v>
      </c>
    </row>
    <row r="95" spans="1:15" s="12" customFormat="1" x14ac:dyDescent="0.2">
      <c r="A95" s="31" t="s">
        <v>310</v>
      </c>
      <c r="B95" s="13">
        <v>851</v>
      </c>
      <c r="C95" s="9" t="s">
        <v>37</v>
      </c>
      <c r="D95" s="33" t="s">
        <v>105</v>
      </c>
      <c r="E95" s="2" t="s">
        <v>107</v>
      </c>
      <c r="F95" s="9" t="s">
        <v>308</v>
      </c>
      <c r="G95" s="26">
        <v>1622700</v>
      </c>
      <c r="H95" s="26"/>
      <c r="I95" s="26">
        <f>G95+H95</f>
        <v>1622700</v>
      </c>
      <c r="J95" s="26">
        <v>1622700</v>
      </c>
      <c r="K95" s="26"/>
      <c r="L95" s="26">
        <f t="shared" ref="L95:L96" si="49">J95+K95</f>
        <v>1622700</v>
      </c>
      <c r="M95" s="26">
        <v>1622700</v>
      </c>
      <c r="N95" s="26"/>
      <c r="O95" s="26">
        <f t="shared" ref="O95:O96" si="50">M95+N95</f>
        <v>1622700</v>
      </c>
    </row>
    <row r="96" spans="1:15" s="12" customFormat="1" ht="60" x14ac:dyDescent="0.2">
      <c r="A96" s="31" t="s">
        <v>311</v>
      </c>
      <c r="B96" s="13">
        <v>851</v>
      </c>
      <c r="C96" s="9" t="s">
        <v>37</v>
      </c>
      <c r="D96" s="33" t="s">
        <v>105</v>
      </c>
      <c r="E96" s="2" t="s">
        <v>107</v>
      </c>
      <c r="F96" s="9" t="s">
        <v>309</v>
      </c>
      <c r="G96" s="26">
        <v>490000</v>
      </c>
      <c r="H96" s="26"/>
      <c r="I96" s="26">
        <f>G96+H96</f>
        <v>490000</v>
      </c>
      <c r="J96" s="26">
        <v>490000</v>
      </c>
      <c r="K96" s="26"/>
      <c r="L96" s="26">
        <f t="shared" si="49"/>
        <v>490000</v>
      </c>
      <c r="M96" s="26">
        <v>490000</v>
      </c>
      <c r="N96" s="26"/>
      <c r="O96" s="26">
        <f t="shared" si="50"/>
        <v>490000</v>
      </c>
    </row>
    <row r="97" spans="1:15" s="12" customFormat="1" ht="30" x14ac:dyDescent="0.2">
      <c r="A97" s="31" t="s">
        <v>44</v>
      </c>
      <c r="B97" s="13">
        <v>851</v>
      </c>
      <c r="C97" s="9" t="s">
        <v>37</v>
      </c>
      <c r="D97" s="33" t="s">
        <v>105</v>
      </c>
      <c r="E97" s="2" t="s">
        <v>107</v>
      </c>
      <c r="F97" s="9" t="s">
        <v>45</v>
      </c>
      <c r="G97" s="26">
        <f t="shared" ref="G97:O97" si="51">G98</f>
        <v>884900</v>
      </c>
      <c r="H97" s="26">
        <f t="shared" si="51"/>
        <v>192065</v>
      </c>
      <c r="I97" s="26">
        <f t="shared" si="51"/>
        <v>1076965</v>
      </c>
      <c r="J97" s="26">
        <f t="shared" si="51"/>
        <v>884900</v>
      </c>
      <c r="K97" s="26">
        <f t="shared" si="51"/>
        <v>0</v>
      </c>
      <c r="L97" s="26">
        <f t="shared" si="51"/>
        <v>884900</v>
      </c>
      <c r="M97" s="26">
        <f t="shared" si="51"/>
        <v>884900</v>
      </c>
      <c r="N97" s="26">
        <f t="shared" si="51"/>
        <v>0</v>
      </c>
      <c r="O97" s="26">
        <f t="shared" si="51"/>
        <v>884900</v>
      </c>
    </row>
    <row r="98" spans="1:15" s="12" customFormat="1" ht="45" x14ac:dyDescent="0.2">
      <c r="A98" s="31" t="s">
        <v>46</v>
      </c>
      <c r="B98" s="13">
        <v>851</v>
      </c>
      <c r="C98" s="9" t="s">
        <v>37</v>
      </c>
      <c r="D98" s="33" t="s">
        <v>105</v>
      </c>
      <c r="E98" s="2" t="s">
        <v>107</v>
      </c>
      <c r="F98" s="9" t="s">
        <v>47</v>
      </c>
      <c r="G98" s="26">
        <v>884900</v>
      </c>
      <c r="H98" s="26">
        <v>192065</v>
      </c>
      <c r="I98" s="26">
        <f>G98+H98</f>
        <v>1076965</v>
      </c>
      <c r="J98" s="26">
        <v>884900</v>
      </c>
      <c r="K98" s="26"/>
      <c r="L98" s="26">
        <f>J98+K98</f>
        <v>884900</v>
      </c>
      <c r="M98" s="26">
        <v>884900</v>
      </c>
      <c r="N98" s="26"/>
      <c r="O98" s="26">
        <f>M98+N98</f>
        <v>884900</v>
      </c>
    </row>
    <row r="99" spans="1:15" s="12" customFormat="1" x14ac:dyDescent="0.2">
      <c r="A99" s="34" t="s">
        <v>294</v>
      </c>
      <c r="B99" s="13">
        <v>851</v>
      </c>
      <c r="C99" s="9" t="s">
        <v>37</v>
      </c>
      <c r="D99" s="33" t="s">
        <v>105</v>
      </c>
      <c r="E99" s="2" t="s">
        <v>107</v>
      </c>
      <c r="F99" s="9" t="s">
        <v>306</v>
      </c>
      <c r="G99" s="26">
        <f>G98</f>
        <v>884900</v>
      </c>
      <c r="H99" s="26">
        <f>H98</f>
        <v>192065</v>
      </c>
      <c r="I99" s="26">
        <f>G99+H99</f>
        <v>1076965</v>
      </c>
      <c r="J99" s="26">
        <f>J98</f>
        <v>884900</v>
      </c>
      <c r="K99" s="26">
        <f t="shared" ref="K99:O99" si="52">K98</f>
        <v>0</v>
      </c>
      <c r="L99" s="26">
        <f t="shared" si="52"/>
        <v>884900</v>
      </c>
      <c r="M99" s="26">
        <f t="shared" si="52"/>
        <v>884900</v>
      </c>
      <c r="N99" s="26">
        <f t="shared" si="52"/>
        <v>0</v>
      </c>
      <c r="O99" s="26">
        <f t="shared" si="52"/>
        <v>884900</v>
      </c>
    </row>
    <row r="100" spans="1:15" s="12" customFormat="1" x14ac:dyDescent="0.2">
      <c r="A100" s="31" t="s">
        <v>52</v>
      </c>
      <c r="B100" s="13">
        <v>851</v>
      </c>
      <c r="C100" s="9" t="s">
        <v>37</v>
      </c>
      <c r="D100" s="33" t="s">
        <v>105</v>
      </c>
      <c r="E100" s="2" t="s">
        <v>107</v>
      </c>
      <c r="F100" s="9" t="s">
        <v>53</v>
      </c>
      <c r="G100" s="26">
        <f t="shared" ref="G100:O100" si="53">G101</f>
        <v>43000</v>
      </c>
      <c r="H100" s="26">
        <f t="shared" si="53"/>
        <v>0</v>
      </c>
      <c r="I100" s="26">
        <f t="shared" si="53"/>
        <v>43000</v>
      </c>
      <c r="J100" s="26">
        <f t="shared" si="53"/>
        <v>43000</v>
      </c>
      <c r="K100" s="26">
        <f t="shared" si="53"/>
        <v>0</v>
      </c>
      <c r="L100" s="26">
        <f t="shared" si="53"/>
        <v>43000</v>
      </c>
      <c r="M100" s="26">
        <f t="shared" si="53"/>
        <v>43000</v>
      </c>
      <c r="N100" s="26">
        <f t="shared" si="53"/>
        <v>0</v>
      </c>
      <c r="O100" s="26">
        <f t="shared" si="53"/>
        <v>43000</v>
      </c>
    </row>
    <row r="101" spans="1:15" s="12" customFormat="1" x14ac:dyDescent="0.2">
      <c r="A101" s="31" t="s">
        <v>54</v>
      </c>
      <c r="B101" s="13">
        <v>851</v>
      </c>
      <c r="C101" s="9" t="s">
        <v>37</v>
      </c>
      <c r="D101" s="33" t="s">
        <v>105</v>
      </c>
      <c r="E101" s="2" t="s">
        <v>107</v>
      </c>
      <c r="F101" s="9" t="s">
        <v>55</v>
      </c>
      <c r="G101" s="26">
        <v>43000</v>
      </c>
      <c r="H101" s="26"/>
      <c r="I101" s="26">
        <f>G101+H101</f>
        <v>43000</v>
      </c>
      <c r="J101" s="26">
        <v>43000</v>
      </c>
      <c r="K101" s="26"/>
      <c r="L101" s="26">
        <f>J101+K101</f>
        <v>43000</v>
      </c>
      <c r="M101" s="26">
        <v>43000</v>
      </c>
      <c r="N101" s="26"/>
      <c r="O101" s="26">
        <f>M101+N101</f>
        <v>43000</v>
      </c>
    </row>
    <row r="102" spans="1:15" s="12" customFormat="1" ht="30" x14ac:dyDescent="0.2">
      <c r="A102" s="31" t="s">
        <v>303</v>
      </c>
      <c r="B102" s="13">
        <v>851</v>
      </c>
      <c r="C102" s="9" t="s">
        <v>37</v>
      </c>
      <c r="D102" s="33" t="s">
        <v>105</v>
      </c>
      <c r="E102" s="2" t="s">
        <v>107</v>
      </c>
      <c r="F102" s="9" t="s">
        <v>250</v>
      </c>
      <c r="G102" s="26">
        <v>43000</v>
      </c>
      <c r="H102" s="26"/>
      <c r="I102" s="26">
        <f>G102+H102</f>
        <v>43000</v>
      </c>
      <c r="J102" s="26">
        <f>J101</f>
        <v>43000</v>
      </c>
      <c r="K102" s="26">
        <f t="shared" ref="K102:O102" si="54">K101</f>
        <v>0</v>
      </c>
      <c r="L102" s="26">
        <f t="shared" si="54"/>
        <v>43000</v>
      </c>
      <c r="M102" s="26">
        <f t="shared" si="54"/>
        <v>43000</v>
      </c>
      <c r="N102" s="26">
        <f t="shared" si="54"/>
        <v>0</v>
      </c>
      <c r="O102" s="26">
        <f t="shared" si="54"/>
        <v>43000</v>
      </c>
    </row>
    <row r="103" spans="1:15" s="12" customFormat="1" ht="45" x14ac:dyDescent="0.2">
      <c r="A103" s="31" t="s">
        <v>110</v>
      </c>
      <c r="B103" s="13">
        <v>851</v>
      </c>
      <c r="C103" s="9" t="s">
        <v>37</v>
      </c>
      <c r="D103" s="9" t="s">
        <v>105</v>
      </c>
      <c r="E103" s="2" t="s">
        <v>111</v>
      </c>
      <c r="F103" s="9"/>
      <c r="G103" s="26">
        <f t="shared" ref="G103:O104" si="55">G104</f>
        <v>118800</v>
      </c>
      <c r="H103" s="26">
        <f t="shared" si="55"/>
        <v>0</v>
      </c>
      <c r="I103" s="26">
        <f t="shared" si="55"/>
        <v>118800</v>
      </c>
      <c r="J103" s="26">
        <f t="shared" si="55"/>
        <v>118800</v>
      </c>
      <c r="K103" s="26">
        <f t="shared" si="55"/>
        <v>0</v>
      </c>
      <c r="L103" s="26">
        <f t="shared" si="55"/>
        <v>118800</v>
      </c>
      <c r="M103" s="26">
        <f t="shared" si="55"/>
        <v>118800</v>
      </c>
      <c r="N103" s="26">
        <f t="shared" si="55"/>
        <v>0</v>
      </c>
      <c r="O103" s="26">
        <f t="shared" si="55"/>
        <v>118800</v>
      </c>
    </row>
    <row r="104" spans="1:15" s="12" customFormat="1" ht="30" x14ac:dyDescent="0.2">
      <c r="A104" s="31" t="s">
        <v>44</v>
      </c>
      <c r="B104" s="13">
        <v>851</v>
      </c>
      <c r="C104" s="9" t="s">
        <v>37</v>
      </c>
      <c r="D104" s="33" t="s">
        <v>105</v>
      </c>
      <c r="E104" s="2" t="s">
        <v>111</v>
      </c>
      <c r="F104" s="9" t="s">
        <v>45</v>
      </c>
      <c r="G104" s="26">
        <f t="shared" si="55"/>
        <v>118800</v>
      </c>
      <c r="H104" s="26">
        <f t="shared" si="55"/>
        <v>0</v>
      </c>
      <c r="I104" s="26">
        <f t="shared" si="55"/>
        <v>118800</v>
      </c>
      <c r="J104" s="26">
        <f t="shared" si="55"/>
        <v>118800</v>
      </c>
      <c r="K104" s="26">
        <f t="shared" si="55"/>
        <v>0</v>
      </c>
      <c r="L104" s="26">
        <f t="shared" si="55"/>
        <v>118800</v>
      </c>
      <c r="M104" s="26">
        <f t="shared" si="55"/>
        <v>118800</v>
      </c>
      <c r="N104" s="26">
        <f t="shared" si="55"/>
        <v>0</v>
      </c>
      <c r="O104" s="26">
        <f t="shared" si="55"/>
        <v>118800</v>
      </c>
    </row>
    <row r="105" spans="1:15" s="12" customFormat="1" ht="45" x14ac:dyDescent="0.2">
      <c r="A105" s="31" t="s">
        <v>46</v>
      </c>
      <c r="B105" s="13">
        <v>851</v>
      </c>
      <c r="C105" s="9" t="s">
        <v>37</v>
      </c>
      <c r="D105" s="33" t="s">
        <v>105</v>
      </c>
      <c r="E105" s="2" t="s">
        <v>111</v>
      </c>
      <c r="F105" s="9" t="s">
        <v>47</v>
      </c>
      <c r="G105" s="26">
        <v>118800</v>
      </c>
      <c r="H105" s="26"/>
      <c r="I105" s="26">
        <f>G105+H105</f>
        <v>118800</v>
      </c>
      <c r="J105" s="26">
        <v>118800</v>
      </c>
      <c r="K105" s="26"/>
      <c r="L105" s="26">
        <f>J105+K105</f>
        <v>118800</v>
      </c>
      <c r="M105" s="26">
        <v>118800</v>
      </c>
      <c r="N105" s="26"/>
      <c r="O105" s="26">
        <f>M105+N105</f>
        <v>118800</v>
      </c>
    </row>
    <row r="106" spans="1:15" s="12" customFormat="1" x14ac:dyDescent="0.2">
      <c r="A106" s="34" t="s">
        <v>294</v>
      </c>
      <c r="B106" s="13">
        <v>851</v>
      </c>
      <c r="C106" s="9" t="s">
        <v>37</v>
      </c>
      <c r="D106" s="33" t="s">
        <v>105</v>
      </c>
      <c r="E106" s="2" t="s">
        <v>111</v>
      </c>
      <c r="F106" s="9" t="s">
        <v>306</v>
      </c>
      <c r="G106" s="26">
        <f>G105</f>
        <v>118800</v>
      </c>
      <c r="H106" s="26"/>
      <c r="I106" s="26">
        <f>G106+H106</f>
        <v>118800</v>
      </c>
      <c r="J106" s="26">
        <f>J105</f>
        <v>118800</v>
      </c>
      <c r="K106" s="26">
        <f t="shared" ref="K106:O106" si="56">K105</f>
        <v>0</v>
      </c>
      <c r="L106" s="26">
        <f t="shared" si="56"/>
        <v>118800</v>
      </c>
      <c r="M106" s="26">
        <f t="shared" si="56"/>
        <v>118800</v>
      </c>
      <c r="N106" s="26">
        <f t="shared" si="56"/>
        <v>0</v>
      </c>
      <c r="O106" s="26">
        <f t="shared" si="56"/>
        <v>118800</v>
      </c>
    </row>
    <row r="107" spans="1:15" s="16" customFormat="1" x14ac:dyDescent="0.2">
      <c r="A107" s="10" t="s">
        <v>112</v>
      </c>
      <c r="B107" s="13">
        <v>851</v>
      </c>
      <c r="C107" s="14" t="s">
        <v>49</v>
      </c>
      <c r="D107" s="14"/>
      <c r="E107" s="2" t="s">
        <v>0</v>
      </c>
      <c r="F107" s="14"/>
      <c r="G107" s="15">
        <f>G108+G113+G122+G126</f>
        <v>9178070.1999999993</v>
      </c>
      <c r="H107" s="15">
        <f t="shared" ref="H107:I107" si="57">H108+H113+H122+H126</f>
        <v>2148389.83</v>
      </c>
      <c r="I107" s="15">
        <f t="shared" si="57"/>
        <v>11326460.030000001</v>
      </c>
      <c r="J107" s="15">
        <f>J108+J113+J122+J126</f>
        <v>9560270.1999999993</v>
      </c>
      <c r="K107" s="15">
        <f t="shared" ref="K107:L107" si="58">K108+K113+K122+K126</f>
        <v>0</v>
      </c>
      <c r="L107" s="15">
        <f t="shared" si="58"/>
        <v>9560270.1999999993</v>
      </c>
      <c r="M107" s="15">
        <f>M108+M113+M122+M126</f>
        <v>10031770.199999999</v>
      </c>
      <c r="N107" s="15">
        <f t="shared" ref="N107:O107" si="59">N108+N113+N122+N126</f>
        <v>0</v>
      </c>
      <c r="O107" s="15">
        <f t="shared" si="59"/>
        <v>10031770.199999999</v>
      </c>
    </row>
    <row r="108" spans="1:15" s="23" customFormat="1" x14ac:dyDescent="0.2">
      <c r="A108" s="10" t="s">
        <v>113</v>
      </c>
      <c r="B108" s="13">
        <v>851</v>
      </c>
      <c r="C108" s="21" t="s">
        <v>49</v>
      </c>
      <c r="D108" s="21" t="s">
        <v>62</v>
      </c>
      <c r="E108" s="2" t="s">
        <v>0</v>
      </c>
      <c r="F108" s="21"/>
      <c r="G108" s="22">
        <f t="shared" ref="G108:O110" si="60">G109</f>
        <v>52370.2</v>
      </c>
      <c r="H108" s="22">
        <f t="shared" si="60"/>
        <v>0</v>
      </c>
      <c r="I108" s="22">
        <f t="shared" si="60"/>
        <v>52370.2</v>
      </c>
      <c r="J108" s="22">
        <f t="shared" si="60"/>
        <v>52370.2</v>
      </c>
      <c r="K108" s="22">
        <f t="shared" si="60"/>
        <v>0</v>
      </c>
      <c r="L108" s="22">
        <f t="shared" si="60"/>
        <v>52370.2</v>
      </c>
      <c r="M108" s="22">
        <f t="shared" si="60"/>
        <v>52370.2</v>
      </c>
      <c r="N108" s="22">
        <f t="shared" si="60"/>
        <v>0</v>
      </c>
      <c r="O108" s="22">
        <f t="shared" si="60"/>
        <v>52370.2</v>
      </c>
    </row>
    <row r="109" spans="1:15" s="23" customFormat="1" ht="150" x14ac:dyDescent="0.2">
      <c r="A109" s="31" t="s">
        <v>114</v>
      </c>
      <c r="B109" s="13">
        <v>851</v>
      </c>
      <c r="C109" s="9" t="s">
        <v>49</v>
      </c>
      <c r="D109" s="9" t="s">
        <v>62</v>
      </c>
      <c r="E109" s="2" t="s">
        <v>115</v>
      </c>
      <c r="F109" s="9"/>
      <c r="G109" s="26">
        <f t="shared" si="60"/>
        <v>52370.2</v>
      </c>
      <c r="H109" s="26">
        <f t="shared" si="60"/>
        <v>0</v>
      </c>
      <c r="I109" s="26">
        <f t="shared" si="60"/>
        <v>52370.2</v>
      </c>
      <c r="J109" s="26">
        <f t="shared" si="60"/>
        <v>52370.2</v>
      </c>
      <c r="K109" s="26">
        <f t="shared" si="60"/>
        <v>0</v>
      </c>
      <c r="L109" s="26">
        <f t="shared" si="60"/>
        <v>52370.2</v>
      </c>
      <c r="M109" s="26">
        <f t="shared" si="60"/>
        <v>52370.2</v>
      </c>
      <c r="N109" s="26">
        <f t="shared" si="60"/>
        <v>0</v>
      </c>
      <c r="O109" s="26">
        <f t="shared" si="60"/>
        <v>52370.2</v>
      </c>
    </row>
    <row r="110" spans="1:15" s="23" customFormat="1" ht="30" x14ac:dyDescent="0.2">
      <c r="A110" s="31" t="s">
        <v>44</v>
      </c>
      <c r="B110" s="13">
        <v>851</v>
      </c>
      <c r="C110" s="9" t="s">
        <v>49</v>
      </c>
      <c r="D110" s="9" t="s">
        <v>62</v>
      </c>
      <c r="E110" s="2" t="s">
        <v>115</v>
      </c>
      <c r="F110" s="9" t="s">
        <v>45</v>
      </c>
      <c r="G110" s="26">
        <f t="shared" si="60"/>
        <v>52370.2</v>
      </c>
      <c r="H110" s="26">
        <f t="shared" si="60"/>
        <v>0</v>
      </c>
      <c r="I110" s="26">
        <f t="shared" si="60"/>
        <v>52370.2</v>
      </c>
      <c r="J110" s="26">
        <f t="shared" si="60"/>
        <v>52370.2</v>
      </c>
      <c r="K110" s="26">
        <f t="shared" si="60"/>
        <v>0</v>
      </c>
      <c r="L110" s="26">
        <f t="shared" si="60"/>
        <v>52370.2</v>
      </c>
      <c r="M110" s="26">
        <f t="shared" si="60"/>
        <v>52370.2</v>
      </c>
      <c r="N110" s="26">
        <f t="shared" si="60"/>
        <v>0</v>
      </c>
      <c r="O110" s="26">
        <f t="shared" si="60"/>
        <v>52370.2</v>
      </c>
    </row>
    <row r="111" spans="1:15" s="23" customFormat="1" ht="45" x14ac:dyDescent="0.2">
      <c r="A111" s="31" t="s">
        <v>46</v>
      </c>
      <c r="B111" s="13">
        <v>851</v>
      </c>
      <c r="C111" s="9" t="s">
        <v>49</v>
      </c>
      <c r="D111" s="9" t="s">
        <v>62</v>
      </c>
      <c r="E111" s="2" t="s">
        <v>115</v>
      </c>
      <c r="F111" s="9" t="s">
        <v>47</v>
      </c>
      <c r="G111" s="26">
        <v>52370.2</v>
      </c>
      <c r="H111" s="26"/>
      <c r="I111" s="26">
        <f>G111+H111</f>
        <v>52370.2</v>
      </c>
      <c r="J111" s="26">
        <v>52370.2</v>
      </c>
      <c r="K111" s="26"/>
      <c r="L111" s="26">
        <f>J111+K111</f>
        <v>52370.2</v>
      </c>
      <c r="M111" s="26">
        <v>52370.2</v>
      </c>
      <c r="N111" s="26"/>
      <c r="O111" s="26">
        <f>M111+N111</f>
        <v>52370.2</v>
      </c>
    </row>
    <row r="112" spans="1:15" s="23" customFormat="1" x14ac:dyDescent="0.2">
      <c r="A112" s="34" t="s">
        <v>294</v>
      </c>
      <c r="B112" s="13">
        <v>851</v>
      </c>
      <c r="C112" s="9" t="s">
        <v>49</v>
      </c>
      <c r="D112" s="9" t="s">
        <v>62</v>
      </c>
      <c r="E112" s="2" t="s">
        <v>115</v>
      </c>
      <c r="F112" s="9" t="s">
        <v>306</v>
      </c>
      <c r="G112" s="26">
        <f>G111</f>
        <v>52370.2</v>
      </c>
      <c r="H112" s="26"/>
      <c r="I112" s="26">
        <f>G112+H112</f>
        <v>52370.2</v>
      </c>
      <c r="J112" s="26">
        <f>J111</f>
        <v>52370.2</v>
      </c>
      <c r="K112" s="26">
        <f t="shared" ref="K112:O112" si="61">K111</f>
        <v>0</v>
      </c>
      <c r="L112" s="26">
        <f t="shared" si="61"/>
        <v>52370.2</v>
      </c>
      <c r="M112" s="26">
        <f t="shared" si="61"/>
        <v>52370.2</v>
      </c>
      <c r="N112" s="26">
        <f t="shared" si="61"/>
        <v>0</v>
      </c>
      <c r="O112" s="26">
        <f t="shared" si="61"/>
        <v>52370.2</v>
      </c>
    </row>
    <row r="113" spans="1:15" s="23" customFormat="1" x14ac:dyDescent="0.2">
      <c r="A113" s="10" t="s">
        <v>116</v>
      </c>
      <c r="B113" s="32">
        <v>851</v>
      </c>
      <c r="C113" s="21" t="s">
        <v>49</v>
      </c>
      <c r="D113" s="21" t="s">
        <v>117</v>
      </c>
      <c r="E113" s="2" t="s">
        <v>0</v>
      </c>
      <c r="F113" s="21"/>
      <c r="G113" s="22">
        <f>G114+G118</f>
        <v>1590974</v>
      </c>
      <c r="H113" s="22">
        <f t="shared" ref="H113:O113" si="62">H114+H118</f>
        <v>580416.75</v>
      </c>
      <c r="I113" s="22">
        <f t="shared" si="62"/>
        <v>2171390.75</v>
      </c>
      <c r="J113" s="22">
        <f t="shared" si="62"/>
        <v>1590974</v>
      </c>
      <c r="K113" s="22">
        <f t="shared" si="62"/>
        <v>0</v>
      </c>
      <c r="L113" s="22">
        <f t="shared" si="62"/>
        <v>1590974</v>
      </c>
      <c r="M113" s="22">
        <f t="shared" si="62"/>
        <v>1590974</v>
      </c>
      <c r="N113" s="22">
        <f t="shared" si="62"/>
        <v>0</v>
      </c>
      <c r="O113" s="22">
        <f t="shared" si="62"/>
        <v>1590974</v>
      </c>
    </row>
    <row r="114" spans="1:15" s="12" customFormat="1" ht="90" x14ac:dyDescent="0.2">
      <c r="A114" s="31" t="s">
        <v>264</v>
      </c>
      <c r="B114" s="13">
        <v>851</v>
      </c>
      <c r="C114" s="9" t="s">
        <v>49</v>
      </c>
      <c r="D114" s="9" t="s">
        <v>117</v>
      </c>
      <c r="E114" s="2" t="s">
        <v>118</v>
      </c>
      <c r="F114" s="9"/>
      <c r="G114" s="26">
        <f t="shared" ref="G114:O115" si="63">G115</f>
        <v>1540814</v>
      </c>
      <c r="H114" s="26">
        <f t="shared" si="63"/>
        <v>580416.75</v>
      </c>
      <c r="I114" s="26">
        <f t="shared" si="63"/>
        <v>2121230.75</v>
      </c>
      <c r="J114" s="26">
        <f t="shared" si="63"/>
        <v>1540814</v>
      </c>
      <c r="K114" s="26">
        <f t="shared" si="63"/>
        <v>0</v>
      </c>
      <c r="L114" s="26">
        <f t="shared" si="63"/>
        <v>1540814</v>
      </c>
      <c r="M114" s="26">
        <f t="shared" si="63"/>
        <v>1540814</v>
      </c>
      <c r="N114" s="26">
        <f t="shared" si="63"/>
        <v>0</v>
      </c>
      <c r="O114" s="26">
        <f t="shared" si="63"/>
        <v>1540814</v>
      </c>
    </row>
    <row r="115" spans="1:15" s="12" customFormat="1" x14ac:dyDescent="0.2">
      <c r="A115" s="31" t="s">
        <v>52</v>
      </c>
      <c r="B115" s="13">
        <v>851</v>
      </c>
      <c r="C115" s="9" t="s">
        <v>49</v>
      </c>
      <c r="D115" s="9" t="s">
        <v>117</v>
      </c>
      <c r="E115" s="2" t="s">
        <v>118</v>
      </c>
      <c r="F115" s="9" t="s">
        <v>53</v>
      </c>
      <c r="G115" s="26">
        <f t="shared" si="63"/>
        <v>1540814</v>
      </c>
      <c r="H115" s="26">
        <f t="shared" si="63"/>
        <v>580416.75</v>
      </c>
      <c r="I115" s="26">
        <f t="shared" si="63"/>
        <v>2121230.75</v>
      </c>
      <c r="J115" s="26">
        <f t="shared" si="63"/>
        <v>1540814</v>
      </c>
      <c r="K115" s="26">
        <f t="shared" si="63"/>
        <v>0</v>
      </c>
      <c r="L115" s="26">
        <f t="shared" si="63"/>
        <v>1540814</v>
      </c>
      <c r="M115" s="26">
        <f t="shared" si="63"/>
        <v>1540814</v>
      </c>
      <c r="N115" s="26">
        <f t="shared" si="63"/>
        <v>0</v>
      </c>
      <c r="O115" s="26">
        <f t="shared" si="63"/>
        <v>1540814</v>
      </c>
    </row>
    <row r="116" spans="1:15" s="12" customFormat="1" ht="60" x14ac:dyDescent="0.2">
      <c r="A116" s="31" t="s">
        <v>119</v>
      </c>
      <c r="B116" s="13">
        <v>851</v>
      </c>
      <c r="C116" s="9" t="s">
        <v>49</v>
      </c>
      <c r="D116" s="9" t="s">
        <v>117</v>
      </c>
      <c r="E116" s="2" t="s">
        <v>118</v>
      </c>
      <c r="F116" s="9" t="s">
        <v>120</v>
      </c>
      <c r="G116" s="26">
        <v>1540814</v>
      </c>
      <c r="H116" s="26">
        <v>580416.75</v>
      </c>
      <c r="I116" s="26">
        <f>G116+H116</f>
        <v>2121230.75</v>
      </c>
      <c r="J116" s="26">
        <v>1540814</v>
      </c>
      <c r="K116" s="26"/>
      <c r="L116" s="26">
        <f>J116+K116</f>
        <v>1540814</v>
      </c>
      <c r="M116" s="26">
        <v>1540814</v>
      </c>
      <c r="N116" s="26"/>
      <c r="O116" s="26">
        <f>M116+N116</f>
        <v>1540814</v>
      </c>
    </row>
    <row r="117" spans="1:15" s="12" customFormat="1" ht="75" x14ac:dyDescent="0.2">
      <c r="A117" s="31" t="s">
        <v>313</v>
      </c>
      <c r="B117" s="13">
        <v>851</v>
      </c>
      <c r="C117" s="9" t="s">
        <v>49</v>
      </c>
      <c r="D117" s="9" t="s">
        <v>117</v>
      </c>
      <c r="E117" s="2" t="s">
        <v>118</v>
      </c>
      <c r="F117" s="9" t="s">
        <v>312</v>
      </c>
      <c r="G117" s="26">
        <f>G116</f>
        <v>1540814</v>
      </c>
      <c r="H117" s="26">
        <f>H116</f>
        <v>580416.75</v>
      </c>
      <c r="I117" s="26">
        <f>G117+H117</f>
        <v>2121230.75</v>
      </c>
      <c r="J117" s="26">
        <f>J116</f>
        <v>1540814</v>
      </c>
      <c r="K117" s="26">
        <f t="shared" ref="K117:O117" si="64">K116</f>
        <v>0</v>
      </c>
      <c r="L117" s="26">
        <f t="shared" si="64"/>
        <v>1540814</v>
      </c>
      <c r="M117" s="26">
        <f t="shared" si="64"/>
        <v>1540814</v>
      </c>
      <c r="N117" s="26">
        <f t="shared" si="64"/>
        <v>0</v>
      </c>
      <c r="O117" s="26">
        <f t="shared" si="64"/>
        <v>1540814</v>
      </c>
    </row>
    <row r="118" spans="1:15" s="12" customFormat="1" ht="30" x14ac:dyDescent="0.2">
      <c r="A118" s="31" t="s">
        <v>265</v>
      </c>
      <c r="B118" s="13">
        <v>851</v>
      </c>
      <c r="C118" s="9" t="s">
        <v>49</v>
      </c>
      <c r="D118" s="9" t="s">
        <v>117</v>
      </c>
      <c r="E118" s="2" t="s">
        <v>121</v>
      </c>
      <c r="F118" s="9"/>
      <c r="G118" s="26">
        <f t="shared" ref="G118:O119" si="65">G119</f>
        <v>50160</v>
      </c>
      <c r="H118" s="26">
        <f t="shared" si="65"/>
        <v>0</v>
      </c>
      <c r="I118" s="26">
        <f t="shared" si="65"/>
        <v>50160</v>
      </c>
      <c r="J118" s="26">
        <f t="shared" si="65"/>
        <v>50160</v>
      </c>
      <c r="K118" s="26">
        <f t="shared" si="65"/>
        <v>0</v>
      </c>
      <c r="L118" s="26">
        <f t="shared" si="65"/>
        <v>50160</v>
      </c>
      <c r="M118" s="26">
        <f t="shared" si="65"/>
        <v>50160</v>
      </c>
      <c r="N118" s="26">
        <f t="shared" si="65"/>
        <v>0</v>
      </c>
      <c r="O118" s="26">
        <f t="shared" si="65"/>
        <v>50160</v>
      </c>
    </row>
    <row r="119" spans="1:15" s="12" customFormat="1" x14ac:dyDescent="0.2">
      <c r="A119" s="31" t="s">
        <v>52</v>
      </c>
      <c r="B119" s="13">
        <v>851</v>
      </c>
      <c r="C119" s="9" t="s">
        <v>49</v>
      </c>
      <c r="D119" s="9" t="s">
        <v>117</v>
      </c>
      <c r="E119" s="2" t="s">
        <v>121</v>
      </c>
      <c r="F119" s="9" t="s">
        <v>53</v>
      </c>
      <c r="G119" s="26">
        <f t="shared" si="65"/>
        <v>50160</v>
      </c>
      <c r="H119" s="26">
        <f t="shared" si="65"/>
        <v>0</v>
      </c>
      <c r="I119" s="26">
        <f t="shared" si="65"/>
        <v>50160</v>
      </c>
      <c r="J119" s="26">
        <f t="shared" si="65"/>
        <v>50160</v>
      </c>
      <c r="K119" s="26">
        <f t="shared" si="65"/>
        <v>0</v>
      </c>
      <c r="L119" s="26">
        <f t="shared" si="65"/>
        <v>50160</v>
      </c>
      <c r="M119" s="26">
        <f t="shared" si="65"/>
        <v>50160</v>
      </c>
      <c r="N119" s="26">
        <f t="shared" si="65"/>
        <v>0</v>
      </c>
      <c r="O119" s="26">
        <f t="shared" si="65"/>
        <v>50160</v>
      </c>
    </row>
    <row r="120" spans="1:15" s="12" customFormat="1" x14ac:dyDescent="0.2">
      <c r="A120" s="31" t="s">
        <v>54</v>
      </c>
      <c r="B120" s="13">
        <v>851</v>
      </c>
      <c r="C120" s="9" t="s">
        <v>49</v>
      </c>
      <c r="D120" s="9" t="s">
        <v>117</v>
      </c>
      <c r="E120" s="2" t="s">
        <v>121</v>
      </c>
      <c r="F120" s="9" t="s">
        <v>55</v>
      </c>
      <c r="G120" s="26">
        <v>50160</v>
      </c>
      <c r="H120" s="26"/>
      <c r="I120" s="26">
        <f>G120+H120</f>
        <v>50160</v>
      </c>
      <c r="J120" s="26">
        <v>50160</v>
      </c>
      <c r="K120" s="26"/>
      <c r="L120" s="26">
        <f>J120+K120</f>
        <v>50160</v>
      </c>
      <c r="M120" s="26">
        <v>50160</v>
      </c>
      <c r="N120" s="26"/>
      <c r="O120" s="26">
        <f>M120+N120</f>
        <v>50160</v>
      </c>
    </row>
    <row r="121" spans="1:15" s="12" customFormat="1" x14ac:dyDescent="0.2">
      <c r="A121" s="31" t="s">
        <v>304</v>
      </c>
      <c r="B121" s="13">
        <v>851</v>
      </c>
      <c r="C121" s="9" t="s">
        <v>49</v>
      </c>
      <c r="D121" s="9" t="s">
        <v>117</v>
      </c>
      <c r="E121" s="2" t="s">
        <v>121</v>
      </c>
      <c r="F121" s="9" t="s">
        <v>301</v>
      </c>
      <c r="G121" s="26">
        <f>G120</f>
        <v>50160</v>
      </c>
      <c r="H121" s="26"/>
      <c r="I121" s="26">
        <f>G121+H121</f>
        <v>50160</v>
      </c>
      <c r="J121" s="26">
        <f>J120</f>
        <v>50160</v>
      </c>
      <c r="K121" s="26">
        <f t="shared" ref="K121:O121" si="66">K120</f>
        <v>0</v>
      </c>
      <c r="L121" s="26">
        <f t="shared" si="66"/>
        <v>50160</v>
      </c>
      <c r="M121" s="26">
        <f t="shared" si="66"/>
        <v>50160</v>
      </c>
      <c r="N121" s="26">
        <f t="shared" si="66"/>
        <v>0</v>
      </c>
      <c r="O121" s="26">
        <f t="shared" si="66"/>
        <v>50160</v>
      </c>
    </row>
    <row r="122" spans="1:15" s="23" customFormat="1" x14ac:dyDescent="0.2">
      <c r="A122" s="10" t="s">
        <v>122</v>
      </c>
      <c r="B122" s="32">
        <v>851</v>
      </c>
      <c r="C122" s="21" t="s">
        <v>49</v>
      </c>
      <c r="D122" s="21" t="s">
        <v>105</v>
      </c>
      <c r="E122" s="2" t="s">
        <v>0</v>
      </c>
      <c r="F122" s="21"/>
      <c r="G122" s="22">
        <f t="shared" ref="G122:O124" si="67">G123</f>
        <v>7317800</v>
      </c>
      <c r="H122" s="22">
        <f t="shared" si="67"/>
        <v>1567973.08</v>
      </c>
      <c r="I122" s="22">
        <f t="shared" si="67"/>
        <v>8885773.0800000001</v>
      </c>
      <c r="J122" s="22">
        <f t="shared" si="67"/>
        <v>7700000</v>
      </c>
      <c r="K122" s="22">
        <f t="shared" si="67"/>
        <v>0</v>
      </c>
      <c r="L122" s="22">
        <f t="shared" si="67"/>
        <v>7700000</v>
      </c>
      <c r="M122" s="22">
        <f t="shared" si="67"/>
        <v>8171500</v>
      </c>
      <c r="N122" s="22">
        <f t="shared" si="67"/>
        <v>0</v>
      </c>
      <c r="O122" s="22">
        <f t="shared" si="67"/>
        <v>8171500</v>
      </c>
    </row>
    <row r="123" spans="1:15" s="12" customFormat="1" ht="240" x14ac:dyDescent="0.2">
      <c r="A123" s="31" t="s">
        <v>266</v>
      </c>
      <c r="B123" s="13">
        <v>851</v>
      </c>
      <c r="C123" s="33" t="s">
        <v>49</v>
      </c>
      <c r="D123" s="33" t="s">
        <v>105</v>
      </c>
      <c r="E123" s="2" t="s">
        <v>123</v>
      </c>
      <c r="F123" s="33"/>
      <c r="G123" s="26">
        <f t="shared" si="67"/>
        <v>7317800</v>
      </c>
      <c r="H123" s="26">
        <f t="shared" si="67"/>
        <v>1567973.08</v>
      </c>
      <c r="I123" s="26">
        <f t="shared" si="67"/>
        <v>8885773.0800000001</v>
      </c>
      <c r="J123" s="26">
        <f t="shared" si="67"/>
        <v>7700000</v>
      </c>
      <c r="K123" s="26">
        <f t="shared" si="67"/>
        <v>0</v>
      </c>
      <c r="L123" s="26">
        <f t="shared" si="67"/>
        <v>7700000</v>
      </c>
      <c r="M123" s="26">
        <f t="shared" si="67"/>
        <v>8171500</v>
      </c>
      <c r="N123" s="26">
        <f t="shared" si="67"/>
        <v>0</v>
      </c>
      <c r="O123" s="26">
        <f t="shared" si="67"/>
        <v>8171500</v>
      </c>
    </row>
    <row r="124" spans="1:15" s="12" customFormat="1" x14ac:dyDescent="0.2">
      <c r="A124" s="31" t="s">
        <v>80</v>
      </c>
      <c r="B124" s="13">
        <v>851</v>
      </c>
      <c r="C124" s="33" t="s">
        <v>49</v>
      </c>
      <c r="D124" s="33" t="s">
        <v>105</v>
      </c>
      <c r="E124" s="2" t="s">
        <v>123</v>
      </c>
      <c r="F124" s="9" t="s">
        <v>81</v>
      </c>
      <c r="G124" s="26">
        <f t="shared" si="67"/>
        <v>7317800</v>
      </c>
      <c r="H124" s="26">
        <f t="shared" si="67"/>
        <v>1567973.08</v>
      </c>
      <c r="I124" s="26">
        <f t="shared" si="67"/>
        <v>8885773.0800000001</v>
      </c>
      <c r="J124" s="26">
        <f t="shared" si="67"/>
        <v>7700000</v>
      </c>
      <c r="K124" s="26">
        <f t="shared" si="67"/>
        <v>0</v>
      </c>
      <c r="L124" s="26">
        <f t="shared" si="67"/>
        <v>7700000</v>
      </c>
      <c r="M124" s="26">
        <f t="shared" si="67"/>
        <v>8171500</v>
      </c>
      <c r="N124" s="26">
        <f t="shared" si="67"/>
        <v>0</v>
      </c>
      <c r="O124" s="26">
        <f t="shared" si="67"/>
        <v>8171500</v>
      </c>
    </row>
    <row r="125" spans="1:15" s="12" customFormat="1" x14ac:dyDescent="0.2">
      <c r="A125" s="31" t="s">
        <v>124</v>
      </c>
      <c r="B125" s="13">
        <v>851</v>
      </c>
      <c r="C125" s="33" t="s">
        <v>49</v>
      </c>
      <c r="D125" s="33" t="s">
        <v>105</v>
      </c>
      <c r="E125" s="2" t="s">
        <v>123</v>
      </c>
      <c r="F125" s="9" t="s">
        <v>125</v>
      </c>
      <c r="G125" s="39">
        <v>7317800</v>
      </c>
      <c r="H125" s="39">
        <v>1567973.08</v>
      </c>
      <c r="I125" s="26">
        <f>G125+H125</f>
        <v>8885773.0800000001</v>
      </c>
      <c r="J125" s="39">
        <v>7700000</v>
      </c>
      <c r="K125" s="39"/>
      <c r="L125" s="26">
        <f>J125+K125</f>
        <v>7700000</v>
      </c>
      <c r="M125" s="39">
        <v>8171500</v>
      </c>
      <c r="N125" s="39"/>
      <c r="O125" s="26">
        <f>M125+N125</f>
        <v>8171500</v>
      </c>
    </row>
    <row r="126" spans="1:15" s="23" customFormat="1" ht="28.5" x14ac:dyDescent="0.2">
      <c r="A126" s="10" t="s">
        <v>126</v>
      </c>
      <c r="B126" s="13">
        <v>851</v>
      </c>
      <c r="C126" s="21" t="s">
        <v>49</v>
      </c>
      <c r="D126" s="21" t="s">
        <v>21</v>
      </c>
      <c r="E126" s="2" t="s">
        <v>0</v>
      </c>
      <c r="F126" s="21"/>
      <c r="G126" s="22">
        <f>G127</f>
        <v>216926</v>
      </c>
      <c r="H126" s="22">
        <f t="shared" ref="H126:O126" si="68">H127</f>
        <v>0</v>
      </c>
      <c r="I126" s="22">
        <f t="shared" si="68"/>
        <v>216926</v>
      </c>
      <c r="J126" s="22">
        <f t="shared" si="68"/>
        <v>216926</v>
      </c>
      <c r="K126" s="22">
        <f t="shared" si="68"/>
        <v>0</v>
      </c>
      <c r="L126" s="22">
        <f t="shared" si="68"/>
        <v>216926</v>
      </c>
      <c r="M126" s="22">
        <f t="shared" si="68"/>
        <v>216926</v>
      </c>
      <c r="N126" s="22">
        <f t="shared" si="68"/>
        <v>0</v>
      </c>
      <c r="O126" s="22">
        <f t="shared" si="68"/>
        <v>216926</v>
      </c>
    </row>
    <row r="127" spans="1:15" s="12" customFormat="1" ht="60" x14ac:dyDescent="0.2">
      <c r="A127" s="31" t="s">
        <v>127</v>
      </c>
      <c r="B127" s="13">
        <v>851</v>
      </c>
      <c r="C127" s="33" t="s">
        <v>49</v>
      </c>
      <c r="D127" s="33" t="s">
        <v>21</v>
      </c>
      <c r="E127" s="2" t="s">
        <v>128</v>
      </c>
      <c r="F127" s="33"/>
      <c r="G127" s="26">
        <f t="shared" ref="G127:O127" si="69">G128+G132</f>
        <v>216926</v>
      </c>
      <c r="H127" s="26">
        <f t="shared" si="69"/>
        <v>0</v>
      </c>
      <c r="I127" s="26">
        <f t="shared" si="69"/>
        <v>216926</v>
      </c>
      <c r="J127" s="26">
        <f t="shared" si="69"/>
        <v>216926</v>
      </c>
      <c r="K127" s="26">
        <f t="shared" si="69"/>
        <v>0</v>
      </c>
      <c r="L127" s="26">
        <f t="shared" si="69"/>
        <v>216926</v>
      </c>
      <c r="M127" s="26">
        <f t="shared" si="69"/>
        <v>216926</v>
      </c>
      <c r="N127" s="26">
        <f t="shared" si="69"/>
        <v>0</v>
      </c>
      <c r="O127" s="26">
        <f t="shared" si="69"/>
        <v>216926</v>
      </c>
    </row>
    <row r="128" spans="1:15" s="12" customFormat="1" ht="75" x14ac:dyDescent="0.2">
      <c r="A128" s="31" t="s">
        <v>41</v>
      </c>
      <c r="B128" s="13">
        <v>851</v>
      </c>
      <c r="C128" s="33" t="s">
        <v>49</v>
      </c>
      <c r="D128" s="33" t="s">
        <v>21</v>
      </c>
      <c r="E128" s="2" t="s">
        <v>128</v>
      </c>
      <c r="F128" s="9" t="s">
        <v>42</v>
      </c>
      <c r="G128" s="26">
        <f t="shared" ref="G128:O128" si="70">G129</f>
        <v>138000</v>
      </c>
      <c r="H128" s="26">
        <f t="shared" si="70"/>
        <v>0</v>
      </c>
      <c r="I128" s="26">
        <f t="shared" si="70"/>
        <v>138000</v>
      </c>
      <c r="J128" s="26">
        <f t="shared" si="70"/>
        <v>138000</v>
      </c>
      <c r="K128" s="26">
        <f t="shared" si="70"/>
        <v>0</v>
      </c>
      <c r="L128" s="26">
        <f t="shared" si="70"/>
        <v>138000</v>
      </c>
      <c r="M128" s="26">
        <f t="shared" si="70"/>
        <v>138000</v>
      </c>
      <c r="N128" s="26">
        <f t="shared" si="70"/>
        <v>0</v>
      </c>
      <c r="O128" s="26">
        <f t="shared" si="70"/>
        <v>138000</v>
      </c>
    </row>
    <row r="129" spans="1:15" s="12" customFormat="1" ht="30" x14ac:dyDescent="0.2">
      <c r="A129" s="31" t="s">
        <v>260</v>
      </c>
      <c r="B129" s="13">
        <v>851</v>
      </c>
      <c r="C129" s="33" t="s">
        <v>49</v>
      </c>
      <c r="D129" s="33" t="s">
        <v>21</v>
      </c>
      <c r="E129" s="2" t="s">
        <v>128</v>
      </c>
      <c r="F129" s="9" t="s">
        <v>43</v>
      </c>
      <c r="G129" s="26">
        <v>138000</v>
      </c>
      <c r="H129" s="26"/>
      <c r="I129" s="26">
        <f>G129+H129</f>
        <v>138000</v>
      </c>
      <c r="J129" s="26">
        <v>138000</v>
      </c>
      <c r="K129" s="26"/>
      <c r="L129" s="26">
        <f>J129+K129</f>
        <v>138000</v>
      </c>
      <c r="M129" s="26">
        <v>138000</v>
      </c>
      <c r="N129" s="26"/>
      <c r="O129" s="26">
        <f>M129+N129</f>
        <v>138000</v>
      </c>
    </row>
    <row r="130" spans="1:15" s="12" customFormat="1" ht="30" x14ac:dyDescent="0.2">
      <c r="A130" s="76" t="s">
        <v>295</v>
      </c>
      <c r="B130" s="13">
        <v>851</v>
      </c>
      <c r="C130" s="33" t="s">
        <v>49</v>
      </c>
      <c r="D130" s="33" t="s">
        <v>21</v>
      </c>
      <c r="E130" s="2" t="s">
        <v>128</v>
      </c>
      <c r="F130" s="9" t="s">
        <v>296</v>
      </c>
      <c r="G130" s="26">
        <v>106000</v>
      </c>
      <c r="H130" s="26"/>
      <c r="I130" s="26">
        <f>G130+H130</f>
        <v>106000</v>
      </c>
      <c r="J130" s="26">
        <v>106000</v>
      </c>
      <c r="K130" s="26"/>
      <c r="L130" s="26">
        <f t="shared" ref="L130:L131" si="71">J130+K130</f>
        <v>106000</v>
      </c>
      <c r="M130" s="26">
        <v>106000</v>
      </c>
      <c r="N130" s="26"/>
      <c r="O130" s="26">
        <f t="shared" ref="O130:O131" si="72">M130+N130</f>
        <v>106000</v>
      </c>
    </row>
    <row r="131" spans="1:15" s="12" customFormat="1" ht="60" x14ac:dyDescent="0.2">
      <c r="A131" s="31" t="s">
        <v>297</v>
      </c>
      <c r="B131" s="13">
        <v>851</v>
      </c>
      <c r="C131" s="33" t="s">
        <v>49</v>
      </c>
      <c r="D131" s="33" t="s">
        <v>21</v>
      </c>
      <c r="E131" s="2" t="s">
        <v>128</v>
      </c>
      <c r="F131" s="9" t="s">
        <v>298</v>
      </c>
      <c r="G131" s="26">
        <v>32000</v>
      </c>
      <c r="H131" s="26"/>
      <c r="I131" s="26">
        <f>G131+H131</f>
        <v>32000</v>
      </c>
      <c r="J131" s="26">
        <v>32000</v>
      </c>
      <c r="K131" s="26"/>
      <c r="L131" s="26">
        <f t="shared" si="71"/>
        <v>32000</v>
      </c>
      <c r="M131" s="26">
        <v>32000</v>
      </c>
      <c r="N131" s="26"/>
      <c r="O131" s="26">
        <f t="shared" si="72"/>
        <v>32000</v>
      </c>
    </row>
    <row r="132" spans="1:15" s="12" customFormat="1" ht="30" x14ac:dyDescent="0.2">
      <c r="A132" s="31" t="s">
        <v>44</v>
      </c>
      <c r="B132" s="13">
        <v>851</v>
      </c>
      <c r="C132" s="33" t="s">
        <v>49</v>
      </c>
      <c r="D132" s="33" t="s">
        <v>21</v>
      </c>
      <c r="E132" s="2" t="s">
        <v>128</v>
      </c>
      <c r="F132" s="9" t="s">
        <v>45</v>
      </c>
      <c r="G132" s="26">
        <f t="shared" ref="G132:O132" si="73">G133</f>
        <v>78926</v>
      </c>
      <c r="H132" s="26">
        <f t="shared" si="73"/>
        <v>0</v>
      </c>
      <c r="I132" s="26">
        <f t="shared" si="73"/>
        <v>78926</v>
      </c>
      <c r="J132" s="26">
        <f t="shared" si="73"/>
        <v>78926</v>
      </c>
      <c r="K132" s="26">
        <f t="shared" si="73"/>
        <v>0</v>
      </c>
      <c r="L132" s="26">
        <f t="shared" si="73"/>
        <v>78926</v>
      </c>
      <c r="M132" s="26">
        <f t="shared" si="73"/>
        <v>78926</v>
      </c>
      <c r="N132" s="26">
        <f t="shared" si="73"/>
        <v>0</v>
      </c>
      <c r="O132" s="26">
        <f t="shared" si="73"/>
        <v>78926</v>
      </c>
    </row>
    <row r="133" spans="1:15" s="12" customFormat="1" ht="45" x14ac:dyDescent="0.2">
      <c r="A133" s="31" t="s">
        <v>46</v>
      </c>
      <c r="B133" s="13">
        <v>851</v>
      </c>
      <c r="C133" s="33" t="s">
        <v>49</v>
      </c>
      <c r="D133" s="33" t="s">
        <v>21</v>
      </c>
      <c r="E133" s="2" t="s">
        <v>128</v>
      </c>
      <c r="F133" s="9" t="s">
        <v>47</v>
      </c>
      <c r="G133" s="26">
        <v>78926</v>
      </c>
      <c r="H133" s="26"/>
      <c r="I133" s="26">
        <f>G133+H133</f>
        <v>78926</v>
      </c>
      <c r="J133" s="26">
        <v>78926</v>
      </c>
      <c r="K133" s="26"/>
      <c r="L133" s="26">
        <f>J133+K133</f>
        <v>78926</v>
      </c>
      <c r="M133" s="26">
        <v>78926</v>
      </c>
      <c r="N133" s="26"/>
      <c r="O133" s="26">
        <f>M133+N133</f>
        <v>78926</v>
      </c>
    </row>
    <row r="134" spans="1:15" s="12" customFormat="1" x14ac:dyDescent="0.2">
      <c r="A134" s="34" t="s">
        <v>294</v>
      </c>
      <c r="B134" s="13">
        <v>851</v>
      </c>
      <c r="C134" s="33" t="s">
        <v>49</v>
      </c>
      <c r="D134" s="33" t="s">
        <v>21</v>
      </c>
      <c r="E134" s="2" t="s">
        <v>128</v>
      </c>
      <c r="F134" s="9" t="s">
        <v>306</v>
      </c>
      <c r="G134" s="26">
        <f>G133</f>
        <v>78926</v>
      </c>
      <c r="H134" s="26"/>
      <c r="I134" s="26">
        <f>G134+H134</f>
        <v>78926</v>
      </c>
      <c r="J134" s="26">
        <f>J133</f>
        <v>78926</v>
      </c>
      <c r="K134" s="26">
        <f t="shared" ref="K134:O134" si="74">K133</f>
        <v>0</v>
      </c>
      <c r="L134" s="26">
        <f t="shared" si="74"/>
        <v>78926</v>
      </c>
      <c r="M134" s="26">
        <f t="shared" si="74"/>
        <v>78926</v>
      </c>
      <c r="N134" s="26">
        <f t="shared" si="74"/>
        <v>0</v>
      </c>
      <c r="O134" s="26">
        <f t="shared" si="74"/>
        <v>78926</v>
      </c>
    </row>
    <row r="135" spans="1:15" s="16" customFormat="1" x14ac:dyDescent="0.2">
      <c r="A135" s="10" t="s">
        <v>129</v>
      </c>
      <c r="B135" s="40">
        <v>851</v>
      </c>
      <c r="C135" s="41" t="s">
        <v>62</v>
      </c>
      <c r="D135" s="41"/>
      <c r="E135" s="2" t="s">
        <v>0</v>
      </c>
      <c r="F135" s="14"/>
      <c r="G135" s="15">
        <f t="shared" ref="G135:O135" si="75">G136+G144+G168+G173</f>
        <v>2070691.18</v>
      </c>
      <c r="H135" s="15">
        <f t="shared" si="75"/>
        <v>3206354</v>
      </c>
      <c r="I135" s="15">
        <f t="shared" si="75"/>
        <v>5277045.18</v>
      </c>
      <c r="J135" s="15">
        <f t="shared" si="75"/>
        <v>30923809.439999998</v>
      </c>
      <c r="K135" s="15">
        <f t="shared" si="75"/>
        <v>0</v>
      </c>
      <c r="L135" s="15">
        <f t="shared" si="75"/>
        <v>30923809.439999998</v>
      </c>
      <c r="M135" s="15">
        <f t="shared" si="75"/>
        <v>16725833.65</v>
      </c>
      <c r="N135" s="15">
        <f t="shared" si="75"/>
        <v>0</v>
      </c>
      <c r="O135" s="15">
        <f t="shared" si="75"/>
        <v>16725833.65</v>
      </c>
    </row>
    <row r="136" spans="1:15" s="23" customFormat="1" x14ac:dyDescent="0.2">
      <c r="A136" s="10" t="s">
        <v>130</v>
      </c>
      <c r="B136" s="13">
        <v>851</v>
      </c>
      <c r="C136" s="42" t="s">
        <v>62</v>
      </c>
      <c r="D136" s="42" t="s">
        <v>35</v>
      </c>
      <c r="E136" s="2" t="s">
        <v>0</v>
      </c>
      <c r="F136" s="21"/>
      <c r="G136" s="22">
        <f t="shared" ref="G136:O136" si="76">G137+G141</f>
        <v>162935</v>
      </c>
      <c r="H136" s="22">
        <f t="shared" si="76"/>
        <v>0</v>
      </c>
      <c r="I136" s="22">
        <f t="shared" si="76"/>
        <v>162935</v>
      </c>
      <c r="J136" s="22">
        <f t="shared" si="76"/>
        <v>162935</v>
      </c>
      <c r="K136" s="22">
        <f t="shared" si="76"/>
        <v>0</v>
      </c>
      <c r="L136" s="22">
        <f t="shared" si="76"/>
        <v>162935</v>
      </c>
      <c r="M136" s="22">
        <f t="shared" si="76"/>
        <v>162935</v>
      </c>
      <c r="N136" s="22">
        <f t="shared" si="76"/>
        <v>0</v>
      </c>
      <c r="O136" s="22">
        <f t="shared" si="76"/>
        <v>162935</v>
      </c>
    </row>
    <row r="137" spans="1:15" s="23" customFormat="1" ht="75" x14ac:dyDescent="0.2">
      <c r="A137" s="31" t="s">
        <v>131</v>
      </c>
      <c r="B137" s="13">
        <v>851</v>
      </c>
      <c r="C137" s="33" t="s">
        <v>62</v>
      </c>
      <c r="D137" s="33" t="s">
        <v>35</v>
      </c>
      <c r="E137" s="2" t="s">
        <v>132</v>
      </c>
      <c r="F137" s="9"/>
      <c r="G137" s="26">
        <f t="shared" ref="G137:O142" si="77">G138</f>
        <v>81051</v>
      </c>
      <c r="H137" s="26">
        <f t="shared" si="77"/>
        <v>0</v>
      </c>
      <c r="I137" s="26">
        <f t="shared" si="77"/>
        <v>81051</v>
      </c>
      <c r="J137" s="26">
        <f t="shared" si="77"/>
        <v>81051</v>
      </c>
      <c r="K137" s="26">
        <f t="shared" si="77"/>
        <v>0</v>
      </c>
      <c r="L137" s="26">
        <f t="shared" si="77"/>
        <v>81051</v>
      </c>
      <c r="M137" s="26">
        <f t="shared" si="77"/>
        <v>81051</v>
      </c>
      <c r="N137" s="26">
        <f t="shared" si="77"/>
        <v>0</v>
      </c>
      <c r="O137" s="26">
        <f t="shared" si="77"/>
        <v>81051</v>
      </c>
    </row>
    <row r="138" spans="1:15" s="23" customFormat="1" ht="30" x14ac:dyDescent="0.2">
      <c r="A138" s="31" t="s">
        <v>44</v>
      </c>
      <c r="B138" s="13">
        <v>851</v>
      </c>
      <c r="C138" s="33" t="s">
        <v>62</v>
      </c>
      <c r="D138" s="33" t="s">
        <v>35</v>
      </c>
      <c r="E138" s="2" t="s">
        <v>132</v>
      </c>
      <c r="F138" s="9" t="s">
        <v>45</v>
      </c>
      <c r="G138" s="26">
        <f t="shared" si="77"/>
        <v>81051</v>
      </c>
      <c r="H138" s="26">
        <f t="shared" si="77"/>
        <v>0</v>
      </c>
      <c r="I138" s="26">
        <f t="shared" si="77"/>
        <v>81051</v>
      </c>
      <c r="J138" s="26">
        <f t="shared" si="77"/>
        <v>81051</v>
      </c>
      <c r="K138" s="26">
        <f t="shared" si="77"/>
        <v>0</v>
      </c>
      <c r="L138" s="26">
        <f t="shared" si="77"/>
        <v>81051</v>
      </c>
      <c r="M138" s="26">
        <f t="shared" si="77"/>
        <v>81051</v>
      </c>
      <c r="N138" s="26">
        <f t="shared" si="77"/>
        <v>0</v>
      </c>
      <c r="O138" s="26">
        <f t="shared" si="77"/>
        <v>81051</v>
      </c>
    </row>
    <row r="139" spans="1:15" s="23" customFormat="1" ht="45" x14ac:dyDescent="0.2">
      <c r="A139" s="31" t="s">
        <v>46</v>
      </c>
      <c r="B139" s="13">
        <v>851</v>
      </c>
      <c r="C139" s="33" t="s">
        <v>62</v>
      </c>
      <c r="D139" s="33" t="s">
        <v>35</v>
      </c>
      <c r="E139" s="2" t="s">
        <v>132</v>
      </c>
      <c r="F139" s="9" t="s">
        <v>47</v>
      </c>
      <c r="G139" s="26">
        <v>81051</v>
      </c>
      <c r="H139" s="26"/>
      <c r="I139" s="26">
        <f>G139+H139</f>
        <v>81051</v>
      </c>
      <c r="J139" s="26">
        <v>81051</v>
      </c>
      <c r="K139" s="26"/>
      <c r="L139" s="26">
        <f>J139+K139</f>
        <v>81051</v>
      </c>
      <c r="M139" s="26">
        <v>81051</v>
      </c>
      <c r="N139" s="26"/>
      <c r="O139" s="26">
        <f>M139+N139</f>
        <v>81051</v>
      </c>
    </row>
    <row r="140" spans="1:15" s="23" customFormat="1" x14ac:dyDescent="0.2">
      <c r="A140" s="34" t="s">
        <v>294</v>
      </c>
      <c r="B140" s="13">
        <v>851</v>
      </c>
      <c r="C140" s="33" t="s">
        <v>62</v>
      </c>
      <c r="D140" s="33" t="s">
        <v>35</v>
      </c>
      <c r="E140" s="2" t="s">
        <v>132</v>
      </c>
      <c r="F140" s="9" t="s">
        <v>306</v>
      </c>
      <c r="G140" s="26">
        <f>G139</f>
        <v>81051</v>
      </c>
      <c r="H140" s="26"/>
      <c r="I140" s="26">
        <f>G140+H140</f>
        <v>81051</v>
      </c>
      <c r="J140" s="26">
        <f>J139</f>
        <v>81051</v>
      </c>
      <c r="K140" s="26">
        <f t="shared" ref="K140:O140" si="78">K139</f>
        <v>0</v>
      </c>
      <c r="L140" s="26">
        <f t="shared" si="78"/>
        <v>81051</v>
      </c>
      <c r="M140" s="26">
        <f t="shared" si="78"/>
        <v>81051</v>
      </c>
      <c r="N140" s="26">
        <f t="shared" si="78"/>
        <v>0</v>
      </c>
      <c r="O140" s="26">
        <f t="shared" si="78"/>
        <v>81051</v>
      </c>
    </row>
    <row r="141" spans="1:15" s="23" customFormat="1" ht="135" x14ac:dyDescent="0.2">
      <c r="A141" s="31" t="s">
        <v>133</v>
      </c>
      <c r="B141" s="13">
        <v>851</v>
      </c>
      <c r="C141" s="33" t="s">
        <v>62</v>
      </c>
      <c r="D141" s="33" t="s">
        <v>35</v>
      </c>
      <c r="E141" s="2" t="s">
        <v>134</v>
      </c>
      <c r="F141" s="9"/>
      <c r="G141" s="26">
        <f t="shared" si="77"/>
        <v>81884</v>
      </c>
      <c r="H141" s="26">
        <f t="shared" si="77"/>
        <v>0</v>
      </c>
      <c r="I141" s="26">
        <f t="shared" si="77"/>
        <v>81884</v>
      </c>
      <c r="J141" s="26">
        <f t="shared" si="77"/>
        <v>81884</v>
      </c>
      <c r="K141" s="26">
        <f t="shared" si="77"/>
        <v>0</v>
      </c>
      <c r="L141" s="26">
        <f t="shared" si="77"/>
        <v>81884</v>
      </c>
      <c r="M141" s="26">
        <f t="shared" si="77"/>
        <v>81884</v>
      </c>
      <c r="N141" s="26">
        <f t="shared" si="77"/>
        <v>0</v>
      </c>
      <c r="O141" s="26">
        <f t="shared" si="77"/>
        <v>81884</v>
      </c>
    </row>
    <row r="142" spans="1:15" s="23" customFormat="1" x14ac:dyDescent="0.2">
      <c r="A142" s="31" t="s">
        <v>80</v>
      </c>
      <c r="B142" s="13">
        <v>851</v>
      </c>
      <c r="C142" s="33" t="s">
        <v>62</v>
      </c>
      <c r="D142" s="33" t="s">
        <v>35</v>
      </c>
      <c r="E142" s="2" t="s">
        <v>134</v>
      </c>
      <c r="F142" s="9" t="s">
        <v>81</v>
      </c>
      <c r="G142" s="26">
        <f t="shared" si="77"/>
        <v>81884</v>
      </c>
      <c r="H142" s="26">
        <f t="shared" si="77"/>
        <v>0</v>
      </c>
      <c r="I142" s="26">
        <f t="shared" si="77"/>
        <v>81884</v>
      </c>
      <c r="J142" s="26">
        <f t="shared" si="77"/>
        <v>81884</v>
      </c>
      <c r="K142" s="26">
        <f t="shared" si="77"/>
        <v>0</v>
      </c>
      <c r="L142" s="26">
        <f t="shared" si="77"/>
        <v>81884</v>
      </c>
      <c r="M142" s="26">
        <f t="shared" si="77"/>
        <v>81884</v>
      </c>
      <c r="N142" s="26">
        <f t="shared" si="77"/>
        <v>0</v>
      </c>
      <c r="O142" s="26">
        <f t="shared" si="77"/>
        <v>81884</v>
      </c>
    </row>
    <row r="143" spans="1:15" s="23" customFormat="1" x14ac:dyDescent="0.2">
      <c r="A143" s="31" t="s">
        <v>124</v>
      </c>
      <c r="B143" s="13">
        <v>851</v>
      </c>
      <c r="C143" s="33" t="s">
        <v>62</v>
      </c>
      <c r="D143" s="33" t="s">
        <v>35</v>
      </c>
      <c r="E143" s="2" t="s">
        <v>134</v>
      </c>
      <c r="F143" s="9" t="s">
        <v>125</v>
      </c>
      <c r="G143" s="26">
        <v>81884</v>
      </c>
      <c r="H143" s="26"/>
      <c r="I143" s="26">
        <f>G143+H143</f>
        <v>81884</v>
      </c>
      <c r="J143" s="26">
        <v>81884</v>
      </c>
      <c r="K143" s="26"/>
      <c r="L143" s="26">
        <f>J143+K143</f>
        <v>81884</v>
      </c>
      <c r="M143" s="26">
        <v>81884</v>
      </c>
      <c r="N143" s="26"/>
      <c r="O143" s="26">
        <f>M143+N143</f>
        <v>81884</v>
      </c>
    </row>
    <row r="144" spans="1:15" s="23" customFormat="1" x14ac:dyDescent="0.2">
      <c r="A144" s="10" t="s">
        <v>135</v>
      </c>
      <c r="B144" s="13">
        <v>851</v>
      </c>
      <c r="C144" s="42" t="s">
        <v>62</v>
      </c>
      <c r="D144" s="42" t="s">
        <v>99</v>
      </c>
      <c r="E144" s="2" t="s">
        <v>0</v>
      </c>
      <c r="F144" s="21"/>
      <c r="G144" s="22">
        <f t="shared" ref="G144:O144" si="79">G145+G149+G153+G156+G160+G164</f>
        <v>1907756.18</v>
      </c>
      <c r="H144" s="22">
        <f t="shared" si="79"/>
        <v>3206354</v>
      </c>
      <c r="I144" s="22">
        <f t="shared" si="79"/>
        <v>5114110.18</v>
      </c>
      <c r="J144" s="22">
        <f t="shared" si="79"/>
        <v>11729258.42</v>
      </c>
      <c r="K144" s="22">
        <f t="shared" si="79"/>
        <v>0</v>
      </c>
      <c r="L144" s="22">
        <f t="shared" si="79"/>
        <v>11729258.42</v>
      </c>
      <c r="M144" s="22">
        <f t="shared" si="79"/>
        <v>4211127.1400000006</v>
      </c>
      <c r="N144" s="22">
        <f t="shared" si="79"/>
        <v>0</v>
      </c>
      <c r="O144" s="22">
        <f t="shared" si="79"/>
        <v>4211127.1400000006</v>
      </c>
    </row>
    <row r="145" spans="1:15" s="12" customFormat="1" ht="30" x14ac:dyDescent="0.2">
      <c r="A145" s="43" t="s">
        <v>136</v>
      </c>
      <c r="B145" s="13">
        <v>851</v>
      </c>
      <c r="C145" s="33" t="s">
        <v>62</v>
      </c>
      <c r="D145" s="33" t="s">
        <v>99</v>
      </c>
      <c r="E145" s="33" t="s">
        <v>137</v>
      </c>
      <c r="F145" s="9"/>
      <c r="G145" s="26">
        <f t="shared" ref="G145:O150" si="80">G146</f>
        <v>0</v>
      </c>
      <c r="H145" s="26">
        <f t="shared" si="80"/>
        <v>3195926</v>
      </c>
      <c r="I145" s="26">
        <f t="shared" si="80"/>
        <v>3195926</v>
      </c>
      <c r="J145" s="26">
        <f t="shared" si="80"/>
        <v>0</v>
      </c>
      <c r="K145" s="26">
        <f t="shared" si="80"/>
        <v>0</v>
      </c>
      <c r="L145" s="26">
        <f t="shared" si="80"/>
        <v>0</v>
      </c>
      <c r="M145" s="26">
        <f t="shared" si="80"/>
        <v>0</v>
      </c>
      <c r="N145" s="26">
        <f t="shared" si="80"/>
        <v>0</v>
      </c>
      <c r="O145" s="26">
        <f t="shared" si="80"/>
        <v>0</v>
      </c>
    </row>
    <row r="146" spans="1:15" s="12" customFormat="1" ht="45" x14ac:dyDescent="0.2">
      <c r="A146" s="35" t="s">
        <v>138</v>
      </c>
      <c r="B146" s="13">
        <v>851</v>
      </c>
      <c r="C146" s="33" t="s">
        <v>62</v>
      </c>
      <c r="D146" s="33" t="s">
        <v>99</v>
      </c>
      <c r="E146" s="33" t="s">
        <v>137</v>
      </c>
      <c r="F146" s="9" t="s">
        <v>139</v>
      </c>
      <c r="G146" s="26">
        <f t="shared" si="80"/>
        <v>0</v>
      </c>
      <c r="H146" s="26">
        <f t="shared" si="80"/>
        <v>3195926</v>
      </c>
      <c r="I146" s="26">
        <f t="shared" si="80"/>
        <v>3195926</v>
      </c>
      <c r="J146" s="26">
        <f t="shared" si="80"/>
        <v>0</v>
      </c>
      <c r="K146" s="26">
        <f t="shared" si="80"/>
        <v>0</v>
      </c>
      <c r="L146" s="26">
        <f t="shared" si="80"/>
        <v>0</v>
      </c>
      <c r="M146" s="26">
        <f t="shared" si="80"/>
        <v>0</v>
      </c>
      <c r="N146" s="26">
        <f t="shared" si="80"/>
        <v>0</v>
      </c>
      <c r="O146" s="26">
        <f t="shared" si="80"/>
        <v>0</v>
      </c>
    </row>
    <row r="147" spans="1:15" s="12" customFormat="1" x14ac:dyDescent="0.2">
      <c r="A147" s="35" t="s">
        <v>140</v>
      </c>
      <c r="B147" s="13">
        <v>851</v>
      </c>
      <c r="C147" s="33" t="s">
        <v>62</v>
      </c>
      <c r="D147" s="33" t="s">
        <v>99</v>
      </c>
      <c r="E147" s="33" t="s">
        <v>137</v>
      </c>
      <c r="F147" s="9" t="s">
        <v>141</v>
      </c>
      <c r="G147" s="26">
        <f>G148</f>
        <v>0</v>
      </c>
      <c r="H147" s="26">
        <f>H148</f>
        <v>3195926</v>
      </c>
      <c r="I147" s="26">
        <f>G147+H147</f>
        <v>3195926</v>
      </c>
      <c r="J147" s="26"/>
      <c r="K147" s="26"/>
      <c r="L147" s="26">
        <f>J147+K147</f>
        <v>0</v>
      </c>
      <c r="M147" s="26"/>
      <c r="N147" s="26"/>
      <c r="O147" s="26">
        <f>M147+N147</f>
        <v>0</v>
      </c>
    </row>
    <row r="148" spans="1:15" s="12" customFormat="1" ht="45" x14ac:dyDescent="0.2">
      <c r="A148" s="34" t="s">
        <v>315</v>
      </c>
      <c r="B148" s="13">
        <v>851</v>
      </c>
      <c r="C148" s="33" t="s">
        <v>62</v>
      </c>
      <c r="D148" s="33" t="s">
        <v>99</v>
      </c>
      <c r="E148" s="33" t="s">
        <v>137</v>
      </c>
      <c r="F148" s="9" t="s">
        <v>314</v>
      </c>
      <c r="G148" s="26"/>
      <c r="H148" s="26">
        <v>3195926</v>
      </c>
      <c r="I148" s="26">
        <f>G148+H148</f>
        <v>3195926</v>
      </c>
      <c r="J148" s="26"/>
      <c r="K148" s="26"/>
      <c r="L148" s="26"/>
      <c r="M148" s="26"/>
      <c r="N148" s="26"/>
      <c r="O148" s="26"/>
    </row>
    <row r="149" spans="1:15" s="12" customFormat="1" x14ac:dyDescent="0.2">
      <c r="A149" s="34" t="s">
        <v>142</v>
      </c>
      <c r="B149" s="13">
        <v>851</v>
      </c>
      <c r="C149" s="33" t="s">
        <v>62</v>
      </c>
      <c r="D149" s="33" t="s">
        <v>99</v>
      </c>
      <c r="E149" s="33" t="s">
        <v>143</v>
      </c>
      <c r="F149" s="9"/>
      <c r="G149" s="26">
        <f t="shared" si="80"/>
        <v>0</v>
      </c>
      <c r="H149" s="26">
        <f t="shared" si="80"/>
        <v>10428</v>
      </c>
      <c r="I149" s="26">
        <f t="shared" si="80"/>
        <v>10428</v>
      </c>
      <c r="J149" s="26">
        <f t="shared" si="80"/>
        <v>0</v>
      </c>
      <c r="K149" s="26">
        <f t="shared" si="80"/>
        <v>0</v>
      </c>
      <c r="L149" s="26">
        <f t="shared" si="80"/>
        <v>0</v>
      </c>
      <c r="M149" s="26">
        <f t="shared" si="80"/>
        <v>0</v>
      </c>
      <c r="N149" s="26">
        <f t="shared" si="80"/>
        <v>0</v>
      </c>
      <c r="O149" s="26">
        <f t="shared" si="80"/>
        <v>0</v>
      </c>
    </row>
    <row r="150" spans="1:15" s="12" customFormat="1" ht="30" x14ac:dyDescent="0.2">
      <c r="A150" s="35" t="s">
        <v>44</v>
      </c>
      <c r="B150" s="13">
        <v>851</v>
      </c>
      <c r="C150" s="33" t="s">
        <v>62</v>
      </c>
      <c r="D150" s="33" t="s">
        <v>99</v>
      </c>
      <c r="E150" s="33" t="s">
        <v>143</v>
      </c>
      <c r="F150" s="9" t="s">
        <v>45</v>
      </c>
      <c r="G150" s="26">
        <f t="shared" si="80"/>
        <v>0</v>
      </c>
      <c r="H150" s="26">
        <f t="shared" si="80"/>
        <v>10428</v>
      </c>
      <c r="I150" s="26">
        <f t="shared" si="80"/>
        <v>10428</v>
      </c>
      <c r="J150" s="26">
        <f t="shared" si="80"/>
        <v>0</v>
      </c>
      <c r="K150" s="26">
        <f t="shared" si="80"/>
        <v>0</v>
      </c>
      <c r="L150" s="26">
        <f t="shared" si="80"/>
        <v>0</v>
      </c>
      <c r="M150" s="26">
        <f t="shared" si="80"/>
        <v>0</v>
      </c>
      <c r="N150" s="26">
        <f t="shared" si="80"/>
        <v>0</v>
      </c>
      <c r="O150" s="26">
        <f t="shared" si="80"/>
        <v>0</v>
      </c>
    </row>
    <row r="151" spans="1:15" s="12" customFormat="1" ht="45" x14ac:dyDescent="0.2">
      <c r="A151" s="35" t="s">
        <v>46</v>
      </c>
      <c r="B151" s="13">
        <v>851</v>
      </c>
      <c r="C151" s="33" t="s">
        <v>62</v>
      </c>
      <c r="D151" s="33" t="s">
        <v>99</v>
      </c>
      <c r="E151" s="33" t="s">
        <v>143</v>
      </c>
      <c r="F151" s="9" t="s">
        <v>47</v>
      </c>
      <c r="G151" s="26"/>
      <c r="H151" s="44">
        <v>10428</v>
      </c>
      <c r="I151" s="26">
        <f>G151+H151</f>
        <v>10428</v>
      </c>
      <c r="J151" s="26"/>
      <c r="K151" s="26"/>
      <c r="L151" s="26">
        <f>J151+K151</f>
        <v>0</v>
      </c>
      <c r="M151" s="26"/>
      <c r="N151" s="26"/>
      <c r="O151" s="26">
        <f>M151+N151</f>
        <v>0</v>
      </c>
    </row>
    <row r="152" spans="1:15" s="12" customFormat="1" x14ac:dyDescent="0.2">
      <c r="A152" s="34" t="s">
        <v>294</v>
      </c>
      <c r="B152" s="13">
        <v>851</v>
      </c>
      <c r="C152" s="33" t="s">
        <v>62</v>
      </c>
      <c r="D152" s="33" t="s">
        <v>99</v>
      </c>
      <c r="E152" s="33" t="s">
        <v>143</v>
      </c>
      <c r="F152" s="9" t="s">
        <v>306</v>
      </c>
      <c r="G152" s="26">
        <f>G151</f>
        <v>0</v>
      </c>
      <c r="H152" s="44">
        <v>10428</v>
      </c>
      <c r="I152" s="26">
        <f>G152+H152</f>
        <v>10428</v>
      </c>
      <c r="J152" s="26"/>
      <c r="K152" s="26"/>
      <c r="L152" s="26"/>
      <c r="M152" s="26"/>
      <c r="N152" s="26"/>
      <c r="O152" s="26"/>
    </row>
    <row r="153" spans="1:15" s="23" customFormat="1" ht="90" x14ac:dyDescent="0.2">
      <c r="A153" s="31" t="s">
        <v>267</v>
      </c>
      <c r="B153" s="13">
        <v>851</v>
      </c>
      <c r="C153" s="33" t="s">
        <v>62</v>
      </c>
      <c r="D153" s="33" t="s">
        <v>99</v>
      </c>
      <c r="E153" s="2" t="s">
        <v>144</v>
      </c>
      <c r="F153" s="9"/>
      <c r="G153" s="26">
        <f t="shared" ref="G153:O154" si="81">G154</f>
        <v>600</v>
      </c>
      <c r="H153" s="26">
        <f t="shared" si="81"/>
        <v>0</v>
      </c>
      <c r="I153" s="26">
        <f t="shared" si="81"/>
        <v>600</v>
      </c>
      <c r="J153" s="26">
        <f t="shared" si="81"/>
        <v>600</v>
      </c>
      <c r="K153" s="26">
        <f t="shared" si="81"/>
        <v>0</v>
      </c>
      <c r="L153" s="26">
        <f t="shared" si="81"/>
        <v>600</v>
      </c>
      <c r="M153" s="26">
        <f t="shared" si="81"/>
        <v>600</v>
      </c>
      <c r="N153" s="26">
        <f t="shared" si="81"/>
        <v>0</v>
      </c>
      <c r="O153" s="26">
        <f t="shared" si="81"/>
        <v>600</v>
      </c>
    </row>
    <row r="154" spans="1:15" s="23" customFormat="1" x14ac:dyDescent="0.2">
      <c r="A154" s="31" t="s">
        <v>80</v>
      </c>
      <c r="B154" s="13">
        <v>851</v>
      </c>
      <c r="C154" s="33" t="s">
        <v>62</v>
      </c>
      <c r="D154" s="33" t="s">
        <v>99</v>
      </c>
      <c r="E154" s="2" t="s">
        <v>144</v>
      </c>
      <c r="F154" s="9" t="s">
        <v>81</v>
      </c>
      <c r="G154" s="26">
        <f t="shared" si="81"/>
        <v>600</v>
      </c>
      <c r="H154" s="26">
        <f t="shared" si="81"/>
        <v>0</v>
      </c>
      <c r="I154" s="26">
        <f t="shared" si="81"/>
        <v>600</v>
      </c>
      <c r="J154" s="26">
        <f t="shared" si="81"/>
        <v>600</v>
      </c>
      <c r="K154" s="26">
        <f t="shared" si="81"/>
        <v>0</v>
      </c>
      <c r="L154" s="26">
        <f t="shared" si="81"/>
        <v>600</v>
      </c>
      <c r="M154" s="26">
        <f t="shared" si="81"/>
        <v>600</v>
      </c>
      <c r="N154" s="26">
        <f t="shared" si="81"/>
        <v>0</v>
      </c>
      <c r="O154" s="26">
        <f t="shared" si="81"/>
        <v>600</v>
      </c>
    </row>
    <row r="155" spans="1:15" s="23" customFormat="1" x14ac:dyDescent="0.2">
      <c r="A155" s="31" t="s">
        <v>124</v>
      </c>
      <c r="B155" s="13">
        <v>851</v>
      </c>
      <c r="C155" s="33" t="s">
        <v>62</v>
      </c>
      <c r="D155" s="33" t="s">
        <v>99</v>
      </c>
      <c r="E155" s="2" t="s">
        <v>144</v>
      </c>
      <c r="F155" s="9" t="s">
        <v>125</v>
      </c>
      <c r="G155" s="26">
        <v>600</v>
      </c>
      <c r="H155" s="26"/>
      <c r="I155" s="26">
        <f>G155+H155</f>
        <v>600</v>
      </c>
      <c r="J155" s="26">
        <v>600</v>
      </c>
      <c r="K155" s="26"/>
      <c r="L155" s="26">
        <f>J155+K155</f>
        <v>600</v>
      </c>
      <c r="M155" s="26">
        <v>600</v>
      </c>
      <c r="N155" s="26"/>
      <c r="O155" s="26">
        <f>M155+N155</f>
        <v>600</v>
      </c>
    </row>
    <row r="156" spans="1:15" s="23" customFormat="1" x14ac:dyDescent="0.2">
      <c r="A156" s="43" t="s">
        <v>268</v>
      </c>
      <c r="B156" s="13">
        <v>851</v>
      </c>
      <c r="C156" s="33" t="s">
        <v>62</v>
      </c>
      <c r="D156" s="33" t="s">
        <v>99</v>
      </c>
      <c r="E156" s="33" t="s">
        <v>269</v>
      </c>
      <c r="F156" s="9"/>
      <c r="G156" s="26">
        <f>G157</f>
        <v>0</v>
      </c>
      <c r="H156" s="26">
        <f t="shared" ref="H156:O157" si="82">H157</f>
        <v>0</v>
      </c>
      <c r="I156" s="26">
        <f t="shared" si="82"/>
        <v>0</v>
      </c>
      <c r="J156" s="26">
        <f t="shared" si="82"/>
        <v>0</v>
      </c>
      <c r="K156" s="26">
        <f t="shared" si="82"/>
        <v>0</v>
      </c>
      <c r="L156" s="26">
        <f t="shared" si="82"/>
        <v>0</v>
      </c>
      <c r="M156" s="26">
        <f t="shared" si="82"/>
        <v>0</v>
      </c>
      <c r="N156" s="26">
        <f t="shared" si="82"/>
        <v>0</v>
      </c>
      <c r="O156" s="26">
        <f t="shared" si="82"/>
        <v>0</v>
      </c>
    </row>
    <row r="157" spans="1:15" s="23" customFormat="1" ht="45" x14ac:dyDescent="0.2">
      <c r="A157" s="35" t="s">
        <v>138</v>
      </c>
      <c r="B157" s="13">
        <v>851</v>
      </c>
      <c r="C157" s="33" t="s">
        <v>62</v>
      </c>
      <c r="D157" s="33" t="s">
        <v>99</v>
      </c>
      <c r="E157" s="33" t="s">
        <v>269</v>
      </c>
      <c r="F157" s="9" t="s">
        <v>139</v>
      </c>
      <c r="G157" s="26">
        <f>G158</f>
        <v>0</v>
      </c>
      <c r="H157" s="26">
        <f t="shared" si="82"/>
        <v>0</v>
      </c>
      <c r="I157" s="26">
        <f t="shared" si="82"/>
        <v>0</v>
      </c>
      <c r="J157" s="26">
        <f t="shared" si="82"/>
        <v>0</v>
      </c>
      <c r="K157" s="26">
        <f t="shared" si="82"/>
        <v>0</v>
      </c>
      <c r="L157" s="26">
        <f t="shared" si="82"/>
        <v>0</v>
      </c>
      <c r="M157" s="26">
        <f t="shared" si="82"/>
        <v>0</v>
      </c>
      <c r="N157" s="26">
        <f t="shared" si="82"/>
        <v>0</v>
      </c>
      <c r="O157" s="26">
        <f t="shared" si="82"/>
        <v>0</v>
      </c>
    </row>
    <row r="158" spans="1:15" s="23" customFormat="1" x14ac:dyDescent="0.2">
      <c r="A158" s="35" t="s">
        <v>140</v>
      </c>
      <c r="B158" s="13">
        <v>851</v>
      </c>
      <c r="C158" s="33" t="s">
        <v>62</v>
      </c>
      <c r="D158" s="33" t="s">
        <v>99</v>
      </c>
      <c r="E158" s="33" t="s">
        <v>269</v>
      </c>
      <c r="F158" s="9" t="s">
        <v>141</v>
      </c>
      <c r="G158" s="26"/>
      <c r="H158" s="26"/>
      <c r="I158" s="26">
        <f>G158+H158</f>
        <v>0</v>
      </c>
      <c r="J158" s="26"/>
      <c r="K158" s="26"/>
      <c r="L158" s="26">
        <f>J158+K158</f>
        <v>0</v>
      </c>
      <c r="M158" s="26"/>
      <c r="N158" s="26"/>
      <c r="O158" s="26">
        <f>M158+N158</f>
        <v>0</v>
      </c>
    </row>
    <row r="159" spans="1:15" s="12" customFormat="1" ht="45" x14ac:dyDescent="0.2">
      <c r="A159" s="34" t="s">
        <v>315</v>
      </c>
      <c r="B159" s="13">
        <v>851</v>
      </c>
      <c r="C159" s="33" t="s">
        <v>62</v>
      </c>
      <c r="D159" s="33" t="s">
        <v>99</v>
      </c>
      <c r="E159" s="33" t="s">
        <v>269</v>
      </c>
      <c r="F159" s="9" t="s">
        <v>314</v>
      </c>
      <c r="G159" s="26"/>
      <c r="H159" s="26"/>
      <c r="I159" s="26">
        <f>G159+H159</f>
        <v>0</v>
      </c>
      <c r="J159" s="26"/>
      <c r="K159" s="26"/>
      <c r="L159" s="26"/>
      <c r="M159" s="26"/>
      <c r="N159" s="26"/>
      <c r="O159" s="26"/>
    </row>
    <row r="160" spans="1:15" s="12" customFormat="1" ht="30" x14ac:dyDescent="0.2">
      <c r="A160" s="31" t="s">
        <v>270</v>
      </c>
      <c r="B160" s="13">
        <v>851</v>
      </c>
      <c r="C160" s="33" t="s">
        <v>62</v>
      </c>
      <c r="D160" s="33" t="s">
        <v>99</v>
      </c>
      <c r="E160" s="2" t="s">
        <v>145</v>
      </c>
      <c r="F160" s="9"/>
      <c r="G160" s="26">
        <f>G161</f>
        <v>1591366.71</v>
      </c>
      <c r="H160" s="26">
        <f t="shared" ref="H160:O161" si="83">H161</f>
        <v>0</v>
      </c>
      <c r="I160" s="26">
        <f t="shared" si="83"/>
        <v>1591366.71</v>
      </c>
      <c r="J160" s="26">
        <f t="shared" si="83"/>
        <v>11728658.42</v>
      </c>
      <c r="K160" s="26">
        <f t="shared" si="83"/>
        <v>0</v>
      </c>
      <c r="L160" s="26">
        <f t="shared" si="83"/>
        <v>11728658.42</v>
      </c>
      <c r="M160" s="26">
        <f t="shared" si="83"/>
        <v>3684211.35</v>
      </c>
      <c r="N160" s="26">
        <f t="shared" si="83"/>
        <v>0</v>
      </c>
      <c r="O160" s="26">
        <f t="shared" si="83"/>
        <v>3684211.35</v>
      </c>
    </row>
    <row r="161" spans="1:15" s="12" customFormat="1" ht="45" x14ac:dyDescent="0.2">
      <c r="A161" s="31" t="s">
        <v>138</v>
      </c>
      <c r="B161" s="13">
        <v>851</v>
      </c>
      <c r="C161" s="33" t="s">
        <v>62</v>
      </c>
      <c r="D161" s="33" t="s">
        <v>99</v>
      </c>
      <c r="E161" s="2" t="s">
        <v>145</v>
      </c>
      <c r="F161" s="9" t="s">
        <v>139</v>
      </c>
      <c r="G161" s="26">
        <f>G162</f>
        <v>1591366.71</v>
      </c>
      <c r="H161" s="26">
        <f t="shared" si="83"/>
        <v>0</v>
      </c>
      <c r="I161" s="26">
        <f t="shared" si="83"/>
        <v>1591366.71</v>
      </c>
      <c r="J161" s="26">
        <f t="shared" si="83"/>
        <v>11728658.42</v>
      </c>
      <c r="K161" s="26">
        <f t="shared" si="83"/>
        <v>0</v>
      </c>
      <c r="L161" s="26">
        <f t="shared" si="83"/>
        <v>11728658.42</v>
      </c>
      <c r="M161" s="26">
        <f t="shared" si="83"/>
        <v>3684211.35</v>
      </c>
      <c r="N161" s="26">
        <f t="shared" si="83"/>
        <v>0</v>
      </c>
      <c r="O161" s="26">
        <f t="shared" si="83"/>
        <v>3684211.35</v>
      </c>
    </row>
    <row r="162" spans="1:15" s="12" customFormat="1" x14ac:dyDescent="0.2">
      <c r="A162" s="31" t="s">
        <v>140</v>
      </c>
      <c r="B162" s="13">
        <v>851</v>
      </c>
      <c r="C162" s="33" t="s">
        <v>62</v>
      </c>
      <c r="D162" s="33" t="s">
        <v>99</v>
      </c>
      <c r="E162" s="2" t="s">
        <v>145</v>
      </c>
      <c r="F162" s="9" t="s">
        <v>141</v>
      </c>
      <c r="G162" s="45">
        <v>1591366.71</v>
      </c>
      <c r="H162" s="45"/>
      <c r="I162" s="26">
        <f>G162+H162</f>
        <v>1591366.71</v>
      </c>
      <c r="J162" s="26">
        <v>11728658.42</v>
      </c>
      <c r="K162" s="45"/>
      <c r="L162" s="26">
        <f>J162+K162</f>
        <v>11728658.42</v>
      </c>
      <c r="M162" s="26">
        <v>3684211.35</v>
      </c>
      <c r="N162" s="45"/>
      <c r="O162" s="26">
        <f>M162+N162</f>
        <v>3684211.35</v>
      </c>
    </row>
    <row r="163" spans="1:15" s="12" customFormat="1" ht="45" x14ac:dyDescent="0.2">
      <c r="A163" s="34" t="s">
        <v>315</v>
      </c>
      <c r="B163" s="13">
        <v>851</v>
      </c>
      <c r="C163" s="33" t="s">
        <v>62</v>
      </c>
      <c r="D163" s="33" t="s">
        <v>99</v>
      </c>
      <c r="E163" s="2" t="s">
        <v>145</v>
      </c>
      <c r="F163" s="9" t="s">
        <v>314</v>
      </c>
      <c r="G163" s="26">
        <f>G162</f>
        <v>1591366.71</v>
      </c>
      <c r="H163" s="26"/>
      <c r="I163" s="26">
        <f>G163+H163</f>
        <v>1591366.71</v>
      </c>
      <c r="J163" s="26">
        <f>J162</f>
        <v>11728658.42</v>
      </c>
      <c r="K163" s="26">
        <f t="shared" ref="K163:O163" si="84">K162</f>
        <v>0</v>
      </c>
      <c r="L163" s="26">
        <f t="shared" si="84"/>
        <v>11728658.42</v>
      </c>
      <c r="M163" s="26">
        <f t="shared" si="84"/>
        <v>3684211.35</v>
      </c>
      <c r="N163" s="26">
        <f t="shared" si="84"/>
        <v>0</v>
      </c>
      <c r="O163" s="26">
        <f t="shared" si="84"/>
        <v>3684211.35</v>
      </c>
    </row>
    <row r="164" spans="1:15" s="12" customFormat="1" ht="30" x14ac:dyDescent="0.2">
      <c r="A164" s="31" t="s">
        <v>146</v>
      </c>
      <c r="B164" s="13">
        <v>851</v>
      </c>
      <c r="C164" s="33" t="s">
        <v>62</v>
      </c>
      <c r="D164" s="33" t="s">
        <v>99</v>
      </c>
      <c r="E164" s="2" t="s">
        <v>147</v>
      </c>
      <c r="F164" s="9"/>
      <c r="G164" s="26">
        <f>G165</f>
        <v>315789.46999999997</v>
      </c>
      <c r="H164" s="26">
        <f t="shared" ref="H164:O165" si="85">H165</f>
        <v>0</v>
      </c>
      <c r="I164" s="26">
        <f t="shared" si="85"/>
        <v>315789.46999999997</v>
      </c>
      <c r="J164" s="26">
        <f t="shared" si="85"/>
        <v>0</v>
      </c>
      <c r="K164" s="26">
        <f t="shared" si="85"/>
        <v>0</v>
      </c>
      <c r="L164" s="26">
        <f t="shared" si="85"/>
        <v>0</v>
      </c>
      <c r="M164" s="26">
        <f t="shared" si="85"/>
        <v>526315.79</v>
      </c>
      <c r="N164" s="26">
        <f t="shared" si="85"/>
        <v>0</v>
      </c>
      <c r="O164" s="26">
        <f t="shared" si="85"/>
        <v>526315.79</v>
      </c>
    </row>
    <row r="165" spans="1:15" s="12" customFormat="1" ht="30" x14ac:dyDescent="0.2">
      <c r="A165" s="31" t="s">
        <v>44</v>
      </c>
      <c r="B165" s="13">
        <v>851</v>
      </c>
      <c r="C165" s="33" t="s">
        <v>62</v>
      </c>
      <c r="D165" s="33" t="s">
        <v>99</v>
      </c>
      <c r="E165" s="2" t="s">
        <v>147</v>
      </c>
      <c r="F165" s="9" t="s">
        <v>45</v>
      </c>
      <c r="G165" s="26">
        <f>G166</f>
        <v>315789.46999999997</v>
      </c>
      <c r="H165" s="26">
        <f t="shared" si="85"/>
        <v>0</v>
      </c>
      <c r="I165" s="26">
        <f t="shared" si="85"/>
        <v>315789.46999999997</v>
      </c>
      <c r="J165" s="26">
        <f t="shared" si="85"/>
        <v>0</v>
      </c>
      <c r="K165" s="26">
        <f t="shared" si="85"/>
        <v>0</v>
      </c>
      <c r="L165" s="26">
        <f t="shared" si="85"/>
        <v>0</v>
      </c>
      <c r="M165" s="26">
        <f t="shared" si="85"/>
        <v>526315.79</v>
      </c>
      <c r="N165" s="26">
        <f t="shared" si="85"/>
        <v>0</v>
      </c>
      <c r="O165" s="26">
        <f t="shared" si="85"/>
        <v>526315.79</v>
      </c>
    </row>
    <row r="166" spans="1:15" s="12" customFormat="1" ht="45" x14ac:dyDescent="0.2">
      <c r="A166" s="31" t="s">
        <v>46</v>
      </c>
      <c r="B166" s="13">
        <v>851</v>
      </c>
      <c r="C166" s="33" t="s">
        <v>62</v>
      </c>
      <c r="D166" s="33" t="s">
        <v>99</v>
      </c>
      <c r="E166" s="2" t="s">
        <v>147</v>
      </c>
      <c r="F166" s="9" t="s">
        <v>47</v>
      </c>
      <c r="G166" s="26">
        <v>315789.46999999997</v>
      </c>
      <c r="H166" s="26"/>
      <c r="I166" s="26">
        <f>G166+H166</f>
        <v>315789.46999999997</v>
      </c>
      <c r="J166" s="26"/>
      <c r="K166" s="26"/>
      <c r="L166" s="26">
        <f>J166+K166</f>
        <v>0</v>
      </c>
      <c r="M166" s="26">
        <v>526315.79</v>
      </c>
      <c r="N166" s="26"/>
      <c r="O166" s="26">
        <f>M166+N166</f>
        <v>526315.79</v>
      </c>
    </row>
    <row r="167" spans="1:15" s="12" customFormat="1" x14ac:dyDescent="0.2">
      <c r="A167" s="34" t="s">
        <v>294</v>
      </c>
      <c r="B167" s="13">
        <v>851</v>
      </c>
      <c r="C167" s="33" t="s">
        <v>62</v>
      </c>
      <c r="D167" s="33" t="s">
        <v>99</v>
      </c>
      <c r="E167" s="2" t="s">
        <v>147</v>
      </c>
      <c r="F167" s="9" t="s">
        <v>316</v>
      </c>
      <c r="G167" s="26">
        <f>G166</f>
        <v>315789.46999999997</v>
      </c>
      <c r="H167" s="26"/>
      <c r="I167" s="26">
        <f>G167+H167</f>
        <v>315789.46999999997</v>
      </c>
      <c r="J167" s="26"/>
      <c r="K167" s="26"/>
      <c r="L167" s="26"/>
      <c r="M167" s="26">
        <f>M166</f>
        <v>526315.79</v>
      </c>
      <c r="N167" s="26">
        <f t="shared" ref="N167:O167" si="86">N166</f>
        <v>0</v>
      </c>
      <c r="O167" s="26">
        <f t="shared" si="86"/>
        <v>526315.79</v>
      </c>
    </row>
    <row r="168" spans="1:15" s="23" customFormat="1" x14ac:dyDescent="0.2">
      <c r="A168" s="10" t="s">
        <v>148</v>
      </c>
      <c r="B168" s="32">
        <v>851</v>
      </c>
      <c r="C168" s="42" t="s">
        <v>62</v>
      </c>
      <c r="D168" s="42" t="s">
        <v>37</v>
      </c>
      <c r="E168" s="2" t="s">
        <v>0</v>
      </c>
      <c r="F168" s="21"/>
      <c r="G168" s="22">
        <f>G169</f>
        <v>0</v>
      </c>
      <c r="H168" s="22">
        <f t="shared" ref="H168:O170" si="87">H169</f>
        <v>0</v>
      </c>
      <c r="I168" s="22">
        <f t="shared" si="87"/>
        <v>0</v>
      </c>
      <c r="J168" s="22">
        <f t="shared" si="87"/>
        <v>309648</v>
      </c>
      <c r="K168" s="22">
        <f t="shared" si="87"/>
        <v>0</v>
      </c>
      <c r="L168" s="22">
        <f t="shared" si="87"/>
        <v>309648</v>
      </c>
      <c r="M168" s="22">
        <f t="shared" si="87"/>
        <v>0</v>
      </c>
      <c r="N168" s="22">
        <f t="shared" si="87"/>
        <v>0</v>
      </c>
      <c r="O168" s="22">
        <f t="shared" si="87"/>
        <v>0</v>
      </c>
    </row>
    <row r="169" spans="1:15" s="12" customFormat="1" ht="45" x14ac:dyDescent="0.2">
      <c r="A169" s="61" t="s">
        <v>334</v>
      </c>
      <c r="B169" s="13">
        <v>851</v>
      </c>
      <c r="C169" s="46" t="s">
        <v>62</v>
      </c>
      <c r="D169" s="9" t="s">
        <v>37</v>
      </c>
      <c r="E169" s="2" t="s">
        <v>149</v>
      </c>
      <c r="F169" s="9"/>
      <c r="G169" s="26">
        <f>G170</f>
        <v>0</v>
      </c>
      <c r="H169" s="26">
        <f t="shared" si="87"/>
        <v>0</v>
      </c>
      <c r="I169" s="26">
        <f t="shared" si="87"/>
        <v>0</v>
      </c>
      <c r="J169" s="26">
        <f t="shared" si="87"/>
        <v>309648</v>
      </c>
      <c r="K169" s="26">
        <f t="shared" si="87"/>
        <v>0</v>
      </c>
      <c r="L169" s="26">
        <f t="shared" si="87"/>
        <v>309648</v>
      </c>
      <c r="M169" s="26">
        <f t="shared" si="87"/>
        <v>0</v>
      </c>
      <c r="N169" s="26">
        <f t="shared" si="87"/>
        <v>0</v>
      </c>
      <c r="O169" s="26">
        <f t="shared" si="87"/>
        <v>0</v>
      </c>
    </row>
    <row r="170" spans="1:15" s="12" customFormat="1" ht="30" x14ac:dyDescent="0.2">
      <c r="A170" s="31" t="s">
        <v>44</v>
      </c>
      <c r="B170" s="13">
        <v>851</v>
      </c>
      <c r="C170" s="46" t="s">
        <v>62</v>
      </c>
      <c r="D170" s="9" t="s">
        <v>37</v>
      </c>
      <c r="E170" s="2" t="s">
        <v>149</v>
      </c>
      <c r="F170" s="9" t="s">
        <v>45</v>
      </c>
      <c r="G170" s="26">
        <f>G171</f>
        <v>0</v>
      </c>
      <c r="H170" s="26">
        <f t="shared" si="87"/>
        <v>0</v>
      </c>
      <c r="I170" s="26">
        <f t="shared" si="87"/>
        <v>0</v>
      </c>
      <c r="J170" s="26">
        <f t="shared" si="87"/>
        <v>309648</v>
      </c>
      <c r="K170" s="26">
        <f t="shared" si="87"/>
        <v>0</v>
      </c>
      <c r="L170" s="26">
        <f t="shared" si="87"/>
        <v>309648</v>
      </c>
      <c r="M170" s="26">
        <f t="shared" si="87"/>
        <v>0</v>
      </c>
      <c r="N170" s="26">
        <f t="shared" si="87"/>
        <v>0</v>
      </c>
      <c r="O170" s="26">
        <f t="shared" si="87"/>
        <v>0</v>
      </c>
    </row>
    <row r="171" spans="1:15" s="12" customFormat="1" ht="45" x14ac:dyDescent="0.2">
      <c r="A171" s="31" t="s">
        <v>46</v>
      </c>
      <c r="B171" s="13">
        <v>851</v>
      </c>
      <c r="C171" s="46" t="s">
        <v>62</v>
      </c>
      <c r="D171" s="9" t="s">
        <v>37</v>
      </c>
      <c r="E171" s="2" t="s">
        <v>149</v>
      </c>
      <c r="F171" s="9" t="s">
        <v>47</v>
      </c>
      <c r="G171" s="26"/>
      <c r="H171" s="26"/>
      <c r="I171" s="26">
        <f>G171+H171</f>
        <v>0</v>
      </c>
      <c r="J171" s="26">
        <v>309648</v>
      </c>
      <c r="K171" s="26"/>
      <c r="L171" s="26">
        <f>J171+K171</f>
        <v>309648</v>
      </c>
      <c r="M171" s="26"/>
      <c r="N171" s="26"/>
      <c r="O171" s="26">
        <f>M171+N171</f>
        <v>0</v>
      </c>
    </row>
    <row r="172" spans="1:15" s="12" customFormat="1" ht="45" x14ac:dyDescent="0.2">
      <c r="A172" s="34" t="s">
        <v>317</v>
      </c>
      <c r="B172" s="13">
        <v>851</v>
      </c>
      <c r="C172" s="46" t="s">
        <v>62</v>
      </c>
      <c r="D172" s="9" t="s">
        <v>37</v>
      </c>
      <c r="E172" s="2" t="s">
        <v>149</v>
      </c>
      <c r="F172" s="9" t="s">
        <v>306</v>
      </c>
      <c r="G172" s="26"/>
      <c r="H172" s="26"/>
      <c r="I172" s="26">
        <f>G172+H172</f>
        <v>0</v>
      </c>
      <c r="J172" s="26">
        <f>J171</f>
        <v>309648</v>
      </c>
      <c r="K172" s="26">
        <f t="shared" ref="K172:O172" si="88">K171</f>
        <v>0</v>
      </c>
      <c r="L172" s="26">
        <f t="shared" si="88"/>
        <v>309648</v>
      </c>
      <c r="M172" s="26">
        <f t="shared" si="88"/>
        <v>0</v>
      </c>
      <c r="N172" s="26">
        <f t="shared" si="88"/>
        <v>0</v>
      </c>
      <c r="O172" s="26">
        <f t="shared" si="88"/>
        <v>0</v>
      </c>
    </row>
    <row r="173" spans="1:15" s="23" customFormat="1" ht="28.5" x14ac:dyDescent="0.2">
      <c r="A173" s="10" t="s">
        <v>150</v>
      </c>
      <c r="B173" s="32">
        <v>851</v>
      </c>
      <c r="C173" s="42" t="s">
        <v>62</v>
      </c>
      <c r="D173" s="42" t="s">
        <v>62</v>
      </c>
      <c r="E173" s="2" t="s">
        <v>0</v>
      </c>
      <c r="F173" s="21"/>
      <c r="G173" s="22">
        <f>G174</f>
        <v>0</v>
      </c>
      <c r="H173" s="22">
        <f t="shared" ref="H173:O175" si="89">H174</f>
        <v>0</v>
      </c>
      <c r="I173" s="22">
        <f t="shared" si="89"/>
        <v>0</v>
      </c>
      <c r="J173" s="22">
        <f t="shared" si="89"/>
        <v>18721968.02</v>
      </c>
      <c r="K173" s="22">
        <f t="shared" si="89"/>
        <v>0</v>
      </c>
      <c r="L173" s="22">
        <f t="shared" si="89"/>
        <v>18721968.02</v>
      </c>
      <c r="M173" s="22">
        <f t="shared" si="89"/>
        <v>12351771.51</v>
      </c>
      <c r="N173" s="22">
        <f t="shared" si="89"/>
        <v>0</v>
      </c>
      <c r="O173" s="22">
        <f t="shared" si="89"/>
        <v>12351771.51</v>
      </c>
    </row>
    <row r="174" spans="1:15" s="12" customFormat="1" ht="30" x14ac:dyDescent="0.2">
      <c r="A174" s="31" t="s">
        <v>151</v>
      </c>
      <c r="B174" s="13">
        <v>851</v>
      </c>
      <c r="C174" s="33" t="s">
        <v>62</v>
      </c>
      <c r="D174" s="33" t="s">
        <v>62</v>
      </c>
      <c r="E174" s="2" t="s">
        <v>152</v>
      </c>
      <c r="F174" s="9"/>
      <c r="G174" s="26">
        <f>G175</f>
        <v>0</v>
      </c>
      <c r="H174" s="26">
        <f t="shared" si="89"/>
        <v>0</v>
      </c>
      <c r="I174" s="26">
        <f t="shared" si="89"/>
        <v>0</v>
      </c>
      <c r="J174" s="26">
        <f t="shared" si="89"/>
        <v>18721968.02</v>
      </c>
      <c r="K174" s="26">
        <f t="shared" si="89"/>
        <v>0</v>
      </c>
      <c r="L174" s="26">
        <f t="shared" si="89"/>
        <v>18721968.02</v>
      </c>
      <c r="M174" s="26">
        <f t="shared" si="89"/>
        <v>12351771.51</v>
      </c>
      <c r="N174" s="26">
        <f t="shared" si="89"/>
        <v>0</v>
      </c>
      <c r="O174" s="26">
        <f t="shared" si="89"/>
        <v>12351771.51</v>
      </c>
    </row>
    <row r="175" spans="1:15" s="12" customFormat="1" ht="45" x14ac:dyDescent="0.2">
      <c r="A175" s="31" t="s">
        <v>138</v>
      </c>
      <c r="B175" s="13">
        <v>851</v>
      </c>
      <c r="C175" s="33" t="s">
        <v>62</v>
      </c>
      <c r="D175" s="33" t="s">
        <v>62</v>
      </c>
      <c r="E175" s="2" t="s">
        <v>152</v>
      </c>
      <c r="F175" s="9" t="s">
        <v>139</v>
      </c>
      <c r="G175" s="26">
        <f>G176</f>
        <v>0</v>
      </c>
      <c r="H175" s="26">
        <f t="shared" si="89"/>
        <v>0</v>
      </c>
      <c r="I175" s="26">
        <f t="shared" si="89"/>
        <v>0</v>
      </c>
      <c r="J175" s="26">
        <f t="shared" si="89"/>
        <v>18721968.02</v>
      </c>
      <c r="K175" s="26">
        <f t="shared" si="89"/>
        <v>0</v>
      </c>
      <c r="L175" s="26">
        <f t="shared" si="89"/>
        <v>18721968.02</v>
      </c>
      <c r="M175" s="26">
        <f t="shared" si="89"/>
        <v>12351771.51</v>
      </c>
      <c r="N175" s="26">
        <f t="shared" si="89"/>
        <v>0</v>
      </c>
      <c r="O175" s="26">
        <f t="shared" si="89"/>
        <v>12351771.51</v>
      </c>
    </row>
    <row r="176" spans="1:15" s="12" customFormat="1" x14ac:dyDescent="0.2">
      <c r="A176" s="31" t="s">
        <v>140</v>
      </c>
      <c r="B176" s="13">
        <v>851</v>
      </c>
      <c r="C176" s="33" t="s">
        <v>62</v>
      </c>
      <c r="D176" s="33" t="s">
        <v>62</v>
      </c>
      <c r="E176" s="2" t="s">
        <v>152</v>
      </c>
      <c r="F176" s="9" t="s">
        <v>141</v>
      </c>
      <c r="G176" s="39">
        <v>0</v>
      </c>
      <c r="H176" s="39"/>
      <c r="I176" s="26">
        <f>G176+H176</f>
        <v>0</v>
      </c>
      <c r="J176" s="39">
        <v>18721968.02</v>
      </c>
      <c r="K176" s="39"/>
      <c r="L176" s="26">
        <f>J176+K176</f>
        <v>18721968.02</v>
      </c>
      <c r="M176" s="39">
        <v>12351771.51</v>
      </c>
      <c r="N176" s="39"/>
      <c r="O176" s="26">
        <f>M176+N176</f>
        <v>12351771.51</v>
      </c>
    </row>
    <row r="177" spans="1:15" s="12" customFormat="1" ht="45" x14ac:dyDescent="0.2">
      <c r="A177" s="34" t="s">
        <v>315</v>
      </c>
      <c r="B177" s="13">
        <v>851</v>
      </c>
      <c r="C177" s="33" t="s">
        <v>62</v>
      </c>
      <c r="D177" s="33" t="s">
        <v>99</v>
      </c>
      <c r="E177" s="2" t="s">
        <v>152</v>
      </c>
      <c r="F177" s="9" t="s">
        <v>314</v>
      </c>
      <c r="G177" s="26">
        <f>G176</f>
        <v>0</v>
      </c>
      <c r="H177" s="26"/>
      <c r="I177" s="26">
        <f>G177+H177</f>
        <v>0</v>
      </c>
      <c r="J177" s="26">
        <f>J176</f>
        <v>18721968.02</v>
      </c>
      <c r="K177" s="26">
        <f t="shared" ref="K177:O177" si="90">K176</f>
        <v>0</v>
      </c>
      <c r="L177" s="26">
        <f t="shared" si="90"/>
        <v>18721968.02</v>
      </c>
      <c r="M177" s="26">
        <f t="shared" si="90"/>
        <v>12351771.51</v>
      </c>
      <c r="N177" s="26">
        <f t="shared" si="90"/>
        <v>0</v>
      </c>
      <c r="O177" s="26">
        <f t="shared" si="90"/>
        <v>12351771.51</v>
      </c>
    </row>
    <row r="178" spans="1:15" s="12" customFormat="1" x14ac:dyDescent="0.2">
      <c r="A178" s="10" t="s">
        <v>200</v>
      </c>
      <c r="B178" s="13">
        <v>851</v>
      </c>
      <c r="C178" s="14" t="s">
        <v>117</v>
      </c>
      <c r="D178" s="14"/>
      <c r="E178" s="2" t="s">
        <v>0</v>
      </c>
      <c r="F178" s="14"/>
      <c r="G178" s="15">
        <f t="shared" ref="G178:O178" si="91">G179+G225</f>
        <v>21382668.420000002</v>
      </c>
      <c r="H178" s="15">
        <f t="shared" si="91"/>
        <v>204613.58000000007</v>
      </c>
      <c r="I178" s="15">
        <f t="shared" si="91"/>
        <v>21587282</v>
      </c>
      <c r="J178" s="15">
        <f t="shared" si="91"/>
        <v>19461690.16</v>
      </c>
      <c r="K178" s="15">
        <f t="shared" si="91"/>
        <v>0.84</v>
      </c>
      <c r="L178" s="15">
        <f t="shared" si="91"/>
        <v>19461691</v>
      </c>
      <c r="M178" s="15">
        <f t="shared" si="91"/>
        <v>20530985.949999999</v>
      </c>
      <c r="N178" s="15">
        <f t="shared" si="91"/>
        <v>0.05</v>
      </c>
      <c r="O178" s="15">
        <f t="shared" si="91"/>
        <v>20530986</v>
      </c>
    </row>
    <row r="179" spans="1:15" s="12" customFormat="1" x14ac:dyDescent="0.2">
      <c r="A179" s="10" t="s">
        <v>201</v>
      </c>
      <c r="B179" s="13">
        <v>851</v>
      </c>
      <c r="C179" s="21" t="s">
        <v>117</v>
      </c>
      <c r="D179" s="21" t="s">
        <v>35</v>
      </c>
      <c r="E179" s="2" t="s">
        <v>0</v>
      </c>
      <c r="F179" s="21"/>
      <c r="G179" s="22">
        <f>G184+G189+G201+G205+G180+G194+G213+G217+G221</f>
        <v>21377668.420000002</v>
      </c>
      <c r="H179" s="22">
        <f t="shared" ref="H179:O179" si="92">H184+H189+H201+H205+H180+H194+H213+H217+H221</f>
        <v>204613.58000000007</v>
      </c>
      <c r="I179" s="22">
        <f t="shared" si="92"/>
        <v>21582282</v>
      </c>
      <c r="J179" s="22">
        <f t="shared" si="92"/>
        <v>19456690.16</v>
      </c>
      <c r="K179" s="22">
        <f t="shared" si="92"/>
        <v>0.84</v>
      </c>
      <c r="L179" s="22">
        <f t="shared" si="92"/>
        <v>19456691</v>
      </c>
      <c r="M179" s="22">
        <f t="shared" si="92"/>
        <v>20525985.949999999</v>
      </c>
      <c r="N179" s="22">
        <f t="shared" si="92"/>
        <v>0.05</v>
      </c>
      <c r="O179" s="22">
        <f t="shared" si="92"/>
        <v>20525986</v>
      </c>
    </row>
    <row r="180" spans="1:15" s="12" customFormat="1" ht="90" x14ac:dyDescent="0.2">
      <c r="A180" s="31" t="s">
        <v>202</v>
      </c>
      <c r="B180" s="13">
        <v>851</v>
      </c>
      <c r="C180" s="9" t="s">
        <v>117</v>
      </c>
      <c r="D180" s="9" t="s">
        <v>35</v>
      </c>
      <c r="E180" s="2" t="s">
        <v>203</v>
      </c>
      <c r="F180" s="9"/>
      <c r="G180" s="26">
        <f t="shared" ref="G180:O181" si="93">G181</f>
        <v>129600</v>
      </c>
      <c r="H180" s="26">
        <f t="shared" si="93"/>
        <v>0</v>
      </c>
      <c r="I180" s="26">
        <f t="shared" si="93"/>
        <v>129600</v>
      </c>
      <c r="J180" s="26">
        <f t="shared" si="93"/>
        <v>129600</v>
      </c>
      <c r="K180" s="26">
        <f t="shared" si="93"/>
        <v>0</v>
      </c>
      <c r="L180" s="26">
        <f t="shared" si="93"/>
        <v>129600</v>
      </c>
      <c r="M180" s="26">
        <f t="shared" si="93"/>
        <v>129600</v>
      </c>
      <c r="N180" s="26">
        <f t="shared" si="93"/>
        <v>0</v>
      </c>
      <c r="O180" s="26">
        <f t="shared" si="93"/>
        <v>129600</v>
      </c>
    </row>
    <row r="181" spans="1:15" s="12" customFormat="1" ht="45" x14ac:dyDescent="0.2">
      <c r="A181" s="31" t="s">
        <v>94</v>
      </c>
      <c r="B181" s="13">
        <v>851</v>
      </c>
      <c r="C181" s="9" t="s">
        <v>117</v>
      </c>
      <c r="D181" s="9" t="s">
        <v>35</v>
      </c>
      <c r="E181" s="2" t="s">
        <v>203</v>
      </c>
      <c r="F181" s="9" t="s">
        <v>158</v>
      </c>
      <c r="G181" s="26">
        <f t="shared" si="93"/>
        <v>129600</v>
      </c>
      <c r="H181" s="26">
        <f t="shared" si="93"/>
        <v>0</v>
      </c>
      <c r="I181" s="26">
        <f t="shared" si="93"/>
        <v>129600</v>
      </c>
      <c r="J181" s="26">
        <f t="shared" si="93"/>
        <v>129600</v>
      </c>
      <c r="K181" s="26">
        <f t="shared" si="93"/>
        <v>0</v>
      </c>
      <c r="L181" s="26">
        <f t="shared" si="93"/>
        <v>129600</v>
      </c>
      <c r="M181" s="26">
        <f t="shared" si="93"/>
        <v>129600</v>
      </c>
      <c r="N181" s="26">
        <f t="shared" si="93"/>
        <v>0</v>
      </c>
      <c r="O181" s="26">
        <f t="shared" si="93"/>
        <v>129600</v>
      </c>
    </row>
    <row r="182" spans="1:15" s="12" customFormat="1" x14ac:dyDescent="0.2">
      <c r="A182" s="31" t="s">
        <v>159</v>
      </c>
      <c r="B182" s="13">
        <v>851</v>
      </c>
      <c r="C182" s="9" t="s">
        <v>117</v>
      </c>
      <c r="D182" s="9" t="s">
        <v>35</v>
      </c>
      <c r="E182" s="2" t="s">
        <v>203</v>
      </c>
      <c r="F182" s="9" t="s">
        <v>160</v>
      </c>
      <c r="G182" s="26">
        <v>129600</v>
      </c>
      <c r="H182" s="26"/>
      <c r="I182" s="26">
        <f>G182+H182</f>
        <v>129600</v>
      </c>
      <c r="J182" s="26">
        <v>129600</v>
      </c>
      <c r="K182" s="26"/>
      <c r="L182" s="26">
        <f>J182+K182</f>
        <v>129600</v>
      </c>
      <c r="M182" s="26">
        <v>129600</v>
      </c>
      <c r="N182" s="26"/>
      <c r="O182" s="26">
        <f>M182+N182</f>
        <v>129600</v>
      </c>
    </row>
    <row r="183" spans="1:15" s="12" customFormat="1" ht="30" x14ac:dyDescent="0.2">
      <c r="A183" s="77" t="s">
        <v>332</v>
      </c>
      <c r="B183" s="13">
        <v>851</v>
      </c>
      <c r="C183" s="9" t="s">
        <v>117</v>
      </c>
      <c r="D183" s="9" t="s">
        <v>35</v>
      </c>
      <c r="E183" s="2" t="s">
        <v>203</v>
      </c>
      <c r="F183" s="9" t="s">
        <v>318</v>
      </c>
      <c r="G183" s="26">
        <f>G182</f>
        <v>129600</v>
      </c>
      <c r="H183" s="26"/>
      <c r="I183" s="26">
        <f>G183+H183</f>
        <v>129600</v>
      </c>
      <c r="J183" s="26">
        <f>J182</f>
        <v>129600</v>
      </c>
      <c r="K183" s="26">
        <f t="shared" ref="K183:O183" si="94">K182</f>
        <v>0</v>
      </c>
      <c r="L183" s="26">
        <f t="shared" si="94"/>
        <v>129600</v>
      </c>
      <c r="M183" s="26">
        <f t="shared" si="94"/>
        <v>129600</v>
      </c>
      <c r="N183" s="26">
        <f t="shared" si="94"/>
        <v>0</v>
      </c>
      <c r="O183" s="26">
        <f t="shared" si="94"/>
        <v>129600</v>
      </c>
    </row>
    <row r="184" spans="1:15" s="12" customFormat="1" x14ac:dyDescent="0.2">
      <c r="A184" s="31" t="s">
        <v>204</v>
      </c>
      <c r="B184" s="13">
        <v>851</v>
      </c>
      <c r="C184" s="9" t="s">
        <v>117</v>
      </c>
      <c r="D184" s="9" t="s">
        <v>35</v>
      </c>
      <c r="E184" s="2" t="s">
        <v>205</v>
      </c>
      <c r="F184" s="9"/>
      <c r="G184" s="26">
        <f t="shared" ref="G184:O185" si="95">G185</f>
        <v>6937900</v>
      </c>
      <c r="H184" s="26">
        <f t="shared" si="95"/>
        <v>100000</v>
      </c>
      <c r="I184" s="26">
        <f t="shared" si="95"/>
        <v>7037900</v>
      </c>
      <c r="J184" s="26">
        <f t="shared" si="95"/>
        <v>6532460</v>
      </c>
      <c r="K184" s="26">
        <f t="shared" si="95"/>
        <v>0</v>
      </c>
      <c r="L184" s="26">
        <f t="shared" si="95"/>
        <v>6532460</v>
      </c>
      <c r="M184" s="26">
        <f t="shared" si="95"/>
        <v>6532460</v>
      </c>
      <c r="N184" s="26">
        <f t="shared" si="95"/>
        <v>0</v>
      </c>
      <c r="O184" s="26">
        <f t="shared" si="95"/>
        <v>6532460</v>
      </c>
    </row>
    <row r="185" spans="1:15" s="12" customFormat="1" ht="45" x14ac:dyDescent="0.2">
      <c r="A185" s="31" t="s">
        <v>94</v>
      </c>
      <c r="B185" s="13">
        <v>851</v>
      </c>
      <c r="C185" s="9" t="s">
        <v>117</v>
      </c>
      <c r="D185" s="9" t="s">
        <v>35</v>
      </c>
      <c r="E185" s="2" t="s">
        <v>205</v>
      </c>
      <c r="F185" s="9" t="s">
        <v>158</v>
      </c>
      <c r="G185" s="26">
        <f t="shared" si="95"/>
        <v>6937900</v>
      </c>
      <c r="H185" s="26">
        <f t="shared" si="95"/>
        <v>100000</v>
      </c>
      <c r="I185" s="26">
        <f t="shared" si="95"/>
        <v>7037900</v>
      </c>
      <c r="J185" s="26">
        <f t="shared" si="95"/>
        <v>6532460</v>
      </c>
      <c r="K185" s="26">
        <f t="shared" si="95"/>
        <v>0</v>
      </c>
      <c r="L185" s="26">
        <f t="shared" si="95"/>
        <v>6532460</v>
      </c>
      <c r="M185" s="26">
        <f t="shared" si="95"/>
        <v>6532460</v>
      </c>
      <c r="N185" s="26">
        <f t="shared" si="95"/>
        <v>0</v>
      </c>
      <c r="O185" s="26">
        <f t="shared" si="95"/>
        <v>6532460</v>
      </c>
    </row>
    <row r="186" spans="1:15" s="12" customFormat="1" x14ac:dyDescent="0.2">
      <c r="A186" s="31" t="s">
        <v>159</v>
      </c>
      <c r="B186" s="13">
        <v>851</v>
      </c>
      <c r="C186" s="9" t="s">
        <v>117</v>
      </c>
      <c r="D186" s="9" t="s">
        <v>35</v>
      </c>
      <c r="E186" s="2" t="s">
        <v>205</v>
      </c>
      <c r="F186" s="9" t="s">
        <v>160</v>
      </c>
      <c r="G186" s="26">
        <v>6937900</v>
      </c>
      <c r="H186" s="26">
        <v>100000</v>
      </c>
      <c r="I186" s="26">
        <f>G186+H186</f>
        <v>7037900</v>
      </c>
      <c r="J186" s="26">
        <v>6532460</v>
      </c>
      <c r="K186" s="26"/>
      <c r="L186" s="26">
        <f>J186+K186</f>
        <v>6532460</v>
      </c>
      <c r="M186" s="26">
        <v>6532460</v>
      </c>
      <c r="N186" s="26"/>
      <c r="O186" s="26">
        <f>M186+N186</f>
        <v>6532460</v>
      </c>
    </row>
    <row r="187" spans="1:15" s="12" customFormat="1" ht="75" x14ac:dyDescent="0.2">
      <c r="A187" s="31" t="s">
        <v>307</v>
      </c>
      <c r="B187" s="13">
        <v>851</v>
      </c>
      <c r="C187" s="9" t="s">
        <v>117</v>
      </c>
      <c r="D187" s="9" t="s">
        <v>35</v>
      </c>
      <c r="E187" s="2" t="s">
        <v>205</v>
      </c>
      <c r="F187" s="9" t="s">
        <v>319</v>
      </c>
      <c r="G187" s="26">
        <v>6937900</v>
      </c>
      <c r="H187" s="26"/>
      <c r="I187" s="26">
        <f>G187+H187</f>
        <v>6937900</v>
      </c>
      <c r="J187" s="26">
        <f>J186</f>
        <v>6532460</v>
      </c>
      <c r="K187" s="26">
        <f t="shared" ref="K187:O187" si="96">K186</f>
        <v>0</v>
      </c>
      <c r="L187" s="26">
        <f t="shared" si="96"/>
        <v>6532460</v>
      </c>
      <c r="M187" s="26">
        <f t="shared" si="96"/>
        <v>6532460</v>
      </c>
      <c r="N187" s="26">
        <f t="shared" si="96"/>
        <v>0</v>
      </c>
      <c r="O187" s="26">
        <f t="shared" si="96"/>
        <v>6532460</v>
      </c>
    </row>
    <row r="188" spans="1:15" s="12" customFormat="1" ht="30" x14ac:dyDescent="0.2">
      <c r="A188" s="77" t="s">
        <v>332</v>
      </c>
      <c r="B188" s="13">
        <v>851</v>
      </c>
      <c r="C188" s="9" t="s">
        <v>117</v>
      </c>
      <c r="D188" s="9" t="s">
        <v>35</v>
      </c>
      <c r="E188" s="2" t="s">
        <v>205</v>
      </c>
      <c r="F188" s="9" t="s">
        <v>318</v>
      </c>
      <c r="G188" s="26"/>
      <c r="H188" s="26">
        <v>100000</v>
      </c>
      <c r="I188" s="26">
        <f>G188+H188</f>
        <v>100000</v>
      </c>
      <c r="J188" s="26"/>
      <c r="K188" s="26"/>
      <c r="L188" s="26"/>
      <c r="M188" s="26"/>
      <c r="N188" s="26"/>
      <c r="O188" s="26"/>
    </row>
    <row r="189" spans="1:15" s="12" customFormat="1" ht="30" x14ac:dyDescent="0.2">
      <c r="A189" s="31" t="s">
        <v>206</v>
      </c>
      <c r="B189" s="13">
        <v>851</v>
      </c>
      <c r="C189" s="9" t="s">
        <v>117</v>
      </c>
      <c r="D189" s="9" t="s">
        <v>35</v>
      </c>
      <c r="E189" s="2" t="s">
        <v>207</v>
      </c>
      <c r="F189" s="9"/>
      <c r="G189" s="26">
        <f t="shared" ref="G189:O190" si="97">G190</f>
        <v>5980300</v>
      </c>
      <c r="H189" s="26">
        <f t="shared" si="97"/>
        <v>55967</v>
      </c>
      <c r="I189" s="26">
        <f t="shared" si="97"/>
        <v>6036267</v>
      </c>
      <c r="J189" s="26">
        <f t="shared" si="97"/>
        <v>5632347</v>
      </c>
      <c r="K189" s="26">
        <f t="shared" si="97"/>
        <v>0</v>
      </c>
      <c r="L189" s="26">
        <f t="shared" si="97"/>
        <v>5632347</v>
      </c>
      <c r="M189" s="26">
        <f t="shared" si="97"/>
        <v>5632347</v>
      </c>
      <c r="N189" s="26">
        <f t="shared" si="97"/>
        <v>0</v>
      </c>
      <c r="O189" s="26">
        <f t="shared" si="97"/>
        <v>5632347</v>
      </c>
    </row>
    <row r="190" spans="1:15" s="12" customFormat="1" ht="45" x14ac:dyDescent="0.2">
      <c r="A190" s="31" t="s">
        <v>94</v>
      </c>
      <c r="B190" s="13">
        <v>851</v>
      </c>
      <c r="C190" s="9" t="s">
        <v>117</v>
      </c>
      <c r="D190" s="9" t="s">
        <v>35</v>
      </c>
      <c r="E190" s="2" t="s">
        <v>207</v>
      </c>
      <c r="F190" s="37">
        <v>600</v>
      </c>
      <c r="G190" s="26">
        <f t="shared" si="97"/>
        <v>5980300</v>
      </c>
      <c r="H190" s="26">
        <f t="shared" si="97"/>
        <v>55967</v>
      </c>
      <c r="I190" s="26">
        <f t="shared" si="97"/>
        <v>6036267</v>
      </c>
      <c r="J190" s="26">
        <f t="shared" si="97"/>
        <v>5632347</v>
      </c>
      <c r="K190" s="26">
        <f t="shared" si="97"/>
        <v>0</v>
      </c>
      <c r="L190" s="26">
        <f t="shared" si="97"/>
        <v>5632347</v>
      </c>
      <c r="M190" s="26">
        <f t="shared" si="97"/>
        <v>5632347</v>
      </c>
      <c r="N190" s="26">
        <f t="shared" si="97"/>
        <v>0</v>
      </c>
      <c r="O190" s="26">
        <f t="shared" si="97"/>
        <v>5632347</v>
      </c>
    </row>
    <row r="191" spans="1:15" s="12" customFormat="1" x14ac:dyDescent="0.2">
      <c r="A191" s="31" t="s">
        <v>159</v>
      </c>
      <c r="B191" s="13">
        <v>851</v>
      </c>
      <c r="C191" s="9" t="s">
        <v>117</v>
      </c>
      <c r="D191" s="9" t="s">
        <v>35</v>
      </c>
      <c r="E191" s="2" t="s">
        <v>207</v>
      </c>
      <c r="F191" s="9" t="s">
        <v>160</v>
      </c>
      <c r="G191" s="26">
        <v>5980300</v>
      </c>
      <c r="H191" s="26">
        <v>55967</v>
      </c>
      <c r="I191" s="26">
        <f>G191+H191</f>
        <v>6036267</v>
      </c>
      <c r="J191" s="26">
        <v>5632347</v>
      </c>
      <c r="K191" s="26"/>
      <c r="L191" s="26">
        <f>J191+K191</f>
        <v>5632347</v>
      </c>
      <c r="M191" s="26">
        <v>5632347</v>
      </c>
      <c r="N191" s="26"/>
      <c r="O191" s="26">
        <f>M191+N191</f>
        <v>5632347</v>
      </c>
    </row>
    <row r="192" spans="1:15" s="12" customFormat="1" ht="75" x14ac:dyDescent="0.2">
      <c r="A192" s="31" t="s">
        <v>307</v>
      </c>
      <c r="B192" s="13">
        <v>851</v>
      </c>
      <c r="C192" s="9" t="s">
        <v>117</v>
      </c>
      <c r="D192" s="9" t="s">
        <v>35</v>
      </c>
      <c r="E192" s="2" t="s">
        <v>207</v>
      </c>
      <c r="F192" s="9" t="s">
        <v>319</v>
      </c>
      <c r="G192" s="26">
        <v>5980300</v>
      </c>
      <c r="H192" s="26"/>
      <c r="I192" s="26">
        <f>G192+H192</f>
        <v>5980300</v>
      </c>
      <c r="J192" s="26">
        <f>J191</f>
        <v>5632347</v>
      </c>
      <c r="K192" s="26">
        <f t="shared" ref="K192:O192" si="98">K191</f>
        <v>0</v>
      </c>
      <c r="L192" s="26">
        <f t="shared" si="98"/>
        <v>5632347</v>
      </c>
      <c r="M192" s="26">
        <f t="shared" si="98"/>
        <v>5632347</v>
      </c>
      <c r="N192" s="26">
        <f t="shared" si="98"/>
        <v>0</v>
      </c>
      <c r="O192" s="26">
        <f t="shared" si="98"/>
        <v>5632347</v>
      </c>
    </row>
    <row r="193" spans="1:15" s="12" customFormat="1" ht="30" x14ac:dyDescent="0.2">
      <c r="A193" s="77" t="s">
        <v>332</v>
      </c>
      <c r="B193" s="13">
        <v>851</v>
      </c>
      <c r="C193" s="9" t="s">
        <v>117</v>
      </c>
      <c r="D193" s="9" t="s">
        <v>35</v>
      </c>
      <c r="E193" s="2" t="s">
        <v>207</v>
      </c>
      <c r="F193" s="9" t="s">
        <v>318</v>
      </c>
      <c r="G193" s="26"/>
      <c r="H193" s="26">
        <v>55967</v>
      </c>
      <c r="I193" s="26">
        <f>G193+H193</f>
        <v>55967</v>
      </c>
      <c r="J193" s="26"/>
      <c r="K193" s="26"/>
      <c r="L193" s="26"/>
      <c r="M193" s="26"/>
      <c r="N193" s="26"/>
      <c r="O193" s="26"/>
    </row>
    <row r="194" spans="1:15" s="12" customFormat="1" x14ac:dyDescent="0.2">
      <c r="A194" s="31" t="s">
        <v>208</v>
      </c>
      <c r="B194" s="13">
        <v>851</v>
      </c>
      <c r="C194" s="9" t="s">
        <v>117</v>
      </c>
      <c r="D194" s="9" t="s">
        <v>35</v>
      </c>
      <c r="E194" s="2" t="s">
        <v>209</v>
      </c>
      <c r="F194" s="9"/>
      <c r="G194" s="26">
        <f t="shared" ref="G194:O194" si="99">G195+G198</f>
        <v>232500</v>
      </c>
      <c r="H194" s="26">
        <f t="shared" si="99"/>
        <v>0</v>
      </c>
      <c r="I194" s="26">
        <f t="shared" si="99"/>
        <v>232500</v>
      </c>
      <c r="J194" s="26">
        <f t="shared" si="99"/>
        <v>0</v>
      </c>
      <c r="K194" s="26">
        <f t="shared" si="99"/>
        <v>0</v>
      </c>
      <c r="L194" s="26">
        <f t="shared" si="99"/>
        <v>0</v>
      </c>
      <c r="M194" s="26">
        <f t="shared" si="99"/>
        <v>0</v>
      </c>
      <c r="N194" s="26">
        <f t="shared" si="99"/>
        <v>0</v>
      </c>
      <c r="O194" s="26">
        <f t="shared" si="99"/>
        <v>0</v>
      </c>
    </row>
    <row r="195" spans="1:15" s="12" customFormat="1" ht="30" x14ac:dyDescent="0.2">
      <c r="A195" s="31" t="s">
        <v>44</v>
      </c>
      <c r="B195" s="13">
        <v>851</v>
      </c>
      <c r="C195" s="9" t="s">
        <v>117</v>
      </c>
      <c r="D195" s="9" t="s">
        <v>35</v>
      </c>
      <c r="E195" s="2" t="s">
        <v>209</v>
      </c>
      <c r="F195" s="9" t="s">
        <v>45</v>
      </c>
      <c r="G195" s="26">
        <f t="shared" ref="G195:O195" si="100">G196</f>
        <v>172500</v>
      </c>
      <c r="H195" s="26">
        <f t="shared" si="100"/>
        <v>0</v>
      </c>
      <c r="I195" s="26">
        <f t="shared" si="100"/>
        <v>172500</v>
      </c>
      <c r="J195" s="26">
        <f t="shared" si="100"/>
        <v>0</v>
      </c>
      <c r="K195" s="26">
        <f t="shared" si="100"/>
        <v>0</v>
      </c>
      <c r="L195" s="26">
        <f t="shared" si="100"/>
        <v>0</v>
      </c>
      <c r="M195" s="26">
        <f t="shared" si="100"/>
        <v>0</v>
      </c>
      <c r="N195" s="26">
        <f t="shared" si="100"/>
        <v>0</v>
      </c>
      <c r="O195" s="26">
        <f t="shared" si="100"/>
        <v>0</v>
      </c>
    </row>
    <row r="196" spans="1:15" s="12" customFormat="1" ht="45" x14ac:dyDescent="0.2">
      <c r="A196" s="31" t="s">
        <v>46</v>
      </c>
      <c r="B196" s="13">
        <v>851</v>
      </c>
      <c r="C196" s="9" t="s">
        <v>117</v>
      </c>
      <c r="D196" s="9" t="s">
        <v>35</v>
      </c>
      <c r="E196" s="2" t="s">
        <v>209</v>
      </c>
      <c r="F196" s="9" t="s">
        <v>47</v>
      </c>
      <c r="G196" s="26">
        <v>172500</v>
      </c>
      <c r="H196" s="26"/>
      <c r="I196" s="26">
        <f>G196+H196</f>
        <v>172500</v>
      </c>
      <c r="J196" s="26"/>
      <c r="K196" s="26"/>
      <c r="L196" s="26">
        <f>J196+K196</f>
        <v>0</v>
      </c>
      <c r="M196" s="26"/>
      <c r="N196" s="26"/>
      <c r="O196" s="26">
        <f>M196+N196</f>
        <v>0</v>
      </c>
    </row>
    <row r="197" spans="1:15" s="12" customFormat="1" x14ac:dyDescent="0.2">
      <c r="A197" s="34" t="s">
        <v>294</v>
      </c>
      <c r="B197" s="13">
        <v>851</v>
      </c>
      <c r="C197" s="9" t="s">
        <v>117</v>
      </c>
      <c r="D197" s="9" t="s">
        <v>35</v>
      </c>
      <c r="E197" s="2" t="s">
        <v>209</v>
      </c>
      <c r="F197" s="9" t="s">
        <v>306</v>
      </c>
      <c r="G197" s="26">
        <f>G196</f>
        <v>172500</v>
      </c>
      <c r="H197" s="26"/>
      <c r="I197" s="26">
        <f>G197+H197</f>
        <v>172500</v>
      </c>
      <c r="J197" s="26"/>
      <c r="K197" s="26"/>
      <c r="L197" s="26"/>
      <c r="M197" s="26"/>
      <c r="N197" s="26"/>
      <c r="O197" s="26"/>
    </row>
    <row r="198" spans="1:15" s="12" customFormat="1" ht="45" x14ac:dyDescent="0.2">
      <c r="A198" s="31" t="s">
        <v>94</v>
      </c>
      <c r="B198" s="13">
        <v>851</v>
      </c>
      <c r="C198" s="9" t="s">
        <v>117</v>
      </c>
      <c r="D198" s="9" t="s">
        <v>35</v>
      </c>
      <c r="E198" s="2" t="s">
        <v>209</v>
      </c>
      <c r="F198" s="9" t="s">
        <v>158</v>
      </c>
      <c r="G198" s="26">
        <f t="shared" ref="G198:O198" si="101">G199</f>
        <v>60000</v>
      </c>
      <c r="H198" s="26">
        <f t="shared" si="101"/>
        <v>0</v>
      </c>
      <c r="I198" s="26">
        <f t="shared" si="101"/>
        <v>60000</v>
      </c>
      <c r="J198" s="26">
        <f t="shared" si="101"/>
        <v>0</v>
      </c>
      <c r="K198" s="26">
        <f t="shared" si="101"/>
        <v>0</v>
      </c>
      <c r="L198" s="26">
        <f t="shared" si="101"/>
        <v>0</v>
      </c>
      <c r="M198" s="26">
        <f t="shared" si="101"/>
        <v>0</v>
      </c>
      <c r="N198" s="26">
        <f t="shared" si="101"/>
        <v>0</v>
      </c>
      <c r="O198" s="26">
        <f t="shared" si="101"/>
        <v>0</v>
      </c>
    </row>
    <row r="199" spans="1:15" s="12" customFormat="1" x14ac:dyDescent="0.2">
      <c r="A199" s="31" t="s">
        <v>159</v>
      </c>
      <c r="B199" s="13">
        <v>851</v>
      </c>
      <c r="C199" s="9" t="s">
        <v>117</v>
      </c>
      <c r="D199" s="9" t="s">
        <v>35</v>
      </c>
      <c r="E199" s="2" t="s">
        <v>209</v>
      </c>
      <c r="F199" s="9" t="s">
        <v>160</v>
      </c>
      <c r="G199" s="26">
        <v>60000</v>
      </c>
      <c r="H199" s="26"/>
      <c r="I199" s="26">
        <f>G199+H199</f>
        <v>60000</v>
      </c>
      <c r="J199" s="26"/>
      <c r="K199" s="26"/>
      <c r="L199" s="26">
        <f>J199+K199</f>
        <v>0</v>
      </c>
      <c r="M199" s="26"/>
      <c r="N199" s="26"/>
      <c r="O199" s="26">
        <f>M199+N199</f>
        <v>0</v>
      </c>
    </row>
    <row r="200" spans="1:15" s="12" customFormat="1" ht="30" x14ac:dyDescent="0.2">
      <c r="A200" s="77" t="s">
        <v>332</v>
      </c>
      <c r="B200" s="13">
        <v>851</v>
      </c>
      <c r="C200" s="9" t="s">
        <v>117</v>
      </c>
      <c r="D200" s="9" t="s">
        <v>35</v>
      </c>
      <c r="E200" s="2" t="s">
        <v>209</v>
      </c>
      <c r="F200" s="9" t="s">
        <v>318</v>
      </c>
      <c r="G200" s="26">
        <f>G199</f>
        <v>60000</v>
      </c>
      <c r="H200" s="26"/>
      <c r="I200" s="26">
        <f>G200+H200</f>
        <v>60000</v>
      </c>
      <c r="J200" s="26"/>
      <c r="K200" s="26"/>
      <c r="L200" s="26"/>
      <c r="M200" s="26"/>
      <c r="N200" s="26"/>
      <c r="O200" s="26"/>
    </row>
    <row r="201" spans="1:15" s="12" customFormat="1" ht="30" x14ac:dyDescent="0.2">
      <c r="A201" s="34" t="s">
        <v>210</v>
      </c>
      <c r="B201" s="13">
        <v>851</v>
      </c>
      <c r="C201" s="9" t="s">
        <v>117</v>
      </c>
      <c r="D201" s="9" t="s">
        <v>35</v>
      </c>
      <c r="E201" s="33" t="s">
        <v>211</v>
      </c>
      <c r="F201" s="9"/>
      <c r="G201" s="26">
        <f t="shared" ref="G201:O202" si="102">G202</f>
        <v>0</v>
      </c>
      <c r="H201" s="26">
        <f t="shared" si="102"/>
        <v>417925</v>
      </c>
      <c r="I201" s="26">
        <f t="shared" si="102"/>
        <v>417925</v>
      </c>
      <c r="J201" s="26">
        <f t="shared" si="102"/>
        <v>0</v>
      </c>
      <c r="K201" s="26">
        <f t="shared" si="102"/>
        <v>0</v>
      </c>
      <c r="L201" s="26">
        <f t="shared" si="102"/>
        <v>0</v>
      </c>
      <c r="M201" s="26">
        <f t="shared" si="102"/>
        <v>0</v>
      </c>
      <c r="N201" s="26">
        <f t="shared" si="102"/>
        <v>0</v>
      </c>
      <c r="O201" s="26">
        <f t="shared" si="102"/>
        <v>0</v>
      </c>
    </row>
    <row r="202" spans="1:15" s="12" customFormat="1" ht="30" x14ac:dyDescent="0.2">
      <c r="A202" s="35" t="s">
        <v>44</v>
      </c>
      <c r="B202" s="13">
        <v>851</v>
      </c>
      <c r="C202" s="9" t="s">
        <v>117</v>
      </c>
      <c r="D202" s="9" t="s">
        <v>35</v>
      </c>
      <c r="E202" s="33" t="s">
        <v>211</v>
      </c>
      <c r="F202" s="9" t="s">
        <v>45</v>
      </c>
      <c r="G202" s="26">
        <f t="shared" si="102"/>
        <v>0</v>
      </c>
      <c r="H202" s="26">
        <f t="shared" si="102"/>
        <v>417925</v>
      </c>
      <c r="I202" s="26">
        <f t="shared" si="102"/>
        <v>417925</v>
      </c>
      <c r="J202" s="26">
        <f t="shared" si="102"/>
        <v>0</v>
      </c>
      <c r="K202" s="26">
        <f t="shared" si="102"/>
        <v>0</v>
      </c>
      <c r="L202" s="26">
        <f t="shared" si="102"/>
        <v>0</v>
      </c>
      <c r="M202" s="26">
        <f t="shared" si="102"/>
        <v>0</v>
      </c>
      <c r="N202" s="26">
        <f t="shared" si="102"/>
        <v>0</v>
      </c>
      <c r="O202" s="26">
        <f t="shared" si="102"/>
        <v>0</v>
      </c>
    </row>
    <row r="203" spans="1:15" s="12" customFormat="1" ht="45" x14ac:dyDescent="0.2">
      <c r="A203" s="35" t="s">
        <v>46</v>
      </c>
      <c r="B203" s="13">
        <v>851</v>
      </c>
      <c r="C203" s="9" t="s">
        <v>117</v>
      </c>
      <c r="D203" s="9" t="s">
        <v>35</v>
      </c>
      <c r="E203" s="33" t="s">
        <v>211</v>
      </c>
      <c r="F203" s="9" t="s">
        <v>47</v>
      </c>
      <c r="G203" s="26"/>
      <c r="H203" s="26">
        <v>417925</v>
      </c>
      <c r="I203" s="26">
        <f>G203+H203</f>
        <v>417925</v>
      </c>
      <c r="J203" s="26"/>
      <c r="K203" s="26"/>
      <c r="L203" s="26">
        <f>J203+K203</f>
        <v>0</v>
      </c>
      <c r="M203" s="26"/>
      <c r="N203" s="26"/>
      <c r="O203" s="26">
        <f>M203+N203</f>
        <v>0</v>
      </c>
    </row>
    <row r="204" spans="1:15" s="12" customFormat="1" x14ac:dyDescent="0.2">
      <c r="A204" s="34" t="s">
        <v>294</v>
      </c>
      <c r="B204" s="13">
        <v>851</v>
      </c>
      <c r="C204" s="9" t="s">
        <v>117</v>
      </c>
      <c r="D204" s="9" t="s">
        <v>35</v>
      </c>
      <c r="E204" s="33" t="s">
        <v>211</v>
      </c>
      <c r="F204" s="9" t="s">
        <v>306</v>
      </c>
      <c r="G204" s="26"/>
      <c r="H204" s="26">
        <f>H203</f>
        <v>417925</v>
      </c>
      <c r="I204" s="26">
        <f>G204+H204</f>
        <v>417925</v>
      </c>
      <c r="J204" s="26"/>
      <c r="K204" s="26"/>
      <c r="L204" s="26"/>
      <c r="M204" s="26"/>
      <c r="N204" s="26"/>
      <c r="O204" s="26"/>
    </row>
    <row r="205" spans="1:15" s="12" customFormat="1" ht="90" x14ac:dyDescent="0.2">
      <c r="A205" s="31" t="s">
        <v>271</v>
      </c>
      <c r="B205" s="13">
        <v>851</v>
      </c>
      <c r="C205" s="9" t="s">
        <v>117</v>
      </c>
      <c r="D205" s="9" t="s">
        <v>35</v>
      </c>
      <c r="E205" s="2" t="s">
        <v>212</v>
      </c>
      <c r="F205" s="37"/>
      <c r="G205" s="26">
        <f t="shared" ref="G205:O205" si="103">G206+G209</f>
        <v>5600000</v>
      </c>
      <c r="H205" s="26">
        <f t="shared" si="103"/>
        <v>0</v>
      </c>
      <c r="I205" s="26">
        <f t="shared" si="103"/>
        <v>5600000</v>
      </c>
      <c r="J205" s="26">
        <f t="shared" si="103"/>
        <v>5600000</v>
      </c>
      <c r="K205" s="26">
        <f t="shared" si="103"/>
        <v>0</v>
      </c>
      <c r="L205" s="26">
        <f t="shared" si="103"/>
        <v>5600000</v>
      </c>
      <c r="M205" s="26">
        <f t="shared" si="103"/>
        <v>5600000</v>
      </c>
      <c r="N205" s="26">
        <f t="shared" si="103"/>
        <v>0</v>
      </c>
      <c r="O205" s="26">
        <f t="shared" si="103"/>
        <v>5600000</v>
      </c>
    </row>
    <row r="206" spans="1:15" s="12" customFormat="1" ht="30" x14ac:dyDescent="0.2">
      <c r="A206" s="31" t="s">
        <v>44</v>
      </c>
      <c r="B206" s="13">
        <v>851</v>
      </c>
      <c r="C206" s="9" t="s">
        <v>117</v>
      </c>
      <c r="D206" s="9" t="s">
        <v>35</v>
      </c>
      <c r="E206" s="2" t="s">
        <v>212</v>
      </c>
      <c r="F206" s="37">
        <v>200</v>
      </c>
      <c r="G206" s="26">
        <f t="shared" ref="G206:O206" si="104">G207</f>
        <v>375000</v>
      </c>
      <c r="H206" s="26">
        <f t="shared" si="104"/>
        <v>0</v>
      </c>
      <c r="I206" s="26">
        <f t="shared" si="104"/>
        <v>375000</v>
      </c>
      <c r="J206" s="26">
        <f t="shared" si="104"/>
        <v>375000</v>
      </c>
      <c r="K206" s="26">
        <f t="shared" si="104"/>
        <v>0</v>
      </c>
      <c r="L206" s="26">
        <f t="shared" si="104"/>
        <v>375000</v>
      </c>
      <c r="M206" s="26">
        <f t="shared" si="104"/>
        <v>375000</v>
      </c>
      <c r="N206" s="26">
        <f t="shared" si="104"/>
        <v>0</v>
      </c>
      <c r="O206" s="26">
        <f t="shared" si="104"/>
        <v>375000</v>
      </c>
    </row>
    <row r="207" spans="1:15" s="12" customFormat="1" ht="45" x14ac:dyDescent="0.2">
      <c r="A207" s="31" t="s">
        <v>46</v>
      </c>
      <c r="B207" s="13">
        <v>851</v>
      </c>
      <c r="C207" s="9" t="s">
        <v>117</v>
      </c>
      <c r="D207" s="9" t="s">
        <v>35</v>
      </c>
      <c r="E207" s="2" t="s">
        <v>212</v>
      </c>
      <c r="F207" s="37">
        <v>240</v>
      </c>
      <c r="G207" s="26">
        <v>375000</v>
      </c>
      <c r="H207" s="26"/>
      <c r="I207" s="26">
        <f>G207+H207</f>
        <v>375000</v>
      </c>
      <c r="J207" s="26">
        <v>375000</v>
      </c>
      <c r="K207" s="26"/>
      <c r="L207" s="26">
        <f>J207+K207</f>
        <v>375000</v>
      </c>
      <c r="M207" s="26">
        <v>375000</v>
      </c>
      <c r="N207" s="26"/>
      <c r="O207" s="26">
        <f>M207+N207</f>
        <v>375000</v>
      </c>
    </row>
    <row r="208" spans="1:15" s="12" customFormat="1" x14ac:dyDescent="0.2">
      <c r="A208" s="34" t="s">
        <v>294</v>
      </c>
      <c r="B208" s="13">
        <v>851</v>
      </c>
      <c r="C208" s="9" t="s">
        <v>117</v>
      </c>
      <c r="D208" s="9" t="s">
        <v>35</v>
      </c>
      <c r="E208" s="2" t="s">
        <v>212</v>
      </c>
      <c r="F208" s="37">
        <v>244</v>
      </c>
      <c r="G208" s="26">
        <f>G207</f>
        <v>375000</v>
      </c>
      <c r="H208" s="26"/>
      <c r="I208" s="26">
        <f>G208+H208</f>
        <v>375000</v>
      </c>
      <c r="J208" s="26">
        <f>J207</f>
        <v>375000</v>
      </c>
      <c r="K208" s="26">
        <f t="shared" ref="K208:O208" si="105">K207</f>
        <v>0</v>
      </c>
      <c r="L208" s="26">
        <f t="shared" si="105"/>
        <v>375000</v>
      </c>
      <c r="M208" s="26">
        <f t="shared" si="105"/>
        <v>375000</v>
      </c>
      <c r="N208" s="26">
        <f t="shared" si="105"/>
        <v>0</v>
      </c>
      <c r="O208" s="26">
        <f t="shared" si="105"/>
        <v>375000</v>
      </c>
    </row>
    <row r="209" spans="1:15" s="12" customFormat="1" ht="45" x14ac:dyDescent="0.2">
      <c r="A209" s="31" t="s">
        <v>94</v>
      </c>
      <c r="B209" s="13">
        <v>851</v>
      </c>
      <c r="C209" s="9" t="s">
        <v>117</v>
      </c>
      <c r="D209" s="9" t="s">
        <v>35</v>
      </c>
      <c r="E209" s="2" t="s">
        <v>212</v>
      </c>
      <c r="F209" s="37">
        <v>600</v>
      </c>
      <c r="G209" s="26">
        <f t="shared" ref="G209:O209" si="106">G210</f>
        <v>5225000</v>
      </c>
      <c r="H209" s="26">
        <f t="shared" si="106"/>
        <v>0</v>
      </c>
      <c r="I209" s="26">
        <f t="shared" si="106"/>
        <v>5225000</v>
      </c>
      <c r="J209" s="26">
        <f t="shared" si="106"/>
        <v>5225000</v>
      </c>
      <c r="K209" s="26">
        <f t="shared" si="106"/>
        <v>0</v>
      </c>
      <c r="L209" s="26">
        <f t="shared" si="106"/>
        <v>5225000</v>
      </c>
      <c r="M209" s="26">
        <f t="shared" si="106"/>
        <v>5225000</v>
      </c>
      <c r="N209" s="26">
        <f t="shared" si="106"/>
        <v>0</v>
      </c>
      <c r="O209" s="26">
        <f t="shared" si="106"/>
        <v>5225000</v>
      </c>
    </row>
    <row r="210" spans="1:15" s="12" customFormat="1" x14ac:dyDescent="0.2">
      <c r="A210" s="31" t="s">
        <v>159</v>
      </c>
      <c r="B210" s="13">
        <v>851</v>
      </c>
      <c r="C210" s="9" t="s">
        <v>117</v>
      </c>
      <c r="D210" s="9" t="s">
        <v>35</v>
      </c>
      <c r="E210" s="2" t="s">
        <v>212</v>
      </c>
      <c r="F210" s="9" t="s">
        <v>160</v>
      </c>
      <c r="G210" s="26">
        <v>5225000</v>
      </c>
      <c r="H210" s="26"/>
      <c r="I210" s="26">
        <f>G210+H210</f>
        <v>5225000</v>
      </c>
      <c r="J210" s="26">
        <v>5225000</v>
      </c>
      <c r="K210" s="26"/>
      <c r="L210" s="26">
        <f>J210+K210</f>
        <v>5225000</v>
      </c>
      <c r="M210" s="26">
        <v>5225000</v>
      </c>
      <c r="N210" s="26"/>
      <c r="O210" s="26">
        <f>M210+N210</f>
        <v>5225000</v>
      </c>
    </row>
    <row r="211" spans="1:15" s="12" customFormat="1" ht="75" x14ac:dyDescent="0.2">
      <c r="A211" s="31" t="s">
        <v>307</v>
      </c>
      <c r="B211" s="13">
        <v>851</v>
      </c>
      <c r="C211" s="9" t="s">
        <v>117</v>
      </c>
      <c r="D211" s="9" t="s">
        <v>35</v>
      </c>
      <c r="E211" s="2" t="s">
        <v>212</v>
      </c>
      <c r="F211" s="9" t="s">
        <v>319</v>
      </c>
      <c r="G211" s="26">
        <v>5107400</v>
      </c>
      <c r="H211" s="26"/>
      <c r="I211" s="26">
        <f>G211+H211</f>
        <v>5107400</v>
      </c>
      <c r="J211" s="26">
        <v>5107400</v>
      </c>
      <c r="K211" s="26"/>
      <c r="L211" s="26">
        <f t="shared" ref="L211:L212" si="107">J211+K211</f>
        <v>5107400</v>
      </c>
      <c r="M211" s="26">
        <v>5107400</v>
      </c>
      <c r="N211" s="26"/>
      <c r="O211" s="26">
        <f t="shared" ref="O211:O212" si="108">M211+N211</f>
        <v>5107400</v>
      </c>
    </row>
    <row r="212" spans="1:15" s="12" customFormat="1" ht="30" x14ac:dyDescent="0.2">
      <c r="A212" s="77" t="s">
        <v>332</v>
      </c>
      <c r="B212" s="13">
        <v>851</v>
      </c>
      <c r="C212" s="9" t="s">
        <v>117</v>
      </c>
      <c r="D212" s="9" t="s">
        <v>35</v>
      </c>
      <c r="E212" s="2" t="s">
        <v>212</v>
      </c>
      <c r="F212" s="9" t="s">
        <v>318</v>
      </c>
      <c r="G212" s="26">
        <v>117600</v>
      </c>
      <c r="H212" s="26"/>
      <c r="I212" s="26">
        <f>G212+H212</f>
        <v>117600</v>
      </c>
      <c r="J212" s="26">
        <v>117600</v>
      </c>
      <c r="K212" s="26"/>
      <c r="L212" s="26">
        <f t="shared" si="107"/>
        <v>117600</v>
      </c>
      <c r="M212" s="26">
        <v>117600</v>
      </c>
      <c r="N212" s="26"/>
      <c r="O212" s="26">
        <f t="shared" si="108"/>
        <v>117600</v>
      </c>
    </row>
    <row r="213" spans="1:15" s="12" customFormat="1" ht="60" x14ac:dyDescent="0.2">
      <c r="A213" s="31" t="s">
        <v>272</v>
      </c>
      <c r="B213" s="13">
        <v>851</v>
      </c>
      <c r="C213" s="33" t="s">
        <v>117</v>
      </c>
      <c r="D213" s="33" t="s">
        <v>35</v>
      </c>
      <c r="E213" s="2" t="s">
        <v>213</v>
      </c>
      <c r="F213" s="33"/>
      <c r="G213" s="26">
        <f t="shared" ref="G213:O214" si="109">G214</f>
        <v>2497368.42</v>
      </c>
      <c r="H213" s="26">
        <f t="shared" si="109"/>
        <v>-1052631.42</v>
      </c>
      <c r="I213" s="26">
        <f t="shared" si="109"/>
        <v>1444737</v>
      </c>
      <c r="J213" s="26">
        <f t="shared" si="109"/>
        <v>1562283.16</v>
      </c>
      <c r="K213" s="26">
        <f t="shared" si="109"/>
        <v>0.84</v>
      </c>
      <c r="L213" s="26">
        <f t="shared" si="109"/>
        <v>1562284</v>
      </c>
      <c r="M213" s="26">
        <f t="shared" si="109"/>
        <v>2631578.9500000002</v>
      </c>
      <c r="N213" s="26">
        <f t="shared" si="109"/>
        <v>0.05</v>
      </c>
      <c r="O213" s="26">
        <f t="shared" si="109"/>
        <v>2631579</v>
      </c>
    </row>
    <row r="214" spans="1:15" s="12" customFormat="1" ht="45" x14ac:dyDescent="0.2">
      <c r="A214" s="31" t="s">
        <v>94</v>
      </c>
      <c r="B214" s="13">
        <v>851</v>
      </c>
      <c r="C214" s="9" t="s">
        <v>117</v>
      </c>
      <c r="D214" s="9" t="s">
        <v>35</v>
      </c>
      <c r="E214" s="2" t="s">
        <v>213</v>
      </c>
      <c r="F214" s="9" t="s">
        <v>158</v>
      </c>
      <c r="G214" s="26">
        <f t="shared" si="109"/>
        <v>2497368.42</v>
      </c>
      <c r="H214" s="26">
        <f t="shared" si="109"/>
        <v>-1052631.42</v>
      </c>
      <c r="I214" s="26">
        <f t="shared" si="109"/>
        <v>1444737</v>
      </c>
      <c r="J214" s="26">
        <f t="shared" si="109"/>
        <v>1562283.16</v>
      </c>
      <c r="K214" s="26">
        <f t="shared" si="109"/>
        <v>0.84</v>
      </c>
      <c r="L214" s="26">
        <f t="shared" si="109"/>
        <v>1562284</v>
      </c>
      <c r="M214" s="26">
        <f t="shared" si="109"/>
        <v>2631578.9500000002</v>
      </c>
      <c r="N214" s="26">
        <f t="shared" si="109"/>
        <v>0.05</v>
      </c>
      <c r="O214" s="26">
        <f t="shared" si="109"/>
        <v>2631579</v>
      </c>
    </row>
    <row r="215" spans="1:15" s="12" customFormat="1" x14ac:dyDescent="0.2">
      <c r="A215" s="31" t="s">
        <v>159</v>
      </c>
      <c r="B215" s="13">
        <v>851</v>
      </c>
      <c r="C215" s="9" t="s">
        <v>117</v>
      </c>
      <c r="D215" s="9" t="s">
        <v>35</v>
      </c>
      <c r="E215" s="2" t="s">
        <v>213</v>
      </c>
      <c r="F215" s="9" t="s">
        <v>160</v>
      </c>
      <c r="G215" s="26">
        <v>2497368.42</v>
      </c>
      <c r="H215" s="26">
        <f>-1000000-52631.42</f>
        <v>-1052631.42</v>
      </c>
      <c r="I215" s="26">
        <f>G215+H215</f>
        <v>1444737</v>
      </c>
      <c r="J215" s="26">
        <v>1562283.16</v>
      </c>
      <c r="K215" s="26">
        <v>0.84</v>
      </c>
      <c r="L215" s="26">
        <f>J215+K215</f>
        <v>1562284</v>
      </c>
      <c r="M215" s="26">
        <v>2631578.9500000002</v>
      </c>
      <c r="N215" s="26">
        <v>0.05</v>
      </c>
      <c r="O215" s="26">
        <f>M215+N215</f>
        <v>2631579</v>
      </c>
    </row>
    <row r="216" spans="1:15" s="12" customFormat="1" ht="30" x14ac:dyDescent="0.2">
      <c r="A216" s="77" t="s">
        <v>332</v>
      </c>
      <c r="B216" s="13">
        <v>851</v>
      </c>
      <c r="C216" s="9" t="s">
        <v>117</v>
      </c>
      <c r="D216" s="9" t="s">
        <v>35</v>
      </c>
      <c r="E216" s="2" t="s">
        <v>213</v>
      </c>
      <c r="F216" s="9" t="s">
        <v>318</v>
      </c>
      <c r="G216" s="26">
        <f>G215</f>
        <v>2497368.42</v>
      </c>
      <c r="H216" s="26">
        <f>H215</f>
        <v>-1052631.42</v>
      </c>
      <c r="I216" s="26">
        <f>G216+H216</f>
        <v>1444737</v>
      </c>
      <c r="J216" s="26">
        <f>J215</f>
        <v>1562283.16</v>
      </c>
      <c r="K216" s="26">
        <f t="shared" ref="K216:O216" si="110">K215</f>
        <v>0.84</v>
      </c>
      <c r="L216" s="26">
        <f t="shared" si="110"/>
        <v>1562284</v>
      </c>
      <c r="M216" s="26">
        <f t="shared" si="110"/>
        <v>2631578.9500000002</v>
      </c>
      <c r="N216" s="26">
        <f t="shared" si="110"/>
        <v>0.05</v>
      </c>
      <c r="O216" s="26">
        <f t="shared" si="110"/>
        <v>2631579</v>
      </c>
    </row>
    <row r="217" spans="1:15" s="12" customFormat="1" x14ac:dyDescent="0.2">
      <c r="A217" s="34" t="s">
        <v>214</v>
      </c>
      <c r="B217" s="13">
        <v>851</v>
      </c>
      <c r="C217" s="9" t="s">
        <v>117</v>
      </c>
      <c r="D217" s="9" t="s">
        <v>35</v>
      </c>
      <c r="E217" s="33" t="s">
        <v>215</v>
      </c>
      <c r="F217" s="9"/>
      <c r="G217" s="26">
        <f t="shared" ref="G217:O218" si="111">G218</f>
        <v>0</v>
      </c>
      <c r="H217" s="26">
        <f t="shared" si="111"/>
        <v>157037</v>
      </c>
      <c r="I217" s="26">
        <f t="shared" si="111"/>
        <v>157037</v>
      </c>
      <c r="J217" s="26">
        <f t="shared" si="111"/>
        <v>0</v>
      </c>
      <c r="K217" s="26">
        <f t="shared" si="111"/>
        <v>0</v>
      </c>
      <c r="L217" s="26">
        <f t="shared" si="111"/>
        <v>0</v>
      </c>
      <c r="M217" s="26">
        <f t="shared" si="111"/>
        <v>0</v>
      </c>
      <c r="N217" s="26">
        <f t="shared" si="111"/>
        <v>0</v>
      </c>
      <c r="O217" s="26">
        <f t="shared" si="111"/>
        <v>0</v>
      </c>
    </row>
    <row r="218" spans="1:15" s="12" customFormat="1" ht="45" x14ac:dyDescent="0.2">
      <c r="A218" s="35" t="s">
        <v>94</v>
      </c>
      <c r="B218" s="13">
        <v>851</v>
      </c>
      <c r="C218" s="9" t="s">
        <v>117</v>
      </c>
      <c r="D218" s="9" t="s">
        <v>35</v>
      </c>
      <c r="E218" s="33" t="s">
        <v>215</v>
      </c>
      <c r="F218" s="9" t="s">
        <v>158</v>
      </c>
      <c r="G218" s="26">
        <f t="shared" si="111"/>
        <v>0</v>
      </c>
      <c r="H218" s="26">
        <f t="shared" si="111"/>
        <v>157037</v>
      </c>
      <c r="I218" s="26">
        <f t="shared" si="111"/>
        <v>157037</v>
      </c>
      <c r="J218" s="26">
        <f t="shared" si="111"/>
        <v>0</v>
      </c>
      <c r="K218" s="26">
        <f t="shared" si="111"/>
        <v>0</v>
      </c>
      <c r="L218" s="26">
        <f t="shared" si="111"/>
        <v>0</v>
      </c>
      <c r="M218" s="26">
        <f t="shared" si="111"/>
        <v>0</v>
      </c>
      <c r="N218" s="26">
        <f t="shared" si="111"/>
        <v>0</v>
      </c>
      <c r="O218" s="26">
        <f t="shared" si="111"/>
        <v>0</v>
      </c>
    </row>
    <row r="219" spans="1:15" s="12" customFormat="1" x14ac:dyDescent="0.2">
      <c r="A219" s="35" t="s">
        <v>95</v>
      </c>
      <c r="B219" s="13">
        <v>851</v>
      </c>
      <c r="C219" s="9" t="s">
        <v>117</v>
      </c>
      <c r="D219" s="9" t="s">
        <v>35</v>
      </c>
      <c r="E219" s="33" t="s">
        <v>215</v>
      </c>
      <c r="F219" s="9" t="s">
        <v>160</v>
      </c>
      <c r="G219" s="26"/>
      <c r="H219" s="26">
        <f>149185+7852</f>
        <v>157037</v>
      </c>
      <c r="I219" s="26">
        <f>G219+H219</f>
        <v>157037</v>
      </c>
      <c r="J219" s="26"/>
      <c r="K219" s="26"/>
      <c r="L219" s="26">
        <f>J219+K219</f>
        <v>0</v>
      </c>
      <c r="M219" s="26"/>
      <c r="N219" s="26"/>
      <c r="O219" s="26">
        <f>M219+N219</f>
        <v>0</v>
      </c>
    </row>
    <row r="220" spans="1:15" s="12" customFormat="1" ht="30" x14ac:dyDescent="0.2">
      <c r="A220" s="77" t="s">
        <v>332</v>
      </c>
      <c r="B220" s="13">
        <v>851</v>
      </c>
      <c r="C220" s="9" t="s">
        <v>117</v>
      </c>
      <c r="D220" s="9" t="s">
        <v>35</v>
      </c>
      <c r="E220" s="33" t="s">
        <v>215</v>
      </c>
      <c r="F220" s="9" t="s">
        <v>318</v>
      </c>
      <c r="G220" s="26"/>
      <c r="H220" s="26">
        <f>H219</f>
        <v>157037</v>
      </c>
      <c r="I220" s="26">
        <f>G220+H220</f>
        <v>157037</v>
      </c>
      <c r="J220" s="26"/>
      <c r="K220" s="26"/>
      <c r="L220" s="26"/>
      <c r="M220" s="26"/>
      <c r="N220" s="26"/>
      <c r="O220" s="26"/>
    </row>
    <row r="221" spans="1:15" s="12" customFormat="1" ht="60" x14ac:dyDescent="0.2">
      <c r="A221" s="34" t="s">
        <v>216</v>
      </c>
      <c r="B221" s="13">
        <v>851</v>
      </c>
      <c r="C221" s="33" t="s">
        <v>117</v>
      </c>
      <c r="D221" s="33" t="s">
        <v>35</v>
      </c>
      <c r="E221" s="33" t="s">
        <v>217</v>
      </c>
      <c r="F221" s="33"/>
      <c r="G221" s="26">
        <f>G222</f>
        <v>0</v>
      </c>
      <c r="H221" s="26">
        <f t="shared" ref="H221:I222" si="112">H222</f>
        <v>526316</v>
      </c>
      <c r="I221" s="26">
        <f t="shared" si="112"/>
        <v>526316</v>
      </c>
      <c r="J221" s="26"/>
      <c r="K221" s="26">
        <f t="shared" ref="K221:L222" si="113">K222</f>
        <v>0</v>
      </c>
      <c r="L221" s="26">
        <f t="shared" si="113"/>
        <v>0</v>
      </c>
      <c r="M221" s="26"/>
      <c r="N221" s="26">
        <f t="shared" ref="N221:O222" si="114">N222</f>
        <v>0</v>
      </c>
      <c r="O221" s="26">
        <f t="shared" si="114"/>
        <v>0</v>
      </c>
    </row>
    <row r="222" spans="1:15" s="12" customFormat="1" ht="45" x14ac:dyDescent="0.2">
      <c r="A222" s="35" t="s">
        <v>94</v>
      </c>
      <c r="B222" s="13">
        <v>851</v>
      </c>
      <c r="C222" s="9" t="s">
        <v>117</v>
      </c>
      <c r="D222" s="9" t="s">
        <v>35</v>
      </c>
      <c r="E222" s="33" t="s">
        <v>217</v>
      </c>
      <c r="F222" s="9" t="s">
        <v>158</v>
      </c>
      <c r="G222" s="26">
        <f>G223</f>
        <v>0</v>
      </c>
      <c r="H222" s="26">
        <f t="shared" si="112"/>
        <v>526316</v>
      </c>
      <c r="I222" s="26">
        <f t="shared" si="112"/>
        <v>526316</v>
      </c>
      <c r="J222" s="26"/>
      <c r="K222" s="26">
        <f t="shared" si="113"/>
        <v>0</v>
      </c>
      <c r="L222" s="26">
        <f t="shared" si="113"/>
        <v>0</v>
      </c>
      <c r="M222" s="26"/>
      <c r="N222" s="26">
        <f t="shared" si="114"/>
        <v>0</v>
      </c>
      <c r="O222" s="26">
        <f t="shared" si="114"/>
        <v>0</v>
      </c>
    </row>
    <row r="223" spans="1:15" s="12" customFormat="1" x14ac:dyDescent="0.2">
      <c r="A223" s="35" t="s">
        <v>159</v>
      </c>
      <c r="B223" s="13">
        <v>851</v>
      </c>
      <c r="C223" s="9" t="s">
        <v>117</v>
      </c>
      <c r="D223" s="9" t="s">
        <v>35</v>
      </c>
      <c r="E223" s="33" t="s">
        <v>217</v>
      </c>
      <c r="F223" s="9" t="s">
        <v>160</v>
      </c>
      <c r="G223" s="26"/>
      <c r="H223" s="26">
        <f>500000+26316</f>
        <v>526316</v>
      </c>
      <c r="I223" s="26">
        <f>G223+H223</f>
        <v>526316</v>
      </c>
      <c r="J223" s="26"/>
      <c r="K223" s="26"/>
      <c r="L223" s="26">
        <f>J223+K223</f>
        <v>0</v>
      </c>
      <c r="M223" s="26"/>
      <c r="N223" s="26"/>
      <c r="O223" s="26">
        <f>M223+N223</f>
        <v>0</v>
      </c>
    </row>
    <row r="224" spans="1:15" s="12" customFormat="1" ht="30" x14ac:dyDescent="0.2">
      <c r="A224" s="77" t="s">
        <v>332</v>
      </c>
      <c r="B224" s="13">
        <v>851</v>
      </c>
      <c r="C224" s="9" t="s">
        <v>117</v>
      </c>
      <c r="D224" s="9" t="s">
        <v>35</v>
      </c>
      <c r="E224" s="33" t="s">
        <v>217</v>
      </c>
      <c r="F224" s="9" t="s">
        <v>318</v>
      </c>
      <c r="G224" s="26"/>
      <c r="H224" s="26">
        <f>H223</f>
        <v>526316</v>
      </c>
      <c r="I224" s="26">
        <f>G224+H224</f>
        <v>526316</v>
      </c>
      <c r="J224" s="26"/>
      <c r="K224" s="26"/>
      <c r="L224" s="26"/>
      <c r="M224" s="26"/>
      <c r="N224" s="26"/>
      <c r="O224" s="26"/>
    </row>
    <row r="225" spans="1:15" s="12" customFormat="1" ht="28.5" x14ac:dyDescent="0.2">
      <c r="A225" s="47" t="s">
        <v>218</v>
      </c>
      <c r="B225" s="13">
        <v>851</v>
      </c>
      <c r="C225" s="21" t="s">
        <v>117</v>
      </c>
      <c r="D225" s="21" t="s">
        <v>49</v>
      </c>
      <c r="E225" s="2" t="s">
        <v>0</v>
      </c>
      <c r="F225" s="21"/>
      <c r="G225" s="48">
        <f t="shared" ref="G225:O227" si="115">G226</f>
        <v>5000</v>
      </c>
      <c r="H225" s="48">
        <f t="shared" si="115"/>
        <v>0</v>
      </c>
      <c r="I225" s="48">
        <f t="shared" si="115"/>
        <v>5000</v>
      </c>
      <c r="J225" s="48">
        <f t="shared" si="115"/>
        <v>5000</v>
      </c>
      <c r="K225" s="48">
        <f t="shared" si="115"/>
        <v>0</v>
      </c>
      <c r="L225" s="48">
        <f t="shared" si="115"/>
        <v>5000</v>
      </c>
      <c r="M225" s="48">
        <f t="shared" si="115"/>
        <v>5000</v>
      </c>
      <c r="N225" s="48">
        <f t="shared" si="115"/>
        <v>0</v>
      </c>
      <c r="O225" s="48">
        <f t="shared" si="115"/>
        <v>5000</v>
      </c>
    </row>
    <row r="226" spans="1:15" s="12" customFormat="1" ht="30" x14ac:dyDescent="0.2">
      <c r="A226" s="43" t="s">
        <v>219</v>
      </c>
      <c r="B226" s="13">
        <v>851</v>
      </c>
      <c r="C226" s="9" t="s">
        <v>117</v>
      </c>
      <c r="D226" s="9" t="s">
        <v>49</v>
      </c>
      <c r="E226" s="2" t="s">
        <v>220</v>
      </c>
      <c r="F226" s="9"/>
      <c r="G226" s="26">
        <f t="shared" si="115"/>
        <v>5000</v>
      </c>
      <c r="H226" s="26">
        <f t="shared" si="115"/>
        <v>0</v>
      </c>
      <c r="I226" s="26">
        <f t="shared" si="115"/>
        <v>5000</v>
      </c>
      <c r="J226" s="26">
        <f t="shared" si="115"/>
        <v>5000</v>
      </c>
      <c r="K226" s="26">
        <f t="shared" si="115"/>
        <v>0</v>
      </c>
      <c r="L226" s="26">
        <f t="shared" si="115"/>
        <v>5000</v>
      </c>
      <c r="M226" s="26">
        <f t="shared" si="115"/>
        <v>5000</v>
      </c>
      <c r="N226" s="26">
        <f t="shared" si="115"/>
        <v>0</v>
      </c>
      <c r="O226" s="26">
        <f t="shared" si="115"/>
        <v>5000</v>
      </c>
    </row>
    <row r="227" spans="1:15" s="12" customFormat="1" ht="30" x14ac:dyDescent="0.2">
      <c r="A227" s="35" t="s">
        <v>44</v>
      </c>
      <c r="B227" s="13">
        <v>851</v>
      </c>
      <c r="C227" s="9" t="s">
        <v>117</v>
      </c>
      <c r="D227" s="9" t="s">
        <v>49</v>
      </c>
      <c r="E227" s="2" t="s">
        <v>220</v>
      </c>
      <c r="F227" s="9" t="s">
        <v>45</v>
      </c>
      <c r="G227" s="26">
        <f t="shared" si="115"/>
        <v>5000</v>
      </c>
      <c r="H227" s="26">
        <f t="shared" si="115"/>
        <v>0</v>
      </c>
      <c r="I227" s="26">
        <f t="shared" si="115"/>
        <v>5000</v>
      </c>
      <c r="J227" s="26">
        <f t="shared" si="115"/>
        <v>5000</v>
      </c>
      <c r="K227" s="26">
        <f t="shared" si="115"/>
        <v>0</v>
      </c>
      <c r="L227" s="26">
        <f t="shared" si="115"/>
        <v>5000</v>
      </c>
      <c r="M227" s="26">
        <f t="shared" si="115"/>
        <v>5000</v>
      </c>
      <c r="N227" s="26">
        <f t="shared" si="115"/>
        <v>0</v>
      </c>
      <c r="O227" s="26">
        <f t="shared" si="115"/>
        <v>5000</v>
      </c>
    </row>
    <row r="228" spans="1:15" s="12" customFormat="1" ht="45" x14ac:dyDescent="0.2">
      <c r="A228" s="35" t="s">
        <v>46</v>
      </c>
      <c r="B228" s="13">
        <v>851</v>
      </c>
      <c r="C228" s="9" t="s">
        <v>117</v>
      </c>
      <c r="D228" s="9" t="s">
        <v>49</v>
      </c>
      <c r="E228" s="2" t="s">
        <v>220</v>
      </c>
      <c r="F228" s="9" t="s">
        <v>47</v>
      </c>
      <c r="G228" s="26">
        <v>5000</v>
      </c>
      <c r="H228" s="26"/>
      <c r="I228" s="26">
        <f>G228+H228</f>
        <v>5000</v>
      </c>
      <c r="J228" s="26">
        <v>5000</v>
      </c>
      <c r="K228" s="26"/>
      <c r="L228" s="26">
        <f>J228+K228</f>
        <v>5000</v>
      </c>
      <c r="M228" s="26">
        <v>5000</v>
      </c>
      <c r="N228" s="26"/>
      <c r="O228" s="26">
        <f>M228+N228</f>
        <v>5000</v>
      </c>
    </row>
    <row r="229" spans="1:15" s="12" customFormat="1" x14ac:dyDescent="0.2">
      <c r="A229" s="34" t="s">
        <v>294</v>
      </c>
      <c r="B229" s="13">
        <v>851</v>
      </c>
      <c r="C229" s="9" t="s">
        <v>117</v>
      </c>
      <c r="D229" s="9" t="s">
        <v>49</v>
      </c>
      <c r="E229" s="2" t="s">
        <v>220</v>
      </c>
      <c r="F229" s="9" t="s">
        <v>306</v>
      </c>
      <c r="G229" s="26">
        <f>G228</f>
        <v>5000</v>
      </c>
      <c r="H229" s="26"/>
      <c r="I229" s="26">
        <f>G229+H229</f>
        <v>5000</v>
      </c>
      <c r="J229" s="26">
        <f>J228</f>
        <v>5000</v>
      </c>
      <c r="K229" s="26">
        <f t="shared" ref="K229:O229" si="116">K228</f>
        <v>0</v>
      </c>
      <c r="L229" s="26">
        <f t="shared" si="116"/>
        <v>5000</v>
      </c>
      <c r="M229" s="26">
        <f t="shared" si="116"/>
        <v>5000</v>
      </c>
      <c r="N229" s="26">
        <f t="shared" si="116"/>
        <v>0</v>
      </c>
      <c r="O229" s="26">
        <f t="shared" si="116"/>
        <v>5000</v>
      </c>
    </row>
    <row r="230" spans="1:15" s="12" customFormat="1" x14ac:dyDescent="0.2">
      <c r="A230" s="49" t="s">
        <v>221</v>
      </c>
      <c r="B230" s="13">
        <v>851</v>
      </c>
      <c r="C230" s="14" t="s">
        <v>19</v>
      </c>
      <c r="D230" s="14"/>
      <c r="E230" s="2" t="s">
        <v>0</v>
      </c>
      <c r="F230" s="14"/>
      <c r="G230" s="15">
        <f>G231+G236+G241+G250</f>
        <v>14421754.4</v>
      </c>
      <c r="H230" s="15">
        <f t="shared" ref="H230:I230" si="117">H231+H236+H241+H250</f>
        <v>145169.29999999999</v>
      </c>
      <c r="I230" s="15">
        <f t="shared" si="117"/>
        <v>14566923.699999999</v>
      </c>
      <c r="J230" s="15">
        <f>J231+J236+J241+J250</f>
        <v>8400178.4000000004</v>
      </c>
      <c r="K230" s="15">
        <f t="shared" ref="K230:L230" si="118">K231+K236+K241+K250</f>
        <v>0</v>
      </c>
      <c r="L230" s="15">
        <f t="shared" si="118"/>
        <v>8400178.4000000004</v>
      </c>
      <c r="M230" s="15">
        <f>M231+M236+M241+M250</f>
        <v>8400178.4000000004</v>
      </c>
      <c r="N230" s="15">
        <f t="shared" ref="N230:O230" si="119">N231+N236+N241+N250</f>
        <v>0</v>
      </c>
      <c r="O230" s="15">
        <f t="shared" si="119"/>
        <v>8400178.4000000004</v>
      </c>
    </row>
    <row r="231" spans="1:15" s="12" customFormat="1" x14ac:dyDescent="0.2">
      <c r="A231" s="47" t="s">
        <v>222</v>
      </c>
      <c r="B231" s="13">
        <v>851</v>
      </c>
      <c r="C231" s="21" t="s">
        <v>19</v>
      </c>
      <c r="D231" s="21" t="s">
        <v>35</v>
      </c>
      <c r="E231" s="2" t="s">
        <v>0</v>
      </c>
      <c r="F231" s="21"/>
      <c r="G231" s="22">
        <f t="shared" ref="G231:O233" si="120">G232</f>
        <v>3059870</v>
      </c>
      <c r="H231" s="22">
        <f t="shared" si="120"/>
        <v>120169.3</v>
      </c>
      <c r="I231" s="22">
        <f t="shared" si="120"/>
        <v>3180039.3</v>
      </c>
      <c r="J231" s="22">
        <f t="shared" si="120"/>
        <v>3059870</v>
      </c>
      <c r="K231" s="22">
        <f t="shared" si="120"/>
        <v>0</v>
      </c>
      <c r="L231" s="22">
        <f t="shared" si="120"/>
        <v>3059870</v>
      </c>
      <c r="M231" s="22">
        <f t="shared" si="120"/>
        <v>3059870</v>
      </c>
      <c r="N231" s="22">
        <f t="shared" si="120"/>
        <v>0</v>
      </c>
      <c r="O231" s="22">
        <f t="shared" si="120"/>
        <v>3059870</v>
      </c>
    </row>
    <row r="232" spans="1:15" s="12" customFormat="1" ht="30" x14ac:dyDescent="0.2">
      <c r="A232" s="43" t="s">
        <v>223</v>
      </c>
      <c r="B232" s="13">
        <v>851</v>
      </c>
      <c r="C232" s="9" t="s">
        <v>19</v>
      </c>
      <c r="D232" s="9" t="s">
        <v>35</v>
      </c>
      <c r="E232" s="2" t="s">
        <v>273</v>
      </c>
      <c r="F232" s="9"/>
      <c r="G232" s="26">
        <f t="shared" si="120"/>
        <v>3059870</v>
      </c>
      <c r="H232" s="26">
        <f t="shared" si="120"/>
        <v>120169.3</v>
      </c>
      <c r="I232" s="26">
        <f t="shared" si="120"/>
        <v>3180039.3</v>
      </c>
      <c r="J232" s="26">
        <f t="shared" si="120"/>
        <v>3059870</v>
      </c>
      <c r="K232" s="26">
        <f t="shared" si="120"/>
        <v>0</v>
      </c>
      <c r="L232" s="26">
        <f t="shared" si="120"/>
        <v>3059870</v>
      </c>
      <c r="M232" s="26">
        <f t="shared" si="120"/>
        <v>3059870</v>
      </c>
      <c r="N232" s="26">
        <f t="shared" si="120"/>
        <v>0</v>
      </c>
      <c r="O232" s="26">
        <f t="shared" si="120"/>
        <v>3059870</v>
      </c>
    </row>
    <row r="233" spans="1:15" s="12" customFormat="1" ht="30" x14ac:dyDescent="0.2">
      <c r="A233" s="50" t="s">
        <v>196</v>
      </c>
      <c r="B233" s="13">
        <v>851</v>
      </c>
      <c r="C233" s="9" t="s">
        <v>19</v>
      </c>
      <c r="D233" s="9" t="s">
        <v>35</v>
      </c>
      <c r="E233" s="2" t="s">
        <v>273</v>
      </c>
      <c r="F233" s="9" t="s">
        <v>197</v>
      </c>
      <c r="G233" s="26">
        <f t="shared" si="120"/>
        <v>3059870</v>
      </c>
      <c r="H233" s="26">
        <f t="shared" si="120"/>
        <v>120169.3</v>
      </c>
      <c r="I233" s="26">
        <f t="shared" si="120"/>
        <v>3180039.3</v>
      </c>
      <c r="J233" s="26">
        <f t="shared" si="120"/>
        <v>3059870</v>
      </c>
      <c r="K233" s="26">
        <f t="shared" si="120"/>
        <v>0</v>
      </c>
      <c r="L233" s="26">
        <f t="shared" si="120"/>
        <v>3059870</v>
      </c>
      <c r="M233" s="26">
        <f t="shared" si="120"/>
        <v>3059870</v>
      </c>
      <c r="N233" s="26">
        <f t="shared" si="120"/>
        <v>0</v>
      </c>
      <c r="O233" s="26">
        <f t="shared" si="120"/>
        <v>3059870</v>
      </c>
    </row>
    <row r="234" spans="1:15" s="12" customFormat="1" ht="30" x14ac:dyDescent="0.2">
      <c r="A234" s="50" t="s">
        <v>198</v>
      </c>
      <c r="B234" s="13">
        <v>851</v>
      </c>
      <c r="C234" s="9" t="s">
        <v>19</v>
      </c>
      <c r="D234" s="9" t="s">
        <v>35</v>
      </c>
      <c r="E234" s="2" t="s">
        <v>273</v>
      </c>
      <c r="F234" s="9" t="s">
        <v>199</v>
      </c>
      <c r="G234" s="26">
        <v>3059870</v>
      </c>
      <c r="H234" s="26">
        <v>120169.3</v>
      </c>
      <c r="I234" s="26">
        <f>G234+H234</f>
        <v>3180039.3</v>
      </c>
      <c r="J234" s="26">
        <v>3059870</v>
      </c>
      <c r="K234" s="26"/>
      <c r="L234" s="26">
        <f>J234+K234</f>
        <v>3059870</v>
      </c>
      <c r="M234" s="26">
        <v>3059870</v>
      </c>
      <c r="N234" s="26"/>
      <c r="O234" s="26">
        <f>M234+N234</f>
        <v>3059870</v>
      </c>
    </row>
    <row r="235" spans="1:15" s="12" customFormat="1" ht="45" x14ac:dyDescent="0.2">
      <c r="A235" s="43" t="s">
        <v>330</v>
      </c>
      <c r="B235" s="13">
        <v>851</v>
      </c>
      <c r="C235" s="9" t="s">
        <v>19</v>
      </c>
      <c r="D235" s="9" t="s">
        <v>35</v>
      </c>
      <c r="E235" s="2" t="s">
        <v>273</v>
      </c>
      <c r="F235" s="9" t="s">
        <v>320</v>
      </c>
      <c r="G235" s="26">
        <f>G234</f>
        <v>3059870</v>
      </c>
      <c r="H235" s="26">
        <f>H234</f>
        <v>120169.3</v>
      </c>
      <c r="I235" s="26">
        <f>G235+H235</f>
        <v>3180039.3</v>
      </c>
      <c r="J235" s="26">
        <f>J234</f>
        <v>3059870</v>
      </c>
      <c r="K235" s="26">
        <f t="shared" ref="K235:O235" si="121">K234</f>
        <v>0</v>
      </c>
      <c r="L235" s="26">
        <f t="shared" si="121"/>
        <v>3059870</v>
      </c>
      <c r="M235" s="26">
        <f t="shared" si="121"/>
        <v>3059870</v>
      </c>
      <c r="N235" s="26">
        <f t="shared" si="121"/>
        <v>0</v>
      </c>
      <c r="O235" s="26">
        <f t="shared" si="121"/>
        <v>3059870</v>
      </c>
    </row>
    <row r="236" spans="1:15" s="12" customFormat="1" x14ac:dyDescent="0.2">
      <c r="A236" s="47" t="s">
        <v>224</v>
      </c>
      <c r="B236" s="13">
        <v>851</v>
      </c>
      <c r="C236" s="21" t="s">
        <v>19</v>
      </c>
      <c r="D236" s="21" t="s">
        <v>37</v>
      </c>
      <c r="E236" s="42"/>
      <c r="F236" s="21"/>
      <c r="G236" s="22">
        <f t="shared" ref="G236:O238" si="122">G237</f>
        <v>0</v>
      </c>
      <c r="H236" s="22">
        <f t="shared" si="122"/>
        <v>25000</v>
      </c>
      <c r="I236" s="22">
        <f t="shared" si="122"/>
        <v>25000</v>
      </c>
      <c r="J236" s="22">
        <f t="shared" si="122"/>
        <v>0</v>
      </c>
      <c r="K236" s="22">
        <f t="shared" si="122"/>
        <v>0</v>
      </c>
      <c r="L236" s="22">
        <f t="shared" si="122"/>
        <v>0</v>
      </c>
      <c r="M236" s="22">
        <f t="shared" si="122"/>
        <v>0</v>
      </c>
      <c r="N236" s="22">
        <f t="shared" si="122"/>
        <v>0</v>
      </c>
      <c r="O236" s="22">
        <f t="shared" si="122"/>
        <v>0</v>
      </c>
    </row>
    <row r="237" spans="1:15" s="12" customFormat="1" x14ac:dyDescent="0.2">
      <c r="A237" s="43" t="s">
        <v>74</v>
      </c>
      <c r="B237" s="13">
        <v>851</v>
      </c>
      <c r="C237" s="9" t="s">
        <v>19</v>
      </c>
      <c r="D237" s="9" t="s">
        <v>37</v>
      </c>
      <c r="E237" s="33" t="s">
        <v>75</v>
      </c>
      <c r="F237" s="9"/>
      <c r="G237" s="26">
        <f t="shared" si="122"/>
        <v>0</v>
      </c>
      <c r="H237" s="26">
        <f t="shared" si="122"/>
        <v>25000</v>
      </c>
      <c r="I237" s="26">
        <f t="shared" si="122"/>
        <v>25000</v>
      </c>
      <c r="J237" s="26">
        <f t="shared" si="122"/>
        <v>0</v>
      </c>
      <c r="K237" s="26">
        <f t="shared" si="122"/>
        <v>0</v>
      </c>
      <c r="L237" s="26">
        <f t="shared" si="122"/>
        <v>0</v>
      </c>
      <c r="M237" s="26">
        <f t="shared" si="122"/>
        <v>0</v>
      </c>
      <c r="N237" s="26">
        <f t="shared" si="122"/>
        <v>0</v>
      </c>
      <c r="O237" s="26">
        <f t="shared" si="122"/>
        <v>0</v>
      </c>
    </row>
    <row r="238" spans="1:15" s="12" customFormat="1" ht="30" x14ac:dyDescent="0.2">
      <c r="A238" s="50" t="s">
        <v>196</v>
      </c>
      <c r="B238" s="13">
        <v>851</v>
      </c>
      <c r="C238" s="9" t="s">
        <v>19</v>
      </c>
      <c r="D238" s="9" t="s">
        <v>37</v>
      </c>
      <c r="E238" s="33" t="s">
        <v>75</v>
      </c>
      <c r="F238" s="9" t="s">
        <v>197</v>
      </c>
      <c r="G238" s="26">
        <f t="shared" si="122"/>
        <v>0</v>
      </c>
      <c r="H238" s="26">
        <f t="shared" si="122"/>
        <v>25000</v>
      </c>
      <c r="I238" s="26">
        <f t="shared" si="122"/>
        <v>25000</v>
      </c>
      <c r="J238" s="26">
        <f t="shared" si="122"/>
        <v>0</v>
      </c>
      <c r="K238" s="26">
        <f t="shared" si="122"/>
        <v>0</v>
      </c>
      <c r="L238" s="26">
        <f t="shared" si="122"/>
        <v>0</v>
      </c>
      <c r="M238" s="26">
        <f t="shared" si="122"/>
        <v>0</v>
      </c>
      <c r="N238" s="26">
        <f t="shared" si="122"/>
        <v>0</v>
      </c>
      <c r="O238" s="26">
        <f t="shared" si="122"/>
        <v>0</v>
      </c>
    </row>
    <row r="239" spans="1:15" s="12" customFormat="1" ht="30" x14ac:dyDescent="0.2">
      <c r="A239" s="50" t="s">
        <v>198</v>
      </c>
      <c r="B239" s="13">
        <v>851</v>
      </c>
      <c r="C239" s="9" t="s">
        <v>19</v>
      </c>
      <c r="D239" s="9" t="s">
        <v>37</v>
      </c>
      <c r="E239" s="33" t="s">
        <v>75</v>
      </c>
      <c r="F239" s="9" t="s">
        <v>199</v>
      </c>
      <c r="G239" s="26"/>
      <c r="H239" s="26">
        <v>25000</v>
      </c>
      <c r="I239" s="26">
        <f>G239+H239</f>
        <v>25000</v>
      </c>
      <c r="J239" s="26"/>
      <c r="K239" s="26"/>
      <c r="L239" s="26">
        <f>J239+K239</f>
        <v>0</v>
      </c>
      <c r="M239" s="26"/>
      <c r="N239" s="26"/>
      <c r="O239" s="26">
        <f>M239+N239</f>
        <v>0</v>
      </c>
    </row>
    <row r="240" spans="1:15" s="12" customFormat="1" ht="45" x14ac:dyDescent="0.2">
      <c r="A240" s="78" t="s">
        <v>330</v>
      </c>
      <c r="B240" s="13">
        <v>851</v>
      </c>
      <c r="C240" s="9" t="s">
        <v>19</v>
      </c>
      <c r="D240" s="9" t="s">
        <v>37</v>
      </c>
      <c r="E240" s="33" t="s">
        <v>75</v>
      </c>
      <c r="F240" s="9" t="s">
        <v>320</v>
      </c>
      <c r="G240" s="26"/>
      <c r="H240" s="26">
        <f>H239</f>
        <v>25000</v>
      </c>
      <c r="I240" s="26">
        <f>G240+H240</f>
        <v>25000</v>
      </c>
      <c r="J240" s="26"/>
      <c r="K240" s="26"/>
      <c r="L240" s="26"/>
      <c r="M240" s="26"/>
      <c r="N240" s="26"/>
      <c r="O240" s="26"/>
    </row>
    <row r="241" spans="1:15" s="12" customFormat="1" x14ac:dyDescent="0.2">
      <c r="A241" s="10" t="s">
        <v>227</v>
      </c>
      <c r="B241" s="13">
        <v>851</v>
      </c>
      <c r="C241" s="21" t="s">
        <v>19</v>
      </c>
      <c r="D241" s="21" t="s">
        <v>49</v>
      </c>
      <c r="E241" s="2" t="s">
        <v>0</v>
      </c>
      <c r="F241" s="21"/>
      <c r="G241" s="22">
        <f>G246+G242</f>
        <v>10711106.4</v>
      </c>
      <c r="H241" s="22">
        <f t="shared" ref="H241:I241" si="123">H246+H242</f>
        <v>0</v>
      </c>
      <c r="I241" s="22">
        <f t="shared" si="123"/>
        <v>10711106.4</v>
      </c>
      <c r="J241" s="22">
        <f>J246+J242</f>
        <v>4689530.4000000004</v>
      </c>
      <c r="K241" s="22">
        <f t="shared" ref="K241:L241" si="124">K246+K242</f>
        <v>0</v>
      </c>
      <c r="L241" s="22">
        <f t="shared" si="124"/>
        <v>4689530.4000000004</v>
      </c>
      <c r="M241" s="22">
        <f>M246+M242</f>
        <v>4689530.4000000004</v>
      </c>
      <c r="N241" s="22">
        <f t="shared" ref="N241:O241" si="125">N246+N242</f>
        <v>0</v>
      </c>
      <c r="O241" s="22">
        <f t="shared" si="125"/>
        <v>4689530.4000000004</v>
      </c>
    </row>
    <row r="242" spans="1:15" s="36" customFormat="1" ht="60" x14ac:dyDescent="0.2">
      <c r="A242" s="31" t="s">
        <v>274</v>
      </c>
      <c r="B242" s="13">
        <v>851</v>
      </c>
      <c r="C242" s="33" t="s">
        <v>19</v>
      </c>
      <c r="D242" s="33" t="s">
        <v>49</v>
      </c>
      <c r="E242" s="2" t="s">
        <v>228</v>
      </c>
      <c r="F242" s="33"/>
      <c r="G242" s="26">
        <f t="shared" ref="G242:O243" si="126">G243</f>
        <v>8028768</v>
      </c>
      <c r="H242" s="26">
        <f t="shared" si="126"/>
        <v>0</v>
      </c>
      <c r="I242" s="26">
        <f t="shared" si="126"/>
        <v>8028768</v>
      </c>
      <c r="J242" s="26">
        <f t="shared" si="126"/>
        <v>2007192</v>
      </c>
      <c r="K242" s="26">
        <f t="shared" si="126"/>
        <v>0</v>
      </c>
      <c r="L242" s="26">
        <f t="shared" si="126"/>
        <v>2007192</v>
      </c>
      <c r="M242" s="26">
        <f t="shared" si="126"/>
        <v>2007192</v>
      </c>
      <c r="N242" s="26">
        <f t="shared" si="126"/>
        <v>0</v>
      </c>
      <c r="O242" s="26">
        <f t="shared" si="126"/>
        <v>2007192</v>
      </c>
    </row>
    <row r="243" spans="1:15" s="36" customFormat="1" ht="45" x14ac:dyDescent="0.2">
      <c r="A243" s="31" t="s">
        <v>138</v>
      </c>
      <c r="B243" s="13">
        <v>851</v>
      </c>
      <c r="C243" s="33" t="s">
        <v>19</v>
      </c>
      <c r="D243" s="33" t="s">
        <v>49</v>
      </c>
      <c r="E243" s="2" t="s">
        <v>228</v>
      </c>
      <c r="F243" s="33" t="s">
        <v>139</v>
      </c>
      <c r="G243" s="26">
        <f t="shared" si="126"/>
        <v>8028768</v>
      </c>
      <c r="H243" s="26">
        <f t="shared" si="126"/>
        <v>0</v>
      </c>
      <c r="I243" s="26">
        <f t="shared" si="126"/>
        <v>8028768</v>
      </c>
      <c r="J243" s="26">
        <f t="shared" si="126"/>
        <v>2007192</v>
      </c>
      <c r="K243" s="26">
        <f t="shared" si="126"/>
        <v>0</v>
      </c>
      <c r="L243" s="26">
        <f t="shared" si="126"/>
        <v>2007192</v>
      </c>
      <c r="M243" s="26">
        <f t="shared" si="126"/>
        <v>2007192</v>
      </c>
      <c r="N243" s="26">
        <f t="shared" si="126"/>
        <v>0</v>
      </c>
      <c r="O243" s="26">
        <f t="shared" si="126"/>
        <v>2007192</v>
      </c>
    </row>
    <row r="244" spans="1:15" s="36" customFormat="1" x14ac:dyDescent="0.2">
      <c r="A244" s="31" t="s">
        <v>140</v>
      </c>
      <c r="B244" s="13">
        <v>851</v>
      </c>
      <c r="C244" s="33" t="s">
        <v>19</v>
      </c>
      <c r="D244" s="33" t="s">
        <v>49</v>
      </c>
      <c r="E244" s="2" t="s">
        <v>228</v>
      </c>
      <c r="F244" s="33" t="s">
        <v>141</v>
      </c>
      <c r="G244" s="26">
        <v>8028768</v>
      </c>
      <c r="H244" s="26"/>
      <c r="I244" s="26">
        <f>G244+H244</f>
        <v>8028768</v>
      </c>
      <c r="J244" s="26">
        <v>2007192</v>
      </c>
      <c r="K244" s="26"/>
      <c r="L244" s="26">
        <f>J244+K244</f>
        <v>2007192</v>
      </c>
      <c r="M244" s="26">
        <v>2007192</v>
      </c>
      <c r="N244" s="26"/>
      <c r="O244" s="26">
        <f>M244+N244</f>
        <v>2007192</v>
      </c>
    </row>
    <row r="245" spans="1:15" s="36" customFormat="1" ht="60" x14ac:dyDescent="0.2">
      <c r="A245" s="31" t="s">
        <v>333</v>
      </c>
      <c r="B245" s="13">
        <v>851</v>
      </c>
      <c r="C245" s="33" t="s">
        <v>19</v>
      </c>
      <c r="D245" s="33" t="s">
        <v>49</v>
      </c>
      <c r="E245" s="2" t="s">
        <v>228</v>
      </c>
      <c r="F245" s="33" t="s">
        <v>321</v>
      </c>
      <c r="G245" s="26">
        <f>G244</f>
        <v>8028768</v>
      </c>
      <c r="H245" s="26"/>
      <c r="I245" s="26">
        <f>G245+H245</f>
        <v>8028768</v>
      </c>
      <c r="J245" s="26">
        <f>J244</f>
        <v>2007192</v>
      </c>
      <c r="K245" s="26">
        <f t="shared" ref="K245:O245" si="127">K244</f>
        <v>0</v>
      </c>
      <c r="L245" s="26">
        <f t="shared" si="127"/>
        <v>2007192</v>
      </c>
      <c r="M245" s="26">
        <f t="shared" si="127"/>
        <v>2007192</v>
      </c>
      <c r="N245" s="26">
        <f t="shared" si="127"/>
        <v>0</v>
      </c>
      <c r="O245" s="26">
        <f t="shared" si="127"/>
        <v>2007192</v>
      </c>
    </row>
    <row r="246" spans="1:15" s="12" customFormat="1" ht="30" x14ac:dyDescent="0.2">
      <c r="A246" s="31" t="s">
        <v>229</v>
      </c>
      <c r="B246" s="13">
        <v>851</v>
      </c>
      <c r="C246" s="9" t="s">
        <v>19</v>
      </c>
      <c r="D246" s="9" t="s">
        <v>49</v>
      </c>
      <c r="E246" s="2" t="s">
        <v>230</v>
      </c>
      <c r="F246" s="9"/>
      <c r="G246" s="26">
        <f t="shared" ref="G246:O247" si="128">G247</f>
        <v>2682338.4</v>
      </c>
      <c r="H246" s="26">
        <f t="shared" si="128"/>
        <v>0</v>
      </c>
      <c r="I246" s="26">
        <f t="shared" si="128"/>
        <v>2682338.4</v>
      </c>
      <c r="J246" s="26">
        <f t="shared" si="128"/>
        <v>2682338.4</v>
      </c>
      <c r="K246" s="26">
        <f t="shared" si="128"/>
        <v>0</v>
      </c>
      <c r="L246" s="26">
        <f t="shared" si="128"/>
        <v>2682338.4</v>
      </c>
      <c r="M246" s="26">
        <f t="shared" si="128"/>
        <v>2682338.4</v>
      </c>
      <c r="N246" s="26">
        <f t="shared" si="128"/>
        <v>0</v>
      </c>
      <c r="O246" s="26">
        <f t="shared" si="128"/>
        <v>2682338.4</v>
      </c>
    </row>
    <row r="247" spans="1:15" s="12" customFormat="1" ht="30" x14ac:dyDescent="0.2">
      <c r="A247" s="31" t="s">
        <v>196</v>
      </c>
      <c r="B247" s="13">
        <v>851</v>
      </c>
      <c r="C247" s="9" t="s">
        <v>19</v>
      </c>
      <c r="D247" s="9" t="s">
        <v>49</v>
      </c>
      <c r="E247" s="2" t="s">
        <v>230</v>
      </c>
      <c r="F247" s="9" t="s">
        <v>197</v>
      </c>
      <c r="G247" s="26">
        <f t="shared" si="128"/>
        <v>2682338.4</v>
      </c>
      <c r="H247" s="26">
        <f t="shared" si="128"/>
        <v>0</v>
      </c>
      <c r="I247" s="26">
        <f t="shared" si="128"/>
        <v>2682338.4</v>
      </c>
      <c r="J247" s="26">
        <f t="shared" si="128"/>
        <v>2682338.4</v>
      </c>
      <c r="K247" s="26">
        <f t="shared" si="128"/>
        <v>0</v>
      </c>
      <c r="L247" s="26">
        <f t="shared" si="128"/>
        <v>2682338.4</v>
      </c>
      <c r="M247" s="26">
        <f t="shared" si="128"/>
        <v>2682338.4</v>
      </c>
      <c r="N247" s="26">
        <f t="shared" si="128"/>
        <v>0</v>
      </c>
      <c r="O247" s="26">
        <f t="shared" si="128"/>
        <v>2682338.4</v>
      </c>
    </row>
    <row r="248" spans="1:15" s="12" customFormat="1" ht="30" x14ac:dyDescent="0.2">
      <c r="A248" s="31" t="s">
        <v>198</v>
      </c>
      <c r="B248" s="13">
        <v>851</v>
      </c>
      <c r="C248" s="9" t="s">
        <v>19</v>
      </c>
      <c r="D248" s="9" t="s">
        <v>49</v>
      </c>
      <c r="E248" s="2" t="s">
        <v>230</v>
      </c>
      <c r="F248" s="9" t="s">
        <v>199</v>
      </c>
      <c r="G248" s="26">
        <v>2682338.4</v>
      </c>
      <c r="H248" s="26"/>
      <c r="I248" s="26">
        <f>G248+H248</f>
        <v>2682338.4</v>
      </c>
      <c r="J248" s="26">
        <v>2682338.4</v>
      </c>
      <c r="K248" s="26"/>
      <c r="L248" s="26">
        <f>J248+K248</f>
        <v>2682338.4</v>
      </c>
      <c r="M248" s="26">
        <v>2682338.4</v>
      </c>
      <c r="N248" s="26"/>
      <c r="O248" s="26">
        <f>M248+N248</f>
        <v>2682338.4</v>
      </c>
    </row>
    <row r="249" spans="1:15" s="12" customFormat="1" ht="45" x14ac:dyDescent="0.2">
      <c r="A249" s="31" t="s">
        <v>330</v>
      </c>
      <c r="B249" s="13">
        <v>851</v>
      </c>
      <c r="C249" s="9" t="s">
        <v>19</v>
      </c>
      <c r="D249" s="9" t="s">
        <v>49</v>
      </c>
      <c r="E249" s="2" t="s">
        <v>230</v>
      </c>
      <c r="F249" s="9" t="s">
        <v>320</v>
      </c>
      <c r="G249" s="26">
        <f>G248</f>
        <v>2682338.4</v>
      </c>
      <c r="H249" s="26"/>
      <c r="I249" s="26">
        <f>G249+H249</f>
        <v>2682338.4</v>
      </c>
      <c r="J249" s="26">
        <f>J248</f>
        <v>2682338.4</v>
      </c>
      <c r="K249" s="26">
        <f t="shared" ref="K249:O249" si="129">K248</f>
        <v>0</v>
      </c>
      <c r="L249" s="26">
        <f t="shared" si="129"/>
        <v>2682338.4</v>
      </c>
      <c r="M249" s="26">
        <f t="shared" si="129"/>
        <v>2682338.4</v>
      </c>
      <c r="N249" s="26">
        <f t="shared" si="129"/>
        <v>0</v>
      </c>
      <c r="O249" s="26">
        <f t="shared" si="129"/>
        <v>2682338.4</v>
      </c>
    </row>
    <row r="250" spans="1:15" s="12" customFormat="1" ht="28.5" x14ac:dyDescent="0.2">
      <c r="A250" s="10" t="s">
        <v>236</v>
      </c>
      <c r="B250" s="13">
        <v>851</v>
      </c>
      <c r="C250" s="21" t="s">
        <v>19</v>
      </c>
      <c r="D250" s="21" t="s">
        <v>65</v>
      </c>
      <c r="E250" s="2" t="s">
        <v>0</v>
      </c>
      <c r="F250" s="21"/>
      <c r="G250" s="22">
        <f t="shared" ref="G250:O250" si="130">G251</f>
        <v>650778</v>
      </c>
      <c r="H250" s="22">
        <f t="shared" si="130"/>
        <v>0</v>
      </c>
      <c r="I250" s="22">
        <f t="shared" si="130"/>
        <v>650778</v>
      </c>
      <c r="J250" s="22">
        <f t="shared" si="130"/>
        <v>650778</v>
      </c>
      <c r="K250" s="22">
        <f t="shared" si="130"/>
        <v>0</v>
      </c>
      <c r="L250" s="22">
        <f t="shared" si="130"/>
        <v>650778</v>
      </c>
      <c r="M250" s="22">
        <f t="shared" si="130"/>
        <v>650778</v>
      </c>
      <c r="N250" s="22">
        <f t="shared" si="130"/>
        <v>0</v>
      </c>
      <c r="O250" s="22">
        <f t="shared" si="130"/>
        <v>650778</v>
      </c>
    </row>
    <row r="251" spans="1:15" s="12" customFormat="1" ht="105" x14ac:dyDescent="0.2">
      <c r="A251" s="31" t="s">
        <v>263</v>
      </c>
      <c r="B251" s="13">
        <v>851</v>
      </c>
      <c r="C251" s="9" t="s">
        <v>19</v>
      </c>
      <c r="D251" s="9" t="s">
        <v>65</v>
      </c>
      <c r="E251" s="2" t="s">
        <v>79</v>
      </c>
      <c r="F251" s="9"/>
      <c r="G251" s="26">
        <f t="shared" ref="G251:O251" si="131">G252+G256</f>
        <v>650778</v>
      </c>
      <c r="H251" s="26">
        <f t="shared" si="131"/>
        <v>0</v>
      </c>
      <c r="I251" s="26">
        <f t="shared" si="131"/>
        <v>650778</v>
      </c>
      <c r="J251" s="26">
        <f t="shared" si="131"/>
        <v>650778</v>
      </c>
      <c r="K251" s="26">
        <f t="shared" si="131"/>
        <v>0</v>
      </c>
      <c r="L251" s="26">
        <f t="shared" si="131"/>
        <v>650778</v>
      </c>
      <c r="M251" s="26">
        <f t="shared" si="131"/>
        <v>650778</v>
      </c>
      <c r="N251" s="26">
        <f t="shared" si="131"/>
        <v>0</v>
      </c>
      <c r="O251" s="26">
        <f t="shared" si="131"/>
        <v>650778</v>
      </c>
    </row>
    <row r="252" spans="1:15" s="12" customFormat="1" ht="75" x14ac:dyDescent="0.2">
      <c r="A252" s="31" t="s">
        <v>41</v>
      </c>
      <c r="B252" s="13">
        <v>851</v>
      </c>
      <c r="C252" s="33" t="s">
        <v>19</v>
      </c>
      <c r="D252" s="33" t="s">
        <v>65</v>
      </c>
      <c r="E252" s="2" t="s">
        <v>79</v>
      </c>
      <c r="F252" s="9" t="s">
        <v>42</v>
      </c>
      <c r="G252" s="26">
        <f t="shared" ref="G252:O252" si="132">G253</f>
        <v>413800</v>
      </c>
      <c r="H252" s="26">
        <f t="shared" si="132"/>
        <v>0</v>
      </c>
      <c r="I252" s="26">
        <f t="shared" si="132"/>
        <v>413800</v>
      </c>
      <c r="J252" s="26">
        <f t="shared" si="132"/>
        <v>413800</v>
      </c>
      <c r="K252" s="26">
        <f t="shared" si="132"/>
        <v>0</v>
      </c>
      <c r="L252" s="26">
        <f t="shared" si="132"/>
        <v>413800</v>
      </c>
      <c r="M252" s="26">
        <f t="shared" si="132"/>
        <v>413800</v>
      </c>
      <c r="N252" s="26">
        <f t="shared" si="132"/>
        <v>0</v>
      </c>
      <c r="O252" s="26">
        <f t="shared" si="132"/>
        <v>413800</v>
      </c>
    </row>
    <row r="253" spans="1:15" s="12" customFormat="1" ht="30" x14ac:dyDescent="0.2">
      <c r="A253" s="31" t="s">
        <v>260</v>
      </c>
      <c r="B253" s="13">
        <v>851</v>
      </c>
      <c r="C253" s="33" t="s">
        <v>19</v>
      </c>
      <c r="D253" s="33" t="s">
        <v>65</v>
      </c>
      <c r="E253" s="2" t="s">
        <v>79</v>
      </c>
      <c r="F253" s="9" t="s">
        <v>43</v>
      </c>
      <c r="G253" s="26">
        <v>413800</v>
      </c>
      <c r="H253" s="26"/>
      <c r="I253" s="26">
        <f>G253+H253</f>
        <v>413800</v>
      </c>
      <c r="J253" s="26">
        <v>413800</v>
      </c>
      <c r="K253" s="26"/>
      <c r="L253" s="26">
        <f>J253+K253</f>
        <v>413800</v>
      </c>
      <c r="M253" s="26">
        <v>413800</v>
      </c>
      <c r="N253" s="26"/>
      <c r="O253" s="26">
        <f>M253+N253</f>
        <v>413800</v>
      </c>
    </row>
    <row r="254" spans="1:15" s="12" customFormat="1" ht="30" x14ac:dyDescent="0.2">
      <c r="A254" s="76" t="s">
        <v>295</v>
      </c>
      <c r="B254" s="13">
        <v>851</v>
      </c>
      <c r="C254" s="33" t="s">
        <v>19</v>
      </c>
      <c r="D254" s="33" t="s">
        <v>65</v>
      </c>
      <c r="E254" s="2" t="s">
        <v>79</v>
      </c>
      <c r="F254" s="9" t="s">
        <v>296</v>
      </c>
      <c r="G254" s="26">
        <v>317800</v>
      </c>
      <c r="H254" s="26"/>
      <c r="I254" s="26">
        <f>G254+H254</f>
        <v>317800</v>
      </c>
      <c r="J254" s="26">
        <v>317800</v>
      </c>
      <c r="K254" s="26"/>
      <c r="L254" s="26">
        <f t="shared" ref="L254:L255" si="133">J254+K254</f>
        <v>317800</v>
      </c>
      <c r="M254" s="26">
        <v>317800</v>
      </c>
      <c r="N254" s="26"/>
      <c r="O254" s="26">
        <f t="shared" ref="O254:O255" si="134">M254+N254</f>
        <v>317800</v>
      </c>
    </row>
    <row r="255" spans="1:15" s="12" customFormat="1" ht="60" x14ac:dyDescent="0.2">
      <c r="A255" s="31" t="s">
        <v>297</v>
      </c>
      <c r="B255" s="13">
        <v>851</v>
      </c>
      <c r="C255" s="33" t="s">
        <v>19</v>
      </c>
      <c r="D255" s="33" t="s">
        <v>65</v>
      </c>
      <c r="E255" s="2" t="s">
        <v>79</v>
      </c>
      <c r="F255" s="9" t="s">
        <v>298</v>
      </c>
      <c r="G255" s="26">
        <v>96000</v>
      </c>
      <c r="H255" s="26"/>
      <c r="I255" s="26">
        <f>G255+H255</f>
        <v>96000</v>
      </c>
      <c r="J255" s="26">
        <v>96000</v>
      </c>
      <c r="K255" s="26"/>
      <c r="L255" s="26">
        <f t="shared" si="133"/>
        <v>96000</v>
      </c>
      <c r="M255" s="26">
        <v>96000</v>
      </c>
      <c r="N255" s="26"/>
      <c r="O255" s="26">
        <f t="shared" si="134"/>
        <v>96000</v>
      </c>
    </row>
    <row r="256" spans="1:15" s="12" customFormat="1" ht="30" x14ac:dyDescent="0.2">
      <c r="A256" s="31" t="s">
        <v>44</v>
      </c>
      <c r="B256" s="13">
        <v>851</v>
      </c>
      <c r="C256" s="33" t="s">
        <v>19</v>
      </c>
      <c r="D256" s="33" t="s">
        <v>65</v>
      </c>
      <c r="E256" s="2" t="s">
        <v>79</v>
      </c>
      <c r="F256" s="9" t="s">
        <v>45</v>
      </c>
      <c r="G256" s="26">
        <f t="shared" ref="G256:O256" si="135">G257</f>
        <v>236978</v>
      </c>
      <c r="H256" s="26">
        <f t="shared" si="135"/>
        <v>0</v>
      </c>
      <c r="I256" s="26">
        <f t="shared" si="135"/>
        <v>236978</v>
      </c>
      <c r="J256" s="26">
        <f t="shared" si="135"/>
        <v>236978</v>
      </c>
      <c r="K256" s="26">
        <f t="shared" si="135"/>
        <v>0</v>
      </c>
      <c r="L256" s="26">
        <f t="shared" si="135"/>
        <v>236978</v>
      </c>
      <c r="M256" s="26">
        <f t="shared" si="135"/>
        <v>236978</v>
      </c>
      <c r="N256" s="26">
        <f t="shared" si="135"/>
        <v>0</v>
      </c>
      <c r="O256" s="26">
        <f t="shared" si="135"/>
        <v>236978</v>
      </c>
    </row>
    <row r="257" spans="1:15" s="12" customFormat="1" ht="45" x14ac:dyDescent="0.2">
      <c r="A257" s="31" t="s">
        <v>46</v>
      </c>
      <c r="B257" s="13">
        <v>851</v>
      </c>
      <c r="C257" s="33" t="s">
        <v>19</v>
      </c>
      <c r="D257" s="33" t="s">
        <v>65</v>
      </c>
      <c r="E257" s="2" t="s">
        <v>79</v>
      </c>
      <c r="F257" s="9" t="s">
        <v>47</v>
      </c>
      <c r="G257" s="26">
        <v>236978</v>
      </c>
      <c r="H257" s="26"/>
      <c r="I257" s="26">
        <f>G257+H257</f>
        <v>236978</v>
      </c>
      <c r="J257" s="26">
        <v>236978</v>
      </c>
      <c r="K257" s="26"/>
      <c r="L257" s="26">
        <f>J257+K257</f>
        <v>236978</v>
      </c>
      <c r="M257" s="26">
        <v>236978</v>
      </c>
      <c r="N257" s="26"/>
      <c r="O257" s="26">
        <f>M257+N257</f>
        <v>236978</v>
      </c>
    </row>
    <row r="258" spans="1:15" s="12" customFormat="1" x14ac:dyDescent="0.2">
      <c r="A258" s="34" t="s">
        <v>294</v>
      </c>
      <c r="B258" s="13">
        <v>851</v>
      </c>
      <c r="C258" s="33" t="s">
        <v>19</v>
      </c>
      <c r="D258" s="33" t="s">
        <v>65</v>
      </c>
      <c r="E258" s="2" t="s">
        <v>79</v>
      </c>
      <c r="F258" s="9" t="s">
        <v>306</v>
      </c>
      <c r="G258" s="26">
        <f>G257</f>
        <v>236978</v>
      </c>
      <c r="H258" s="26"/>
      <c r="I258" s="26">
        <f>G258+H258</f>
        <v>236978</v>
      </c>
      <c r="J258" s="26">
        <f>J257</f>
        <v>236978</v>
      </c>
      <c r="K258" s="26">
        <f t="shared" ref="K258:O258" si="136">K257</f>
        <v>0</v>
      </c>
      <c r="L258" s="26">
        <f t="shared" si="136"/>
        <v>236978</v>
      </c>
      <c r="M258" s="26">
        <f t="shared" si="136"/>
        <v>236978</v>
      </c>
      <c r="N258" s="26">
        <f t="shared" si="136"/>
        <v>0</v>
      </c>
      <c r="O258" s="26">
        <f t="shared" si="136"/>
        <v>236978</v>
      </c>
    </row>
    <row r="259" spans="1:15" s="12" customFormat="1" x14ac:dyDescent="0.2">
      <c r="A259" s="51" t="s">
        <v>239</v>
      </c>
      <c r="B259" s="13">
        <v>851</v>
      </c>
      <c r="C259" s="14" t="s">
        <v>20</v>
      </c>
      <c r="D259" s="14"/>
      <c r="E259" s="2" t="s">
        <v>0</v>
      </c>
      <c r="F259" s="14"/>
      <c r="G259" s="15">
        <f t="shared" ref="G259:O259" si="137">G265+G260</f>
        <v>1631526</v>
      </c>
      <c r="H259" s="15">
        <f t="shared" si="137"/>
        <v>0</v>
      </c>
      <c r="I259" s="15">
        <f t="shared" si="137"/>
        <v>1631526</v>
      </c>
      <c r="J259" s="15">
        <f t="shared" si="137"/>
        <v>3724298</v>
      </c>
      <c r="K259" s="15">
        <f t="shared" si="137"/>
        <v>0</v>
      </c>
      <c r="L259" s="15">
        <f t="shared" si="137"/>
        <v>3724298</v>
      </c>
      <c r="M259" s="15">
        <f t="shared" si="137"/>
        <v>788500</v>
      </c>
      <c r="N259" s="15">
        <f t="shared" si="137"/>
        <v>0</v>
      </c>
      <c r="O259" s="15">
        <f t="shared" si="137"/>
        <v>788500</v>
      </c>
    </row>
    <row r="260" spans="1:15" s="12" customFormat="1" x14ac:dyDescent="0.2">
      <c r="A260" s="10" t="s">
        <v>240</v>
      </c>
      <c r="B260" s="13">
        <v>851</v>
      </c>
      <c r="C260" s="21" t="s">
        <v>20</v>
      </c>
      <c r="D260" s="21" t="s">
        <v>35</v>
      </c>
      <c r="E260" s="2" t="s">
        <v>0</v>
      </c>
      <c r="F260" s="21"/>
      <c r="G260" s="22">
        <f t="shared" ref="G260:O262" si="138">G261</f>
        <v>843026</v>
      </c>
      <c r="H260" s="22">
        <f t="shared" si="138"/>
        <v>0</v>
      </c>
      <c r="I260" s="22">
        <f t="shared" si="138"/>
        <v>843026</v>
      </c>
      <c r="J260" s="22">
        <f t="shared" si="138"/>
        <v>0</v>
      </c>
      <c r="K260" s="22">
        <f t="shared" si="138"/>
        <v>0</v>
      </c>
      <c r="L260" s="22">
        <f t="shared" si="138"/>
        <v>0</v>
      </c>
      <c r="M260" s="22">
        <f t="shared" si="138"/>
        <v>0</v>
      </c>
      <c r="N260" s="22">
        <f t="shared" si="138"/>
        <v>0</v>
      </c>
      <c r="O260" s="22">
        <f t="shared" si="138"/>
        <v>0</v>
      </c>
    </row>
    <row r="261" spans="1:15" s="12" customFormat="1" ht="30" x14ac:dyDescent="0.2">
      <c r="A261" s="31" t="s">
        <v>275</v>
      </c>
      <c r="B261" s="13">
        <v>851</v>
      </c>
      <c r="C261" s="9" t="s">
        <v>20</v>
      </c>
      <c r="D261" s="9" t="s">
        <v>35</v>
      </c>
      <c r="E261" s="2" t="s">
        <v>276</v>
      </c>
      <c r="F261" s="9"/>
      <c r="G261" s="26">
        <f t="shared" si="138"/>
        <v>843026</v>
      </c>
      <c r="H261" s="26">
        <f t="shared" si="138"/>
        <v>0</v>
      </c>
      <c r="I261" s="26">
        <f t="shared" si="138"/>
        <v>843026</v>
      </c>
      <c r="J261" s="26">
        <f t="shared" si="138"/>
        <v>0</v>
      </c>
      <c r="K261" s="26">
        <f t="shared" si="138"/>
        <v>0</v>
      </c>
      <c r="L261" s="26">
        <f t="shared" si="138"/>
        <v>0</v>
      </c>
      <c r="M261" s="26">
        <f t="shared" si="138"/>
        <v>0</v>
      </c>
      <c r="N261" s="26">
        <f t="shared" si="138"/>
        <v>0</v>
      </c>
      <c r="O261" s="26">
        <f t="shared" si="138"/>
        <v>0</v>
      </c>
    </row>
    <row r="262" spans="1:15" s="12" customFormat="1" ht="30" x14ac:dyDescent="0.2">
      <c r="A262" s="31" t="s">
        <v>44</v>
      </c>
      <c r="B262" s="13">
        <v>851</v>
      </c>
      <c r="C262" s="9" t="s">
        <v>20</v>
      </c>
      <c r="D262" s="9" t="s">
        <v>35</v>
      </c>
      <c r="E262" s="2" t="s">
        <v>276</v>
      </c>
      <c r="F262" s="9" t="s">
        <v>45</v>
      </c>
      <c r="G262" s="26">
        <f t="shared" si="138"/>
        <v>843026</v>
      </c>
      <c r="H262" s="26">
        <f t="shared" si="138"/>
        <v>0</v>
      </c>
      <c r="I262" s="26">
        <f t="shared" si="138"/>
        <v>843026</v>
      </c>
      <c r="J262" s="26">
        <f t="shared" si="138"/>
        <v>0</v>
      </c>
      <c r="K262" s="26">
        <f t="shared" si="138"/>
        <v>0</v>
      </c>
      <c r="L262" s="26">
        <f t="shared" si="138"/>
        <v>0</v>
      </c>
      <c r="M262" s="26">
        <f t="shared" si="138"/>
        <v>0</v>
      </c>
      <c r="N262" s="26">
        <f t="shared" si="138"/>
        <v>0</v>
      </c>
      <c r="O262" s="26">
        <f t="shared" si="138"/>
        <v>0</v>
      </c>
    </row>
    <row r="263" spans="1:15" s="12" customFormat="1" ht="45" x14ac:dyDescent="0.2">
      <c r="A263" s="31" t="s">
        <v>46</v>
      </c>
      <c r="B263" s="13">
        <v>851</v>
      </c>
      <c r="C263" s="9" t="s">
        <v>20</v>
      </c>
      <c r="D263" s="9" t="s">
        <v>35</v>
      </c>
      <c r="E263" s="2" t="s">
        <v>276</v>
      </c>
      <c r="F263" s="9" t="s">
        <v>47</v>
      </c>
      <c r="G263" s="26">
        <v>843026</v>
      </c>
      <c r="H263" s="26"/>
      <c r="I263" s="26">
        <f>G263+H263</f>
        <v>843026</v>
      </c>
      <c r="J263" s="15"/>
      <c r="K263" s="15"/>
      <c r="L263" s="26">
        <f>J263+K263</f>
        <v>0</v>
      </c>
      <c r="M263" s="15"/>
      <c r="N263" s="15"/>
      <c r="O263" s="26">
        <f>M263+N263</f>
        <v>0</v>
      </c>
    </row>
    <row r="264" spans="1:15" s="12" customFormat="1" x14ac:dyDescent="0.2">
      <c r="A264" s="34" t="s">
        <v>294</v>
      </c>
      <c r="B264" s="13">
        <v>851</v>
      </c>
      <c r="C264" s="9" t="s">
        <v>20</v>
      </c>
      <c r="D264" s="9" t="s">
        <v>35</v>
      </c>
      <c r="E264" s="2" t="s">
        <v>276</v>
      </c>
      <c r="F264" s="9" t="s">
        <v>306</v>
      </c>
      <c r="G264" s="26">
        <f>G263</f>
        <v>843026</v>
      </c>
      <c r="H264" s="26"/>
      <c r="I264" s="26">
        <f>G264+H264</f>
        <v>843026</v>
      </c>
      <c r="J264" s="15"/>
      <c r="K264" s="15"/>
      <c r="L264" s="26"/>
      <c r="M264" s="15"/>
      <c r="N264" s="15"/>
      <c r="O264" s="26"/>
    </row>
    <row r="265" spans="1:15" s="12" customFormat="1" x14ac:dyDescent="0.2">
      <c r="A265" s="10" t="s">
        <v>241</v>
      </c>
      <c r="B265" s="13">
        <v>851</v>
      </c>
      <c r="C265" s="21" t="s">
        <v>20</v>
      </c>
      <c r="D265" s="21" t="s">
        <v>99</v>
      </c>
      <c r="E265" s="2" t="s">
        <v>0</v>
      </c>
      <c r="F265" s="21"/>
      <c r="G265" s="22">
        <f t="shared" ref="G265:O265" si="139">G266+G273+G284+G280+G291</f>
        <v>788500</v>
      </c>
      <c r="H265" s="22">
        <f t="shared" si="139"/>
        <v>0</v>
      </c>
      <c r="I265" s="22">
        <f t="shared" si="139"/>
        <v>788500</v>
      </c>
      <c r="J265" s="22">
        <f t="shared" si="139"/>
        <v>3724298</v>
      </c>
      <c r="K265" s="22">
        <f t="shared" si="139"/>
        <v>0</v>
      </c>
      <c r="L265" s="22">
        <f t="shared" si="139"/>
        <v>3724298</v>
      </c>
      <c r="M265" s="22">
        <f t="shared" si="139"/>
        <v>788500</v>
      </c>
      <c r="N265" s="22">
        <f t="shared" si="139"/>
        <v>0</v>
      </c>
      <c r="O265" s="22">
        <f t="shared" si="139"/>
        <v>788500</v>
      </c>
    </row>
    <row r="266" spans="1:15" s="52" customFormat="1" ht="30" x14ac:dyDescent="0.2">
      <c r="A266" s="31" t="s">
        <v>242</v>
      </c>
      <c r="B266" s="13">
        <v>851</v>
      </c>
      <c r="C266" s="9" t="s">
        <v>20</v>
      </c>
      <c r="D266" s="9" t="s">
        <v>99</v>
      </c>
      <c r="E266" s="2" t="s">
        <v>243</v>
      </c>
      <c r="F266" s="9"/>
      <c r="G266" s="26">
        <f t="shared" ref="G266:O266" si="140">G267+G270</f>
        <v>99900</v>
      </c>
      <c r="H266" s="26">
        <f t="shared" si="140"/>
        <v>0</v>
      </c>
      <c r="I266" s="26">
        <f t="shared" si="140"/>
        <v>99900</v>
      </c>
      <c r="J266" s="26">
        <f t="shared" si="140"/>
        <v>99900</v>
      </c>
      <c r="K266" s="26">
        <f t="shared" si="140"/>
        <v>0</v>
      </c>
      <c r="L266" s="26">
        <f t="shared" si="140"/>
        <v>99900</v>
      </c>
      <c r="M266" s="26">
        <f t="shared" si="140"/>
        <v>99900</v>
      </c>
      <c r="N266" s="26">
        <f t="shared" si="140"/>
        <v>0</v>
      </c>
      <c r="O266" s="26">
        <f t="shared" si="140"/>
        <v>99900</v>
      </c>
    </row>
    <row r="267" spans="1:15" s="52" customFormat="1" ht="75" x14ac:dyDescent="0.2">
      <c r="A267" s="31" t="s">
        <v>41</v>
      </c>
      <c r="B267" s="13">
        <v>851</v>
      </c>
      <c r="C267" s="9" t="s">
        <v>20</v>
      </c>
      <c r="D267" s="9" t="s">
        <v>99</v>
      </c>
      <c r="E267" s="2" t="s">
        <v>243</v>
      </c>
      <c r="F267" s="9" t="s">
        <v>42</v>
      </c>
      <c r="G267" s="26">
        <f t="shared" ref="G267:O267" si="141">G268</f>
        <v>26000</v>
      </c>
      <c r="H267" s="26">
        <f t="shared" si="141"/>
        <v>0</v>
      </c>
      <c r="I267" s="26">
        <f t="shared" si="141"/>
        <v>26000</v>
      </c>
      <c r="J267" s="26">
        <f t="shared" si="141"/>
        <v>26000</v>
      </c>
      <c r="K267" s="26">
        <f t="shared" si="141"/>
        <v>0</v>
      </c>
      <c r="L267" s="26">
        <f t="shared" si="141"/>
        <v>26000</v>
      </c>
      <c r="M267" s="26">
        <f t="shared" si="141"/>
        <v>26000</v>
      </c>
      <c r="N267" s="26">
        <f t="shared" si="141"/>
        <v>0</v>
      </c>
      <c r="O267" s="26">
        <f t="shared" si="141"/>
        <v>26000</v>
      </c>
    </row>
    <row r="268" spans="1:15" s="52" customFormat="1" ht="30" x14ac:dyDescent="0.2">
      <c r="A268" s="31" t="s">
        <v>108</v>
      </c>
      <c r="B268" s="13">
        <v>851</v>
      </c>
      <c r="C268" s="9" t="s">
        <v>20</v>
      </c>
      <c r="D268" s="9" t="s">
        <v>99</v>
      </c>
      <c r="E268" s="2" t="s">
        <v>243</v>
      </c>
      <c r="F268" s="9" t="s">
        <v>109</v>
      </c>
      <c r="G268" s="26">
        <v>26000</v>
      </c>
      <c r="H268" s="26"/>
      <c r="I268" s="26">
        <f>G268+H268</f>
        <v>26000</v>
      </c>
      <c r="J268" s="26">
        <v>26000</v>
      </c>
      <c r="K268" s="26"/>
      <c r="L268" s="26">
        <f>J268+K268</f>
        <v>26000</v>
      </c>
      <c r="M268" s="26">
        <v>26000</v>
      </c>
      <c r="N268" s="26"/>
      <c r="O268" s="26">
        <f>M268+N268</f>
        <v>26000</v>
      </c>
    </row>
    <row r="269" spans="1:15" s="52" customFormat="1" ht="60" x14ac:dyDescent="0.2">
      <c r="A269" s="31" t="s">
        <v>331</v>
      </c>
      <c r="B269" s="13">
        <v>851</v>
      </c>
      <c r="C269" s="9" t="s">
        <v>20</v>
      </c>
      <c r="D269" s="9" t="s">
        <v>99</v>
      </c>
      <c r="E269" s="2" t="s">
        <v>243</v>
      </c>
      <c r="F269" s="9" t="s">
        <v>322</v>
      </c>
      <c r="G269" s="26">
        <f>G268</f>
        <v>26000</v>
      </c>
      <c r="H269" s="26"/>
      <c r="I269" s="26">
        <f>G269+H269</f>
        <v>26000</v>
      </c>
      <c r="J269" s="26">
        <f>J268</f>
        <v>26000</v>
      </c>
      <c r="K269" s="26">
        <f t="shared" ref="K269:O269" si="142">K268</f>
        <v>0</v>
      </c>
      <c r="L269" s="26">
        <f t="shared" si="142"/>
        <v>26000</v>
      </c>
      <c r="M269" s="26">
        <f t="shared" si="142"/>
        <v>26000</v>
      </c>
      <c r="N269" s="26">
        <f t="shared" si="142"/>
        <v>0</v>
      </c>
      <c r="O269" s="26">
        <f t="shared" si="142"/>
        <v>26000</v>
      </c>
    </row>
    <row r="270" spans="1:15" s="12" customFormat="1" ht="30" x14ac:dyDescent="0.2">
      <c r="A270" s="31" t="s">
        <v>44</v>
      </c>
      <c r="B270" s="13">
        <v>851</v>
      </c>
      <c r="C270" s="9" t="s">
        <v>20</v>
      </c>
      <c r="D270" s="9" t="s">
        <v>99</v>
      </c>
      <c r="E270" s="2" t="s">
        <v>243</v>
      </c>
      <c r="F270" s="9" t="s">
        <v>45</v>
      </c>
      <c r="G270" s="26">
        <f t="shared" ref="G270:O270" si="143">G271</f>
        <v>73900</v>
      </c>
      <c r="H270" s="26">
        <f t="shared" si="143"/>
        <v>0</v>
      </c>
      <c r="I270" s="26">
        <f t="shared" si="143"/>
        <v>73900</v>
      </c>
      <c r="J270" s="26">
        <f t="shared" si="143"/>
        <v>73900</v>
      </c>
      <c r="K270" s="26">
        <f t="shared" si="143"/>
        <v>0</v>
      </c>
      <c r="L270" s="26">
        <f t="shared" si="143"/>
        <v>73900</v>
      </c>
      <c r="M270" s="26">
        <f t="shared" si="143"/>
        <v>73900</v>
      </c>
      <c r="N270" s="26">
        <f t="shared" si="143"/>
        <v>0</v>
      </c>
      <c r="O270" s="26">
        <f t="shared" si="143"/>
        <v>73900</v>
      </c>
    </row>
    <row r="271" spans="1:15" s="12" customFormat="1" ht="45" x14ac:dyDescent="0.2">
      <c r="A271" s="31" t="s">
        <v>46</v>
      </c>
      <c r="B271" s="13">
        <v>851</v>
      </c>
      <c r="C271" s="9" t="s">
        <v>20</v>
      </c>
      <c r="D271" s="9" t="s">
        <v>99</v>
      </c>
      <c r="E271" s="2" t="s">
        <v>243</v>
      </c>
      <c r="F271" s="9" t="s">
        <v>47</v>
      </c>
      <c r="G271" s="26">
        <v>73900</v>
      </c>
      <c r="H271" s="26"/>
      <c r="I271" s="26">
        <f>G271+H271</f>
        <v>73900</v>
      </c>
      <c r="J271" s="26">
        <v>73900</v>
      </c>
      <c r="K271" s="26"/>
      <c r="L271" s="26">
        <f>J271+K271</f>
        <v>73900</v>
      </c>
      <c r="M271" s="26">
        <v>73900</v>
      </c>
      <c r="N271" s="26"/>
      <c r="O271" s="26">
        <f>M271+N271</f>
        <v>73900</v>
      </c>
    </row>
    <row r="272" spans="1:15" s="12" customFormat="1" x14ac:dyDescent="0.2">
      <c r="A272" s="34" t="s">
        <v>294</v>
      </c>
      <c r="B272" s="13">
        <v>851</v>
      </c>
      <c r="C272" s="9" t="s">
        <v>20</v>
      </c>
      <c r="D272" s="9" t="s">
        <v>99</v>
      </c>
      <c r="E272" s="2" t="s">
        <v>243</v>
      </c>
      <c r="F272" s="9" t="s">
        <v>306</v>
      </c>
      <c r="G272" s="26">
        <f>G271</f>
        <v>73900</v>
      </c>
      <c r="H272" s="26"/>
      <c r="I272" s="26">
        <f>G272+H272</f>
        <v>73900</v>
      </c>
      <c r="J272" s="26">
        <f>J271</f>
        <v>73900</v>
      </c>
      <c r="K272" s="26">
        <f t="shared" ref="K272:O272" si="144">K271</f>
        <v>0</v>
      </c>
      <c r="L272" s="26">
        <f t="shared" si="144"/>
        <v>73900</v>
      </c>
      <c r="M272" s="26">
        <f t="shared" si="144"/>
        <v>73900</v>
      </c>
      <c r="N272" s="26">
        <f t="shared" si="144"/>
        <v>0</v>
      </c>
      <c r="O272" s="26">
        <f t="shared" si="144"/>
        <v>73900</v>
      </c>
    </row>
    <row r="273" spans="1:15" s="12" customFormat="1" ht="30" x14ac:dyDescent="0.2">
      <c r="A273" s="31" t="s">
        <v>244</v>
      </c>
      <c r="B273" s="13">
        <v>851</v>
      </c>
      <c r="C273" s="9" t="s">
        <v>20</v>
      </c>
      <c r="D273" s="9" t="s">
        <v>99</v>
      </c>
      <c r="E273" s="2" t="s">
        <v>245</v>
      </c>
      <c r="F273" s="9"/>
      <c r="G273" s="26">
        <f t="shared" ref="G273:O273" si="145">G277+G274</f>
        <v>410600</v>
      </c>
      <c r="H273" s="26">
        <f t="shared" si="145"/>
        <v>0</v>
      </c>
      <c r="I273" s="26">
        <f t="shared" si="145"/>
        <v>410600</v>
      </c>
      <c r="J273" s="26">
        <f t="shared" si="145"/>
        <v>410600</v>
      </c>
      <c r="K273" s="26">
        <f t="shared" si="145"/>
        <v>0</v>
      </c>
      <c r="L273" s="26">
        <f t="shared" si="145"/>
        <v>410600</v>
      </c>
      <c r="M273" s="26">
        <f t="shared" si="145"/>
        <v>410600</v>
      </c>
      <c r="N273" s="26">
        <f t="shared" si="145"/>
        <v>0</v>
      </c>
      <c r="O273" s="26">
        <f t="shared" si="145"/>
        <v>410600</v>
      </c>
    </row>
    <row r="274" spans="1:15" s="12" customFormat="1" ht="75" x14ac:dyDescent="0.2">
      <c r="A274" s="31" t="s">
        <v>41</v>
      </c>
      <c r="B274" s="13">
        <v>851</v>
      </c>
      <c r="C274" s="9" t="s">
        <v>20</v>
      </c>
      <c r="D274" s="9" t="s">
        <v>99</v>
      </c>
      <c r="E274" s="2" t="s">
        <v>245</v>
      </c>
      <c r="F274" s="9" t="s">
        <v>42</v>
      </c>
      <c r="G274" s="26">
        <f t="shared" ref="G274:O274" si="146">G275</f>
        <v>211200</v>
      </c>
      <c r="H274" s="26">
        <f t="shared" si="146"/>
        <v>0</v>
      </c>
      <c r="I274" s="26">
        <f t="shared" si="146"/>
        <v>211200</v>
      </c>
      <c r="J274" s="26">
        <f t="shared" si="146"/>
        <v>211200</v>
      </c>
      <c r="K274" s="26">
        <f t="shared" si="146"/>
        <v>0</v>
      </c>
      <c r="L274" s="26">
        <f t="shared" si="146"/>
        <v>211200</v>
      </c>
      <c r="M274" s="26">
        <f t="shared" si="146"/>
        <v>211200</v>
      </c>
      <c r="N274" s="26">
        <f t="shared" si="146"/>
        <v>0</v>
      </c>
      <c r="O274" s="26">
        <f t="shared" si="146"/>
        <v>211200</v>
      </c>
    </row>
    <row r="275" spans="1:15" s="12" customFormat="1" ht="30" x14ac:dyDescent="0.2">
      <c r="A275" s="31" t="s">
        <v>108</v>
      </c>
      <c r="B275" s="13">
        <v>851</v>
      </c>
      <c r="C275" s="9" t="s">
        <v>20</v>
      </c>
      <c r="D275" s="9" t="s">
        <v>99</v>
      </c>
      <c r="E275" s="2" t="s">
        <v>245</v>
      </c>
      <c r="F275" s="9" t="s">
        <v>109</v>
      </c>
      <c r="G275" s="26">
        <v>211200</v>
      </c>
      <c r="H275" s="26"/>
      <c r="I275" s="26">
        <f>G275+H275</f>
        <v>211200</v>
      </c>
      <c r="J275" s="26">
        <v>211200</v>
      </c>
      <c r="K275" s="26"/>
      <c r="L275" s="26">
        <f>J275+K275</f>
        <v>211200</v>
      </c>
      <c r="M275" s="26">
        <v>211200</v>
      </c>
      <c r="N275" s="26"/>
      <c r="O275" s="26">
        <f>M275+N275</f>
        <v>211200</v>
      </c>
    </row>
    <row r="276" spans="1:15" s="12" customFormat="1" ht="60" x14ac:dyDescent="0.2">
      <c r="A276" s="31" t="s">
        <v>331</v>
      </c>
      <c r="B276" s="13">
        <v>851</v>
      </c>
      <c r="C276" s="9" t="s">
        <v>20</v>
      </c>
      <c r="D276" s="9" t="s">
        <v>99</v>
      </c>
      <c r="E276" s="2" t="s">
        <v>245</v>
      </c>
      <c r="F276" s="9" t="s">
        <v>322</v>
      </c>
      <c r="G276" s="26">
        <f>G275</f>
        <v>211200</v>
      </c>
      <c r="H276" s="26"/>
      <c r="I276" s="26">
        <f>G276+H276</f>
        <v>211200</v>
      </c>
      <c r="J276" s="26">
        <f>J275</f>
        <v>211200</v>
      </c>
      <c r="K276" s="26">
        <f t="shared" ref="K276:O276" si="147">K275</f>
        <v>0</v>
      </c>
      <c r="L276" s="26">
        <f t="shared" si="147"/>
        <v>211200</v>
      </c>
      <c r="M276" s="26">
        <f t="shared" si="147"/>
        <v>211200</v>
      </c>
      <c r="N276" s="26">
        <f t="shared" si="147"/>
        <v>0</v>
      </c>
      <c r="O276" s="26">
        <f t="shared" si="147"/>
        <v>211200</v>
      </c>
    </row>
    <row r="277" spans="1:15" s="12" customFormat="1" ht="30" x14ac:dyDescent="0.2">
      <c r="A277" s="31" t="s">
        <v>44</v>
      </c>
      <c r="B277" s="13">
        <v>851</v>
      </c>
      <c r="C277" s="9" t="s">
        <v>20</v>
      </c>
      <c r="D277" s="9" t="s">
        <v>99</v>
      </c>
      <c r="E277" s="2" t="s">
        <v>245</v>
      </c>
      <c r="F277" s="9" t="s">
        <v>45</v>
      </c>
      <c r="G277" s="26">
        <f t="shared" ref="G277:O277" si="148">G278</f>
        <v>199400</v>
      </c>
      <c r="H277" s="26">
        <f t="shared" si="148"/>
        <v>0</v>
      </c>
      <c r="I277" s="26">
        <f t="shared" si="148"/>
        <v>199400</v>
      </c>
      <c r="J277" s="26">
        <f t="shared" si="148"/>
        <v>199400</v>
      </c>
      <c r="K277" s="26">
        <f t="shared" si="148"/>
        <v>0</v>
      </c>
      <c r="L277" s="26">
        <f t="shared" si="148"/>
        <v>199400</v>
      </c>
      <c r="M277" s="26">
        <f t="shared" si="148"/>
        <v>199400</v>
      </c>
      <c r="N277" s="26">
        <f t="shared" si="148"/>
        <v>0</v>
      </c>
      <c r="O277" s="26">
        <f t="shared" si="148"/>
        <v>199400</v>
      </c>
    </row>
    <row r="278" spans="1:15" s="12" customFormat="1" ht="45" x14ac:dyDescent="0.2">
      <c r="A278" s="31" t="s">
        <v>46</v>
      </c>
      <c r="B278" s="13">
        <v>851</v>
      </c>
      <c r="C278" s="9" t="s">
        <v>20</v>
      </c>
      <c r="D278" s="9" t="s">
        <v>99</v>
      </c>
      <c r="E278" s="2" t="s">
        <v>245</v>
      </c>
      <c r="F278" s="9" t="s">
        <v>47</v>
      </c>
      <c r="G278" s="26">
        <v>199400</v>
      </c>
      <c r="H278" s="26"/>
      <c r="I278" s="26">
        <f>G278+H278</f>
        <v>199400</v>
      </c>
      <c r="J278" s="26">
        <v>199400</v>
      </c>
      <c r="K278" s="26"/>
      <c r="L278" s="26">
        <f>J278+K278</f>
        <v>199400</v>
      </c>
      <c r="M278" s="26">
        <v>199400</v>
      </c>
      <c r="N278" s="26"/>
      <c r="O278" s="26">
        <f>M278+N278</f>
        <v>199400</v>
      </c>
    </row>
    <row r="279" spans="1:15" s="12" customFormat="1" x14ac:dyDescent="0.2">
      <c r="A279" s="34" t="s">
        <v>294</v>
      </c>
      <c r="B279" s="13">
        <v>851</v>
      </c>
      <c r="C279" s="9" t="s">
        <v>20</v>
      </c>
      <c r="D279" s="9" t="s">
        <v>99</v>
      </c>
      <c r="E279" s="2" t="s">
        <v>245</v>
      </c>
      <c r="F279" s="9" t="s">
        <v>306</v>
      </c>
      <c r="G279" s="26">
        <f>G278</f>
        <v>199400</v>
      </c>
      <c r="H279" s="26"/>
      <c r="I279" s="26">
        <f>G279+H279</f>
        <v>199400</v>
      </c>
      <c r="J279" s="26">
        <f>J278</f>
        <v>199400</v>
      </c>
      <c r="K279" s="26">
        <f t="shared" ref="K279:O279" si="149">K278</f>
        <v>0</v>
      </c>
      <c r="L279" s="26">
        <f t="shared" si="149"/>
        <v>199400</v>
      </c>
      <c r="M279" s="26">
        <f t="shared" si="149"/>
        <v>199400</v>
      </c>
      <c r="N279" s="26">
        <f t="shared" si="149"/>
        <v>0</v>
      </c>
      <c r="O279" s="26">
        <f t="shared" si="149"/>
        <v>199400</v>
      </c>
    </row>
    <row r="280" spans="1:15" s="12" customFormat="1" ht="60" x14ac:dyDescent="0.2">
      <c r="A280" s="31" t="s">
        <v>277</v>
      </c>
      <c r="B280" s="13">
        <v>851</v>
      </c>
      <c r="C280" s="9" t="s">
        <v>20</v>
      </c>
      <c r="D280" s="9" t="s">
        <v>99</v>
      </c>
      <c r="E280" s="2" t="s">
        <v>246</v>
      </c>
      <c r="F280" s="9"/>
      <c r="G280" s="26">
        <f t="shared" ref="G280:O281" si="150">G281</f>
        <v>10000</v>
      </c>
      <c r="H280" s="26">
        <f t="shared" si="150"/>
        <v>0</v>
      </c>
      <c r="I280" s="26">
        <f t="shared" si="150"/>
        <v>10000</v>
      </c>
      <c r="J280" s="26">
        <f t="shared" si="150"/>
        <v>10000</v>
      </c>
      <c r="K280" s="26">
        <f t="shared" si="150"/>
        <v>0</v>
      </c>
      <c r="L280" s="26">
        <f t="shared" si="150"/>
        <v>10000</v>
      </c>
      <c r="M280" s="26">
        <f t="shared" si="150"/>
        <v>10000</v>
      </c>
      <c r="N280" s="26">
        <f t="shared" si="150"/>
        <v>0</v>
      </c>
      <c r="O280" s="26">
        <f t="shared" si="150"/>
        <v>10000</v>
      </c>
    </row>
    <row r="281" spans="1:15" s="12" customFormat="1" ht="30" x14ac:dyDescent="0.2">
      <c r="A281" s="31" t="s">
        <v>44</v>
      </c>
      <c r="B281" s="13">
        <v>851</v>
      </c>
      <c r="C281" s="9" t="s">
        <v>20</v>
      </c>
      <c r="D281" s="9" t="s">
        <v>99</v>
      </c>
      <c r="E281" s="2" t="s">
        <v>246</v>
      </c>
      <c r="F281" s="9" t="s">
        <v>45</v>
      </c>
      <c r="G281" s="26">
        <f t="shared" si="150"/>
        <v>10000</v>
      </c>
      <c r="H281" s="26">
        <f t="shared" si="150"/>
        <v>0</v>
      </c>
      <c r="I281" s="26">
        <f t="shared" si="150"/>
        <v>10000</v>
      </c>
      <c r="J281" s="26">
        <f t="shared" si="150"/>
        <v>10000</v>
      </c>
      <c r="K281" s="26">
        <f t="shared" si="150"/>
        <v>0</v>
      </c>
      <c r="L281" s="26">
        <f t="shared" si="150"/>
        <v>10000</v>
      </c>
      <c r="M281" s="26">
        <f t="shared" si="150"/>
        <v>10000</v>
      </c>
      <c r="N281" s="26">
        <f t="shared" si="150"/>
        <v>0</v>
      </c>
      <c r="O281" s="26">
        <f t="shared" si="150"/>
        <v>10000</v>
      </c>
    </row>
    <row r="282" spans="1:15" s="12" customFormat="1" ht="45" x14ac:dyDescent="0.2">
      <c r="A282" s="31" t="s">
        <v>46</v>
      </c>
      <c r="B282" s="13">
        <v>851</v>
      </c>
      <c r="C282" s="9" t="s">
        <v>20</v>
      </c>
      <c r="D282" s="9" t="s">
        <v>99</v>
      </c>
      <c r="E282" s="2" t="s">
        <v>246</v>
      </c>
      <c r="F282" s="9" t="s">
        <v>47</v>
      </c>
      <c r="G282" s="26">
        <v>10000</v>
      </c>
      <c r="H282" s="26"/>
      <c r="I282" s="26">
        <f>G282+H282</f>
        <v>10000</v>
      </c>
      <c r="J282" s="26">
        <v>10000</v>
      </c>
      <c r="K282" s="26"/>
      <c r="L282" s="26">
        <f>J282+K282</f>
        <v>10000</v>
      </c>
      <c r="M282" s="26">
        <v>10000</v>
      </c>
      <c r="N282" s="26"/>
      <c r="O282" s="26">
        <f>M282+N282</f>
        <v>10000</v>
      </c>
    </row>
    <row r="283" spans="1:15" s="12" customFormat="1" x14ac:dyDescent="0.2">
      <c r="A283" s="34" t="s">
        <v>294</v>
      </c>
      <c r="B283" s="13">
        <v>851</v>
      </c>
      <c r="C283" s="9" t="s">
        <v>20</v>
      </c>
      <c r="D283" s="9" t="s">
        <v>99</v>
      </c>
      <c r="E283" s="2" t="s">
        <v>246</v>
      </c>
      <c r="F283" s="9" t="s">
        <v>306</v>
      </c>
      <c r="G283" s="26">
        <f>G282</f>
        <v>10000</v>
      </c>
      <c r="H283" s="26"/>
      <c r="I283" s="26">
        <f>G283+H283</f>
        <v>10000</v>
      </c>
      <c r="J283" s="26">
        <f>J282</f>
        <v>10000</v>
      </c>
      <c r="K283" s="26">
        <f t="shared" ref="K283:O283" si="151">K282</f>
        <v>0</v>
      </c>
      <c r="L283" s="26">
        <f t="shared" si="151"/>
        <v>10000</v>
      </c>
      <c r="M283" s="26">
        <f t="shared" si="151"/>
        <v>10000</v>
      </c>
      <c r="N283" s="26">
        <f t="shared" si="151"/>
        <v>0</v>
      </c>
      <c r="O283" s="26">
        <f t="shared" si="151"/>
        <v>10000</v>
      </c>
    </row>
    <row r="284" spans="1:15" s="12" customFormat="1" ht="135" x14ac:dyDescent="0.2">
      <c r="A284" s="31" t="s">
        <v>247</v>
      </c>
      <c r="B284" s="13">
        <v>851</v>
      </c>
      <c r="C284" s="9" t="s">
        <v>20</v>
      </c>
      <c r="D284" s="9" t="s">
        <v>99</v>
      </c>
      <c r="E284" s="2" t="s">
        <v>248</v>
      </c>
      <c r="F284" s="9"/>
      <c r="G284" s="26">
        <f t="shared" ref="G284:O284" si="152">G288+G285</f>
        <v>268000</v>
      </c>
      <c r="H284" s="26">
        <f t="shared" si="152"/>
        <v>0</v>
      </c>
      <c r="I284" s="26">
        <f t="shared" si="152"/>
        <v>268000</v>
      </c>
      <c r="J284" s="26">
        <f t="shared" si="152"/>
        <v>268000</v>
      </c>
      <c r="K284" s="26">
        <f t="shared" si="152"/>
        <v>0</v>
      </c>
      <c r="L284" s="26">
        <f t="shared" si="152"/>
        <v>268000</v>
      </c>
      <c r="M284" s="26">
        <f t="shared" si="152"/>
        <v>268000</v>
      </c>
      <c r="N284" s="26">
        <f t="shared" si="152"/>
        <v>0</v>
      </c>
      <c r="O284" s="26">
        <f t="shared" si="152"/>
        <v>268000</v>
      </c>
    </row>
    <row r="285" spans="1:15" s="12" customFormat="1" ht="75" x14ac:dyDescent="0.2">
      <c r="A285" s="31" t="s">
        <v>41</v>
      </c>
      <c r="B285" s="13">
        <v>851</v>
      </c>
      <c r="C285" s="9" t="s">
        <v>20</v>
      </c>
      <c r="D285" s="9" t="s">
        <v>99</v>
      </c>
      <c r="E285" s="2" t="s">
        <v>248</v>
      </c>
      <c r="F285" s="9" t="s">
        <v>42</v>
      </c>
      <c r="G285" s="26">
        <f t="shared" ref="G285:O285" si="153">G286</f>
        <v>71000</v>
      </c>
      <c r="H285" s="26">
        <f t="shared" si="153"/>
        <v>0</v>
      </c>
      <c r="I285" s="26">
        <f t="shared" si="153"/>
        <v>71000</v>
      </c>
      <c r="J285" s="26">
        <f t="shared" si="153"/>
        <v>71000</v>
      </c>
      <c r="K285" s="26">
        <f t="shared" si="153"/>
        <v>0</v>
      </c>
      <c r="L285" s="26">
        <f t="shared" si="153"/>
        <v>71000</v>
      </c>
      <c r="M285" s="26">
        <f t="shared" si="153"/>
        <v>71000</v>
      </c>
      <c r="N285" s="26">
        <f t="shared" si="153"/>
        <v>0</v>
      </c>
      <c r="O285" s="26">
        <f t="shared" si="153"/>
        <v>71000</v>
      </c>
    </row>
    <row r="286" spans="1:15" s="12" customFormat="1" ht="30" x14ac:dyDescent="0.2">
      <c r="A286" s="31" t="s">
        <v>108</v>
      </c>
      <c r="B286" s="13">
        <v>851</v>
      </c>
      <c r="C286" s="9" t="s">
        <v>20</v>
      </c>
      <c r="D286" s="9" t="s">
        <v>99</v>
      </c>
      <c r="E286" s="2" t="s">
        <v>248</v>
      </c>
      <c r="F286" s="9" t="s">
        <v>109</v>
      </c>
      <c r="G286" s="26">
        <v>71000</v>
      </c>
      <c r="H286" s="26"/>
      <c r="I286" s="26">
        <f>G286+H286</f>
        <v>71000</v>
      </c>
      <c r="J286" s="26">
        <v>71000</v>
      </c>
      <c r="K286" s="26"/>
      <c r="L286" s="26">
        <f>J286+K286</f>
        <v>71000</v>
      </c>
      <c r="M286" s="26">
        <v>71000</v>
      </c>
      <c r="N286" s="26"/>
      <c r="O286" s="26">
        <f>M286+N286</f>
        <v>71000</v>
      </c>
    </row>
    <row r="287" spans="1:15" s="12" customFormat="1" ht="60" x14ac:dyDescent="0.2">
      <c r="A287" s="31" t="s">
        <v>331</v>
      </c>
      <c r="B287" s="13">
        <v>851</v>
      </c>
      <c r="C287" s="9" t="s">
        <v>20</v>
      </c>
      <c r="D287" s="9" t="s">
        <v>99</v>
      </c>
      <c r="E287" s="2" t="s">
        <v>248</v>
      </c>
      <c r="F287" s="9" t="s">
        <v>322</v>
      </c>
      <c r="G287" s="26">
        <f>G286</f>
        <v>71000</v>
      </c>
      <c r="H287" s="26"/>
      <c r="I287" s="26">
        <f>G287+H287</f>
        <v>71000</v>
      </c>
      <c r="J287" s="26">
        <f>J286</f>
        <v>71000</v>
      </c>
      <c r="K287" s="26">
        <f t="shared" ref="K287:O287" si="154">K286</f>
        <v>0</v>
      </c>
      <c r="L287" s="26">
        <f t="shared" si="154"/>
        <v>71000</v>
      </c>
      <c r="M287" s="26">
        <f t="shared" si="154"/>
        <v>71000</v>
      </c>
      <c r="N287" s="26">
        <f t="shared" si="154"/>
        <v>0</v>
      </c>
      <c r="O287" s="26">
        <f t="shared" si="154"/>
        <v>71000</v>
      </c>
    </row>
    <row r="288" spans="1:15" s="12" customFormat="1" ht="30" x14ac:dyDescent="0.2">
      <c r="A288" s="31" t="s">
        <v>44</v>
      </c>
      <c r="B288" s="13">
        <v>851</v>
      </c>
      <c r="C288" s="9" t="s">
        <v>20</v>
      </c>
      <c r="D288" s="9" t="s">
        <v>99</v>
      </c>
      <c r="E288" s="2" t="s">
        <v>248</v>
      </c>
      <c r="F288" s="9" t="s">
        <v>45</v>
      </c>
      <c r="G288" s="26">
        <f t="shared" ref="G288:O288" si="155">G289</f>
        <v>197000</v>
      </c>
      <c r="H288" s="26">
        <f t="shared" si="155"/>
        <v>0</v>
      </c>
      <c r="I288" s="26">
        <f t="shared" si="155"/>
        <v>197000</v>
      </c>
      <c r="J288" s="26">
        <f t="shared" si="155"/>
        <v>197000</v>
      </c>
      <c r="K288" s="26">
        <f t="shared" si="155"/>
        <v>0</v>
      </c>
      <c r="L288" s="26">
        <f t="shared" si="155"/>
        <v>197000</v>
      </c>
      <c r="M288" s="26">
        <f t="shared" si="155"/>
        <v>197000</v>
      </c>
      <c r="N288" s="26">
        <f t="shared" si="155"/>
        <v>0</v>
      </c>
      <c r="O288" s="26">
        <f t="shared" si="155"/>
        <v>197000</v>
      </c>
    </row>
    <row r="289" spans="1:15" s="12" customFormat="1" ht="45" x14ac:dyDescent="0.2">
      <c r="A289" s="31" t="s">
        <v>46</v>
      </c>
      <c r="B289" s="13">
        <v>851</v>
      </c>
      <c r="C289" s="9" t="s">
        <v>20</v>
      </c>
      <c r="D289" s="9" t="s">
        <v>99</v>
      </c>
      <c r="E289" s="2" t="s">
        <v>248</v>
      </c>
      <c r="F289" s="9" t="s">
        <v>47</v>
      </c>
      <c r="G289" s="26">
        <v>197000</v>
      </c>
      <c r="H289" s="26"/>
      <c r="I289" s="26">
        <f>G289+H289</f>
        <v>197000</v>
      </c>
      <c r="J289" s="26">
        <v>197000</v>
      </c>
      <c r="K289" s="26"/>
      <c r="L289" s="26">
        <f>J289+K289</f>
        <v>197000</v>
      </c>
      <c r="M289" s="26">
        <v>197000</v>
      </c>
      <c r="N289" s="26"/>
      <c r="O289" s="26">
        <f>M289+N289</f>
        <v>197000</v>
      </c>
    </row>
    <row r="290" spans="1:15" s="12" customFormat="1" x14ac:dyDescent="0.2">
      <c r="A290" s="34" t="s">
        <v>294</v>
      </c>
      <c r="B290" s="13">
        <v>851</v>
      </c>
      <c r="C290" s="9" t="s">
        <v>20</v>
      </c>
      <c r="D290" s="9" t="s">
        <v>99</v>
      </c>
      <c r="E290" s="2" t="s">
        <v>248</v>
      </c>
      <c r="F290" s="9" t="s">
        <v>306</v>
      </c>
      <c r="G290" s="26">
        <f>G289</f>
        <v>197000</v>
      </c>
      <c r="H290" s="26"/>
      <c r="I290" s="26">
        <f>G290+H290</f>
        <v>197000</v>
      </c>
      <c r="J290" s="26">
        <f>J289</f>
        <v>197000</v>
      </c>
      <c r="K290" s="26">
        <f t="shared" ref="K290:O290" si="156">K289</f>
        <v>0</v>
      </c>
      <c r="L290" s="26">
        <f t="shared" si="156"/>
        <v>197000</v>
      </c>
      <c r="M290" s="26">
        <f t="shared" si="156"/>
        <v>197000</v>
      </c>
      <c r="N290" s="26">
        <f t="shared" si="156"/>
        <v>0</v>
      </c>
      <c r="O290" s="26">
        <f t="shared" si="156"/>
        <v>197000</v>
      </c>
    </row>
    <row r="291" spans="1:15" s="12" customFormat="1" ht="45" x14ac:dyDescent="0.2">
      <c r="A291" s="31" t="s">
        <v>249</v>
      </c>
      <c r="B291" s="46" t="s">
        <v>250</v>
      </c>
      <c r="C291" s="9" t="s">
        <v>20</v>
      </c>
      <c r="D291" s="9" t="s">
        <v>99</v>
      </c>
      <c r="E291" s="2" t="s">
        <v>278</v>
      </c>
      <c r="F291" s="9"/>
      <c r="G291" s="26">
        <f t="shared" ref="G291:O292" si="157">G292</f>
        <v>0</v>
      </c>
      <c r="H291" s="26">
        <f t="shared" si="157"/>
        <v>0</v>
      </c>
      <c r="I291" s="26">
        <f t="shared" si="157"/>
        <v>0</v>
      </c>
      <c r="J291" s="26">
        <f t="shared" si="157"/>
        <v>2935798</v>
      </c>
      <c r="K291" s="26">
        <f t="shared" si="157"/>
        <v>0</v>
      </c>
      <c r="L291" s="26">
        <f t="shared" si="157"/>
        <v>2935798</v>
      </c>
      <c r="M291" s="26">
        <f t="shared" si="157"/>
        <v>0</v>
      </c>
      <c r="N291" s="26">
        <f t="shared" si="157"/>
        <v>0</v>
      </c>
      <c r="O291" s="26">
        <f t="shared" si="157"/>
        <v>0</v>
      </c>
    </row>
    <row r="292" spans="1:15" s="12" customFormat="1" ht="30" x14ac:dyDescent="0.2">
      <c r="A292" s="31" t="s">
        <v>44</v>
      </c>
      <c r="B292" s="46" t="s">
        <v>250</v>
      </c>
      <c r="C292" s="9" t="s">
        <v>20</v>
      </c>
      <c r="D292" s="9" t="s">
        <v>99</v>
      </c>
      <c r="E292" s="2" t="s">
        <v>278</v>
      </c>
      <c r="F292" s="9" t="s">
        <v>45</v>
      </c>
      <c r="G292" s="26">
        <f t="shared" si="157"/>
        <v>0</v>
      </c>
      <c r="H292" s="26">
        <f t="shared" si="157"/>
        <v>0</v>
      </c>
      <c r="I292" s="26">
        <f t="shared" si="157"/>
        <v>0</v>
      </c>
      <c r="J292" s="26">
        <f t="shared" si="157"/>
        <v>2935798</v>
      </c>
      <c r="K292" s="26">
        <f t="shared" si="157"/>
        <v>0</v>
      </c>
      <c r="L292" s="26">
        <f t="shared" si="157"/>
        <v>2935798</v>
      </c>
      <c r="M292" s="26">
        <f t="shared" si="157"/>
        <v>0</v>
      </c>
      <c r="N292" s="26">
        <f t="shared" si="157"/>
        <v>0</v>
      </c>
      <c r="O292" s="26">
        <f t="shared" si="157"/>
        <v>0</v>
      </c>
    </row>
    <row r="293" spans="1:15" s="12" customFormat="1" ht="45" x14ac:dyDescent="0.2">
      <c r="A293" s="31" t="s">
        <v>46</v>
      </c>
      <c r="B293" s="46" t="s">
        <v>250</v>
      </c>
      <c r="C293" s="9" t="s">
        <v>20</v>
      </c>
      <c r="D293" s="9" t="s">
        <v>99</v>
      </c>
      <c r="E293" s="2" t="s">
        <v>278</v>
      </c>
      <c r="F293" s="9" t="s">
        <v>47</v>
      </c>
      <c r="G293" s="26"/>
      <c r="H293" s="26"/>
      <c r="I293" s="26">
        <f>G293+H293</f>
        <v>0</v>
      </c>
      <c r="J293" s="26">
        <v>2935798</v>
      </c>
      <c r="K293" s="26"/>
      <c r="L293" s="26">
        <f>J293+K293</f>
        <v>2935798</v>
      </c>
      <c r="M293" s="26"/>
      <c r="N293" s="26"/>
      <c r="O293" s="26">
        <f>M293+N293</f>
        <v>0</v>
      </c>
    </row>
    <row r="294" spans="1:15" s="12" customFormat="1" x14ac:dyDescent="0.2">
      <c r="A294" s="34" t="s">
        <v>294</v>
      </c>
      <c r="B294" s="46" t="s">
        <v>250</v>
      </c>
      <c r="C294" s="9" t="s">
        <v>20</v>
      </c>
      <c r="D294" s="9" t="s">
        <v>99</v>
      </c>
      <c r="E294" s="2" t="s">
        <v>278</v>
      </c>
      <c r="F294" s="9" t="s">
        <v>306</v>
      </c>
      <c r="G294" s="26">
        <f>G293</f>
        <v>0</v>
      </c>
      <c r="H294" s="26"/>
      <c r="I294" s="26">
        <f>G294+H294</f>
        <v>0</v>
      </c>
      <c r="J294" s="26">
        <f>J293</f>
        <v>2935798</v>
      </c>
      <c r="K294" s="26">
        <f t="shared" ref="K294:O294" si="158">K293</f>
        <v>0</v>
      </c>
      <c r="L294" s="26">
        <f t="shared" si="158"/>
        <v>2935798</v>
      </c>
      <c r="M294" s="26">
        <f t="shared" si="158"/>
        <v>0</v>
      </c>
      <c r="N294" s="26">
        <f t="shared" si="158"/>
        <v>0</v>
      </c>
      <c r="O294" s="26">
        <f t="shared" si="158"/>
        <v>0</v>
      </c>
    </row>
    <row r="295" spans="1:15" s="12" customFormat="1" ht="28.5" x14ac:dyDescent="0.2">
      <c r="A295" s="7" t="s">
        <v>279</v>
      </c>
      <c r="B295" s="53">
        <v>852</v>
      </c>
      <c r="C295" s="33"/>
      <c r="D295" s="33"/>
      <c r="E295" s="10" t="s">
        <v>0</v>
      </c>
      <c r="F295" s="9"/>
      <c r="G295" s="15">
        <f t="shared" ref="G295:O295" si="159">G296+G423</f>
        <v>176395264.78</v>
      </c>
      <c r="H295" s="15">
        <f t="shared" si="159"/>
        <v>5849633.9299999997</v>
      </c>
      <c r="I295" s="15">
        <f t="shared" si="159"/>
        <v>182244898.71000001</v>
      </c>
      <c r="J295" s="15">
        <f t="shared" si="159"/>
        <v>164552216.5</v>
      </c>
      <c r="K295" s="15">
        <f t="shared" si="159"/>
        <v>1171999.1599999999</v>
      </c>
      <c r="L295" s="15">
        <f t="shared" si="159"/>
        <v>165724215.66</v>
      </c>
      <c r="M295" s="15">
        <f t="shared" si="159"/>
        <v>163064906.40000001</v>
      </c>
      <c r="N295" s="15">
        <f t="shared" si="159"/>
        <v>1171999.95</v>
      </c>
      <c r="O295" s="15">
        <f t="shared" si="159"/>
        <v>164236906.34999999</v>
      </c>
    </row>
    <row r="296" spans="1:15" s="16" customFormat="1" x14ac:dyDescent="0.2">
      <c r="A296" s="51" t="s">
        <v>153</v>
      </c>
      <c r="B296" s="13">
        <v>852</v>
      </c>
      <c r="C296" s="14" t="s">
        <v>154</v>
      </c>
      <c r="D296" s="14"/>
      <c r="E296" s="2" t="s">
        <v>0</v>
      </c>
      <c r="F296" s="14"/>
      <c r="G296" s="15">
        <f t="shared" ref="G296:O296" si="160">G297+G330+G375+G392+G400</f>
        <v>165479427</v>
      </c>
      <c r="H296" s="15">
        <f t="shared" si="160"/>
        <v>5849633.9299999997</v>
      </c>
      <c r="I296" s="15">
        <f t="shared" si="160"/>
        <v>171329060.93000001</v>
      </c>
      <c r="J296" s="15">
        <f t="shared" si="160"/>
        <v>154112382</v>
      </c>
      <c r="K296" s="15">
        <f t="shared" si="160"/>
        <v>1171999.1599999999</v>
      </c>
      <c r="L296" s="15">
        <f t="shared" si="160"/>
        <v>155284381.16</v>
      </c>
      <c r="M296" s="15">
        <f t="shared" si="160"/>
        <v>154113027</v>
      </c>
      <c r="N296" s="15">
        <f t="shared" si="160"/>
        <v>1171999.95</v>
      </c>
      <c r="O296" s="15">
        <f t="shared" si="160"/>
        <v>155285026.94999999</v>
      </c>
    </row>
    <row r="297" spans="1:15" s="23" customFormat="1" x14ac:dyDescent="0.2">
      <c r="A297" s="10" t="s">
        <v>155</v>
      </c>
      <c r="B297" s="13">
        <v>852</v>
      </c>
      <c r="C297" s="21" t="s">
        <v>154</v>
      </c>
      <c r="D297" s="21" t="s">
        <v>35</v>
      </c>
      <c r="E297" s="2" t="s">
        <v>0</v>
      </c>
      <c r="F297" s="21"/>
      <c r="G297" s="22">
        <f>G298+G310+G302+G306+G314+G318+G322+G326</f>
        <v>45984128</v>
      </c>
      <c r="H297" s="22">
        <f t="shared" ref="H297:O297" si="161">H298+H310+H302+H306+H314+H318+H322+H326</f>
        <v>441868</v>
      </c>
      <c r="I297" s="22">
        <f t="shared" si="161"/>
        <v>46425996</v>
      </c>
      <c r="J297" s="22">
        <f t="shared" si="161"/>
        <v>42521458</v>
      </c>
      <c r="K297" s="22">
        <f t="shared" si="161"/>
        <v>-0.74</v>
      </c>
      <c r="L297" s="22">
        <f t="shared" si="161"/>
        <v>42521457.259999998</v>
      </c>
      <c r="M297" s="22">
        <f t="shared" si="161"/>
        <v>40898687</v>
      </c>
      <c r="N297" s="22">
        <f t="shared" si="161"/>
        <v>0</v>
      </c>
      <c r="O297" s="22">
        <f t="shared" si="161"/>
        <v>40898687</v>
      </c>
    </row>
    <row r="298" spans="1:15" s="23" customFormat="1" ht="255" x14ac:dyDescent="0.2">
      <c r="A298" s="31" t="s">
        <v>156</v>
      </c>
      <c r="B298" s="13">
        <v>852</v>
      </c>
      <c r="C298" s="9" t="s">
        <v>154</v>
      </c>
      <c r="D298" s="9" t="s">
        <v>35</v>
      </c>
      <c r="E298" s="2" t="s">
        <v>157</v>
      </c>
      <c r="F298" s="9"/>
      <c r="G298" s="26">
        <f t="shared" ref="G298:O299" si="162">G299</f>
        <v>30165128</v>
      </c>
      <c r="H298" s="26">
        <f t="shared" si="162"/>
        <v>0</v>
      </c>
      <c r="I298" s="26">
        <f t="shared" si="162"/>
        <v>30165128</v>
      </c>
      <c r="J298" s="26">
        <f t="shared" si="162"/>
        <v>30165128</v>
      </c>
      <c r="K298" s="26">
        <f t="shared" si="162"/>
        <v>0</v>
      </c>
      <c r="L298" s="26">
        <f t="shared" si="162"/>
        <v>30165128</v>
      </c>
      <c r="M298" s="26">
        <f t="shared" si="162"/>
        <v>30165128</v>
      </c>
      <c r="N298" s="26">
        <f t="shared" si="162"/>
        <v>0</v>
      </c>
      <c r="O298" s="26">
        <f t="shared" si="162"/>
        <v>30165128</v>
      </c>
    </row>
    <row r="299" spans="1:15" s="23" customFormat="1" ht="45" x14ac:dyDescent="0.2">
      <c r="A299" s="31" t="s">
        <v>94</v>
      </c>
      <c r="B299" s="13">
        <v>852</v>
      </c>
      <c r="C299" s="9" t="s">
        <v>154</v>
      </c>
      <c r="D299" s="9" t="s">
        <v>35</v>
      </c>
      <c r="E299" s="2" t="s">
        <v>157</v>
      </c>
      <c r="F299" s="9" t="s">
        <v>158</v>
      </c>
      <c r="G299" s="26">
        <f t="shared" si="162"/>
        <v>30165128</v>
      </c>
      <c r="H299" s="26">
        <f t="shared" si="162"/>
        <v>0</v>
      </c>
      <c r="I299" s="26">
        <f t="shared" si="162"/>
        <v>30165128</v>
      </c>
      <c r="J299" s="26">
        <f t="shared" si="162"/>
        <v>30165128</v>
      </c>
      <c r="K299" s="26">
        <f t="shared" si="162"/>
        <v>0</v>
      </c>
      <c r="L299" s="26">
        <f t="shared" si="162"/>
        <v>30165128</v>
      </c>
      <c r="M299" s="26">
        <f t="shared" si="162"/>
        <v>30165128</v>
      </c>
      <c r="N299" s="26">
        <f t="shared" si="162"/>
        <v>0</v>
      </c>
      <c r="O299" s="26">
        <f t="shared" si="162"/>
        <v>30165128</v>
      </c>
    </row>
    <row r="300" spans="1:15" s="23" customFormat="1" x14ac:dyDescent="0.2">
      <c r="A300" s="31" t="s">
        <v>159</v>
      </c>
      <c r="B300" s="13">
        <v>852</v>
      </c>
      <c r="C300" s="9" t="s">
        <v>154</v>
      </c>
      <c r="D300" s="9" t="s">
        <v>35</v>
      </c>
      <c r="E300" s="2" t="s">
        <v>157</v>
      </c>
      <c r="F300" s="9" t="s">
        <v>160</v>
      </c>
      <c r="G300" s="26">
        <v>30165128</v>
      </c>
      <c r="H300" s="26"/>
      <c r="I300" s="26">
        <f>G300+H300</f>
        <v>30165128</v>
      </c>
      <c r="J300" s="26">
        <v>30165128</v>
      </c>
      <c r="K300" s="26"/>
      <c r="L300" s="26">
        <f>J300+K300</f>
        <v>30165128</v>
      </c>
      <c r="M300" s="26">
        <v>30165128</v>
      </c>
      <c r="N300" s="26"/>
      <c r="O300" s="26">
        <f>M300+N300</f>
        <v>30165128</v>
      </c>
    </row>
    <row r="301" spans="1:15" s="23" customFormat="1" ht="75" x14ac:dyDescent="0.2">
      <c r="A301" s="31" t="s">
        <v>307</v>
      </c>
      <c r="B301" s="13">
        <v>852</v>
      </c>
      <c r="C301" s="9" t="s">
        <v>154</v>
      </c>
      <c r="D301" s="9" t="s">
        <v>35</v>
      </c>
      <c r="E301" s="2" t="s">
        <v>157</v>
      </c>
      <c r="F301" s="9" t="s">
        <v>319</v>
      </c>
      <c r="G301" s="26">
        <f>G300</f>
        <v>30165128</v>
      </c>
      <c r="H301" s="26"/>
      <c r="I301" s="26">
        <f>G301+H301</f>
        <v>30165128</v>
      </c>
      <c r="J301" s="26">
        <f>J300</f>
        <v>30165128</v>
      </c>
      <c r="K301" s="26">
        <f t="shared" ref="K301:O301" si="163">K300</f>
        <v>0</v>
      </c>
      <c r="L301" s="26">
        <f t="shared" si="163"/>
        <v>30165128</v>
      </c>
      <c r="M301" s="26">
        <f t="shared" si="163"/>
        <v>30165128</v>
      </c>
      <c r="N301" s="26">
        <f t="shared" si="163"/>
        <v>0</v>
      </c>
      <c r="O301" s="26">
        <f t="shared" si="163"/>
        <v>30165128</v>
      </c>
    </row>
    <row r="302" spans="1:15" s="36" customFormat="1" x14ac:dyDescent="0.2">
      <c r="A302" s="31" t="s">
        <v>161</v>
      </c>
      <c r="B302" s="13">
        <v>852</v>
      </c>
      <c r="C302" s="33" t="s">
        <v>154</v>
      </c>
      <c r="D302" s="33" t="s">
        <v>35</v>
      </c>
      <c r="E302" s="2" t="s">
        <v>162</v>
      </c>
      <c r="F302" s="33"/>
      <c r="G302" s="26">
        <f t="shared" ref="G302:O303" si="164">G303</f>
        <v>7868000</v>
      </c>
      <c r="H302" s="26">
        <f t="shared" si="164"/>
        <v>180921</v>
      </c>
      <c r="I302" s="26">
        <f t="shared" si="164"/>
        <v>8048921</v>
      </c>
      <c r="J302" s="26">
        <f t="shared" si="164"/>
        <v>7392104</v>
      </c>
      <c r="K302" s="26">
        <f t="shared" si="164"/>
        <v>0</v>
      </c>
      <c r="L302" s="26">
        <f t="shared" si="164"/>
        <v>7392104</v>
      </c>
      <c r="M302" s="26">
        <f t="shared" si="164"/>
        <v>7304559</v>
      </c>
      <c r="N302" s="26">
        <f t="shared" si="164"/>
        <v>0</v>
      </c>
      <c r="O302" s="26">
        <f t="shared" si="164"/>
        <v>7304559</v>
      </c>
    </row>
    <row r="303" spans="1:15" s="36" customFormat="1" ht="45" x14ac:dyDescent="0.2">
      <c r="A303" s="31" t="s">
        <v>94</v>
      </c>
      <c r="B303" s="13">
        <v>852</v>
      </c>
      <c r="C303" s="33" t="s">
        <v>154</v>
      </c>
      <c r="D303" s="33" t="s">
        <v>35</v>
      </c>
      <c r="E303" s="2" t="s">
        <v>162</v>
      </c>
      <c r="F303" s="33" t="s">
        <v>158</v>
      </c>
      <c r="G303" s="26">
        <f t="shared" si="164"/>
        <v>7868000</v>
      </c>
      <c r="H303" s="26">
        <f t="shared" si="164"/>
        <v>180921</v>
      </c>
      <c r="I303" s="26">
        <f t="shared" si="164"/>
        <v>8048921</v>
      </c>
      <c r="J303" s="26">
        <f t="shared" si="164"/>
        <v>7392104</v>
      </c>
      <c r="K303" s="26">
        <f t="shared" si="164"/>
        <v>0</v>
      </c>
      <c r="L303" s="26">
        <f t="shared" si="164"/>
        <v>7392104</v>
      </c>
      <c r="M303" s="26">
        <f t="shared" si="164"/>
        <v>7304559</v>
      </c>
      <c r="N303" s="26">
        <f t="shared" si="164"/>
        <v>0</v>
      </c>
      <c r="O303" s="26">
        <f t="shared" si="164"/>
        <v>7304559</v>
      </c>
    </row>
    <row r="304" spans="1:15" s="36" customFormat="1" x14ac:dyDescent="0.2">
      <c r="A304" s="31" t="s">
        <v>159</v>
      </c>
      <c r="B304" s="13">
        <v>852</v>
      </c>
      <c r="C304" s="33" t="s">
        <v>154</v>
      </c>
      <c r="D304" s="33" t="s">
        <v>35</v>
      </c>
      <c r="E304" s="2" t="s">
        <v>162</v>
      </c>
      <c r="F304" s="9" t="s">
        <v>160</v>
      </c>
      <c r="G304" s="26">
        <v>7868000</v>
      </c>
      <c r="H304" s="26">
        <f>104000+76921</f>
        <v>180921</v>
      </c>
      <c r="I304" s="26">
        <f>G304+H304</f>
        <v>8048921</v>
      </c>
      <c r="J304" s="26">
        <v>7392104</v>
      </c>
      <c r="K304" s="26"/>
      <c r="L304" s="26">
        <f>J304+K304</f>
        <v>7392104</v>
      </c>
      <c r="M304" s="26">
        <v>7304559</v>
      </c>
      <c r="N304" s="26"/>
      <c r="O304" s="26">
        <f>M304+N304</f>
        <v>7304559</v>
      </c>
    </row>
    <row r="305" spans="1:15" s="36" customFormat="1" ht="75" x14ac:dyDescent="0.2">
      <c r="A305" s="31" t="s">
        <v>307</v>
      </c>
      <c r="B305" s="13">
        <v>852</v>
      </c>
      <c r="C305" s="33" t="s">
        <v>154</v>
      </c>
      <c r="D305" s="33" t="s">
        <v>35</v>
      </c>
      <c r="E305" s="2" t="s">
        <v>162</v>
      </c>
      <c r="F305" s="9" t="s">
        <v>319</v>
      </c>
      <c r="G305" s="26">
        <f>G304</f>
        <v>7868000</v>
      </c>
      <c r="H305" s="26">
        <f>H304</f>
        <v>180921</v>
      </c>
      <c r="I305" s="26">
        <f>G305+H305</f>
        <v>8048921</v>
      </c>
      <c r="J305" s="26">
        <f>J304</f>
        <v>7392104</v>
      </c>
      <c r="K305" s="26">
        <f t="shared" ref="K305:O305" si="165">K304</f>
        <v>0</v>
      </c>
      <c r="L305" s="26">
        <f t="shared" si="165"/>
        <v>7392104</v>
      </c>
      <c r="M305" s="26">
        <f t="shared" si="165"/>
        <v>7304559</v>
      </c>
      <c r="N305" s="26">
        <f t="shared" si="165"/>
        <v>0</v>
      </c>
      <c r="O305" s="26">
        <f t="shared" si="165"/>
        <v>7304559</v>
      </c>
    </row>
    <row r="306" spans="1:15" s="23" customFormat="1" x14ac:dyDescent="0.2">
      <c r="A306" s="31" t="s">
        <v>163</v>
      </c>
      <c r="B306" s="13">
        <v>852</v>
      </c>
      <c r="C306" s="9" t="s">
        <v>154</v>
      </c>
      <c r="D306" s="9" t="s">
        <v>35</v>
      </c>
      <c r="E306" s="2" t="s">
        <v>164</v>
      </c>
      <c r="F306" s="9"/>
      <c r="G306" s="26">
        <f t="shared" ref="G306:O307" si="166">G307</f>
        <v>10000</v>
      </c>
      <c r="H306" s="26">
        <f t="shared" si="166"/>
        <v>158550</v>
      </c>
      <c r="I306" s="26">
        <f t="shared" si="166"/>
        <v>168550</v>
      </c>
      <c r="J306" s="26">
        <f t="shared" si="166"/>
        <v>0</v>
      </c>
      <c r="K306" s="26">
        <f t="shared" si="166"/>
        <v>0</v>
      </c>
      <c r="L306" s="26">
        <f t="shared" si="166"/>
        <v>0</v>
      </c>
      <c r="M306" s="26">
        <f t="shared" si="166"/>
        <v>0</v>
      </c>
      <c r="N306" s="26">
        <f t="shared" si="166"/>
        <v>0</v>
      </c>
      <c r="O306" s="26">
        <f t="shared" si="166"/>
        <v>0</v>
      </c>
    </row>
    <row r="307" spans="1:15" s="23" customFormat="1" ht="45" x14ac:dyDescent="0.2">
      <c r="A307" s="31" t="s">
        <v>94</v>
      </c>
      <c r="B307" s="13">
        <v>852</v>
      </c>
      <c r="C307" s="9" t="s">
        <v>154</v>
      </c>
      <c r="D307" s="9" t="s">
        <v>35</v>
      </c>
      <c r="E307" s="2" t="s">
        <v>164</v>
      </c>
      <c r="F307" s="9" t="s">
        <v>158</v>
      </c>
      <c r="G307" s="26">
        <f t="shared" si="166"/>
        <v>10000</v>
      </c>
      <c r="H307" s="26">
        <f t="shared" si="166"/>
        <v>158550</v>
      </c>
      <c r="I307" s="26">
        <f t="shared" si="166"/>
        <v>168550</v>
      </c>
      <c r="J307" s="26">
        <f t="shared" si="166"/>
        <v>0</v>
      </c>
      <c r="K307" s="26">
        <f t="shared" si="166"/>
        <v>0</v>
      </c>
      <c r="L307" s="26">
        <f t="shared" si="166"/>
        <v>0</v>
      </c>
      <c r="M307" s="26">
        <f t="shared" si="166"/>
        <v>0</v>
      </c>
      <c r="N307" s="26">
        <f t="shared" si="166"/>
        <v>0</v>
      </c>
      <c r="O307" s="26">
        <f t="shared" si="166"/>
        <v>0</v>
      </c>
    </row>
    <row r="308" spans="1:15" s="23" customFormat="1" x14ac:dyDescent="0.2">
      <c r="A308" s="31" t="s">
        <v>159</v>
      </c>
      <c r="B308" s="13">
        <v>852</v>
      </c>
      <c r="C308" s="9" t="s">
        <v>154</v>
      </c>
      <c r="D308" s="9" t="s">
        <v>35</v>
      </c>
      <c r="E308" s="2" t="s">
        <v>164</v>
      </c>
      <c r="F308" s="9" t="s">
        <v>160</v>
      </c>
      <c r="G308" s="26">
        <v>10000</v>
      </c>
      <c r="H308" s="26">
        <f>130000+7250+21300</f>
        <v>158550</v>
      </c>
      <c r="I308" s="26">
        <f>G308+H308</f>
        <v>168550</v>
      </c>
      <c r="J308" s="26"/>
      <c r="K308" s="26"/>
      <c r="L308" s="26">
        <f>J308+K308</f>
        <v>0</v>
      </c>
      <c r="M308" s="26"/>
      <c r="N308" s="26"/>
      <c r="O308" s="26">
        <f>M308+N308</f>
        <v>0</v>
      </c>
    </row>
    <row r="309" spans="1:15" s="23" customFormat="1" ht="30" x14ac:dyDescent="0.2">
      <c r="A309" s="77" t="s">
        <v>332</v>
      </c>
      <c r="B309" s="13">
        <v>852</v>
      </c>
      <c r="C309" s="9" t="s">
        <v>154</v>
      </c>
      <c r="D309" s="9" t="s">
        <v>35</v>
      </c>
      <c r="E309" s="2" t="s">
        <v>164</v>
      </c>
      <c r="F309" s="9" t="s">
        <v>318</v>
      </c>
      <c r="G309" s="26">
        <f>G308</f>
        <v>10000</v>
      </c>
      <c r="H309" s="26">
        <f>H308</f>
        <v>158550</v>
      </c>
      <c r="I309" s="26">
        <f>G309+H309</f>
        <v>168550</v>
      </c>
      <c r="J309" s="26"/>
      <c r="K309" s="26"/>
      <c r="L309" s="26"/>
      <c r="M309" s="26"/>
      <c r="N309" s="26"/>
      <c r="O309" s="26"/>
    </row>
    <row r="310" spans="1:15" s="12" customFormat="1" ht="30" x14ac:dyDescent="0.2">
      <c r="A310" s="31" t="s">
        <v>165</v>
      </c>
      <c r="B310" s="13">
        <v>852</v>
      </c>
      <c r="C310" s="33" t="s">
        <v>154</v>
      </c>
      <c r="D310" s="33" t="s">
        <v>35</v>
      </c>
      <c r="E310" s="2" t="s">
        <v>166</v>
      </c>
      <c r="F310" s="33"/>
      <c r="G310" s="26">
        <f t="shared" ref="G310:O311" si="167">G311</f>
        <v>2909400</v>
      </c>
      <c r="H310" s="26">
        <f t="shared" si="167"/>
        <v>0</v>
      </c>
      <c r="I310" s="26">
        <f t="shared" si="167"/>
        <v>2909400</v>
      </c>
      <c r="J310" s="26">
        <f t="shared" si="167"/>
        <v>2909400</v>
      </c>
      <c r="K310" s="26">
        <f t="shared" si="167"/>
        <v>0</v>
      </c>
      <c r="L310" s="26">
        <f t="shared" si="167"/>
        <v>2909400</v>
      </c>
      <c r="M310" s="26">
        <f t="shared" si="167"/>
        <v>2909400</v>
      </c>
      <c r="N310" s="26">
        <f t="shared" si="167"/>
        <v>0</v>
      </c>
      <c r="O310" s="26">
        <f t="shared" si="167"/>
        <v>2909400</v>
      </c>
    </row>
    <row r="311" spans="1:15" s="12" customFormat="1" ht="45" x14ac:dyDescent="0.2">
      <c r="A311" s="31" t="s">
        <v>94</v>
      </c>
      <c r="B311" s="13">
        <v>852</v>
      </c>
      <c r="C311" s="33" t="s">
        <v>154</v>
      </c>
      <c r="D311" s="33" t="s">
        <v>35</v>
      </c>
      <c r="E311" s="2" t="s">
        <v>166</v>
      </c>
      <c r="F311" s="33" t="s">
        <v>158</v>
      </c>
      <c r="G311" s="26">
        <f t="shared" si="167"/>
        <v>2909400</v>
      </c>
      <c r="H311" s="26">
        <f t="shared" si="167"/>
        <v>0</v>
      </c>
      <c r="I311" s="26">
        <f t="shared" si="167"/>
        <v>2909400</v>
      </c>
      <c r="J311" s="26">
        <f t="shared" si="167"/>
        <v>2909400</v>
      </c>
      <c r="K311" s="26">
        <f t="shared" si="167"/>
        <v>0</v>
      </c>
      <c r="L311" s="26">
        <f t="shared" si="167"/>
        <v>2909400</v>
      </c>
      <c r="M311" s="26">
        <f t="shared" si="167"/>
        <v>2909400</v>
      </c>
      <c r="N311" s="26">
        <f t="shared" si="167"/>
        <v>0</v>
      </c>
      <c r="O311" s="26">
        <f t="shared" si="167"/>
        <v>2909400</v>
      </c>
    </row>
    <row r="312" spans="1:15" s="12" customFormat="1" x14ac:dyDescent="0.2">
      <c r="A312" s="31" t="s">
        <v>159</v>
      </c>
      <c r="B312" s="13">
        <v>852</v>
      </c>
      <c r="C312" s="33" t="s">
        <v>154</v>
      </c>
      <c r="D312" s="33" t="s">
        <v>35</v>
      </c>
      <c r="E312" s="2" t="s">
        <v>166</v>
      </c>
      <c r="F312" s="9" t="s">
        <v>160</v>
      </c>
      <c r="G312" s="26">
        <v>2909400</v>
      </c>
      <c r="H312" s="26"/>
      <c r="I312" s="26">
        <f>G312+H312</f>
        <v>2909400</v>
      </c>
      <c r="J312" s="26">
        <v>2909400</v>
      </c>
      <c r="K312" s="26"/>
      <c r="L312" s="26">
        <f>J312+K312</f>
        <v>2909400</v>
      </c>
      <c r="M312" s="26">
        <v>2909400</v>
      </c>
      <c r="N312" s="26"/>
      <c r="O312" s="26">
        <f>M312+N312</f>
        <v>2909400</v>
      </c>
    </row>
    <row r="313" spans="1:15" s="12" customFormat="1" ht="75" x14ac:dyDescent="0.2">
      <c r="A313" s="31" t="s">
        <v>307</v>
      </c>
      <c r="B313" s="13">
        <v>852</v>
      </c>
      <c r="C313" s="33" t="s">
        <v>154</v>
      </c>
      <c r="D313" s="33" t="s">
        <v>35</v>
      </c>
      <c r="E313" s="2" t="s">
        <v>166</v>
      </c>
      <c r="F313" s="9" t="s">
        <v>319</v>
      </c>
      <c r="G313" s="26">
        <f>G312</f>
        <v>2909400</v>
      </c>
      <c r="H313" s="26">
        <f>H312</f>
        <v>0</v>
      </c>
      <c r="I313" s="26">
        <f>G313+H313</f>
        <v>2909400</v>
      </c>
      <c r="J313" s="26">
        <f>J312</f>
        <v>2909400</v>
      </c>
      <c r="K313" s="26">
        <f t="shared" ref="K313:O313" si="168">K312</f>
        <v>0</v>
      </c>
      <c r="L313" s="26">
        <f t="shared" si="168"/>
        <v>2909400</v>
      </c>
      <c r="M313" s="26">
        <f t="shared" si="168"/>
        <v>2909400</v>
      </c>
      <c r="N313" s="26">
        <f t="shared" si="168"/>
        <v>0</v>
      </c>
      <c r="O313" s="26">
        <f t="shared" si="168"/>
        <v>2909400</v>
      </c>
    </row>
    <row r="314" spans="1:15" s="12" customFormat="1" ht="30" x14ac:dyDescent="0.2">
      <c r="A314" s="31" t="s">
        <v>167</v>
      </c>
      <c r="B314" s="13">
        <v>852</v>
      </c>
      <c r="C314" s="33" t="s">
        <v>154</v>
      </c>
      <c r="D314" s="9" t="s">
        <v>35</v>
      </c>
      <c r="E314" s="2" t="s">
        <v>168</v>
      </c>
      <c r="F314" s="9"/>
      <c r="G314" s="26">
        <f t="shared" ref="G314:O315" si="169">G315</f>
        <v>12000</v>
      </c>
      <c r="H314" s="26">
        <f t="shared" si="169"/>
        <v>102397</v>
      </c>
      <c r="I314" s="26">
        <f t="shared" si="169"/>
        <v>114397</v>
      </c>
      <c r="J314" s="26">
        <f t="shared" si="169"/>
        <v>0</v>
      </c>
      <c r="K314" s="26">
        <f t="shared" si="169"/>
        <v>0</v>
      </c>
      <c r="L314" s="26">
        <f t="shared" si="169"/>
        <v>0</v>
      </c>
      <c r="M314" s="26">
        <f t="shared" si="169"/>
        <v>0</v>
      </c>
      <c r="N314" s="26">
        <f t="shared" si="169"/>
        <v>0</v>
      </c>
      <c r="O314" s="26">
        <f t="shared" si="169"/>
        <v>0</v>
      </c>
    </row>
    <row r="315" spans="1:15" s="12" customFormat="1" ht="45" x14ac:dyDescent="0.2">
      <c r="A315" s="31" t="s">
        <v>94</v>
      </c>
      <c r="B315" s="13">
        <v>852</v>
      </c>
      <c r="C315" s="9" t="s">
        <v>154</v>
      </c>
      <c r="D315" s="9" t="s">
        <v>35</v>
      </c>
      <c r="E315" s="2" t="s">
        <v>168</v>
      </c>
      <c r="F315" s="9" t="s">
        <v>158</v>
      </c>
      <c r="G315" s="26">
        <f t="shared" si="169"/>
        <v>12000</v>
      </c>
      <c r="H315" s="26">
        <f t="shared" si="169"/>
        <v>102397</v>
      </c>
      <c r="I315" s="26">
        <f t="shared" si="169"/>
        <v>114397</v>
      </c>
      <c r="J315" s="26">
        <f t="shared" si="169"/>
        <v>0</v>
      </c>
      <c r="K315" s="26">
        <f t="shared" si="169"/>
        <v>0</v>
      </c>
      <c r="L315" s="26">
        <f t="shared" si="169"/>
        <v>0</v>
      </c>
      <c r="M315" s="26">
        <f t="shared" si="169"/>
        <v>0</v>
      </c>
      <c r="N315" s="26">
        <f t="shared" si="169"/>
        <v>0</v>
      </c>
      <c r="O315" s="26">
        <f t="shared" si="169"/>
        <v>0</v>
      </c>
    </row>
    <row r="316" spans="1:15" s="12" customFormat="1" x14ac:dyDescent="0.2">
      <c r="A316" s="31" t="s">
        <v>159</v>
      </c>
      <c r="B316" s="13">
        <v>852</v>
      </c>
      <c r="C316" s="9" t="s">
        <v>154</v>
      </c>
      <c r="D316" s="9" t="s">
        <v>35</v>
      </c>
      <c r="E316" s="2" t="s">
        <v>168</v>
      </c>
      <c r="F316" s="9" t="s">
        <v>160</v>
      </c>
      <c r="G316" s="26">
        <v>12000</v>
      </c>
      <c r="H316" s="26">
        <f>6170+96227</f>
        <v>102397</v>
      </c>
      <c r="I316" s="26">
        <f>G316+H316</f>
        <v>114397</v>
      </c>
      <c r="J316" s="26"/>
      <c r="K316" s="26"/>
      <c r="L316" s="26">
        <f>J316+K316</f>
        <v>0</v>
      </c>
      <c r="M316" s="26"/>
      <c r="N316" s="26"/>
      <c r="O316" s="26">
        <f>M316+N316</f>
        <v>0</v>
      </c>
    </row>
    <row r="317" spans="1:15" s="12" customFormat="1" ht="30" x14ac:dyDescent="0.2">
      <c r="A317" s="77" t="s">
        <v>332</v>
      </c>
      <c r="B317" s="13">
        <v>852</v>
      </c>
      <c r="C317" s="9" t="s">
        <v>154</v>
      </c>
      <c r="D317" s="9" t="s">
        <v>35</v>
      </c>
      <c r="E317" s="2" t="s">
        <v>168</v>
      </c>
      <c r="F317" s="9" t="s">
        <v>318</v>
      </c>
      <c r="G317" s="26">
        <f>G316</f>
        <v>12000</v>
      </c>
      <c r="H317" s="26">
        <f>H316</f>
        <v>102397</v>
      </c>
      <c r="I317" s="26">
        <f>G317+H317</f>
        <v>114397</v>
      </c>
      <c r="J317" s="26"/>
      <c r="K317" s="26"/>
      <c r="L317" s="26"/>
      <c r="M317" s="26"/>
      <c r="N317" s="26"/>
      <c r="O317" s="26"/>
    </row>
    <row r="318" spans="1:15" s="23" customFormat="1" ht="30" x14ac:dyDescent="0.2">
      <c r="A318" s="31" t="s">
        <v>169</v>
      </c>
      <c r="B318" s="13">
        <v>852</v>
      </c>
      <c r="C318" s="9" t="s">
        <v>154</v>
      </c>
      <c r="D318" s="33" t="s">
        <v>35</v>
      </c>
      <c r="E318" s="2" t="s">
        <v>170</v>
      </c>
      <c r="F318" s="9"/>
      <c r="G318" s="26">
        <f t="shared" ref="G318:O323" si="170">G319</f>
        <v>4500000</v>
      </c>
      <c r="H318" s="26">
        <f t="shared" si="170"/>
        <v>0</v>
      </c>
      <c r="I318" s="26">
        <f t="shared" si="170"/>
        <v>4500000</v>
      </c>
      <c r="J318" s="26">
        <f t="shared" si="170"/>
        <v>0</v>
      </c>
      <c r="K318" s="26">
        <f t="shared" si="170"/>
        <v>0</v>
      </c>
      <c r="L318" s="26">
        <f t="shared" si="170"/>
        <v>0</v>
      </c>
      <c r="M318" s="26">
        <f t="shared" si="170"/>
        <v>0</v>
      </c>
      <c r="N318" s="26">
        <f t="shared" si="170"/>
        <v>0</v>
      </c>
      <c r="O318" s="26">
        <f t="shared" si="170"/>
        <v>0</v>
      </c>
    </row>
    <row r="319" spans="1:15" s="23" customFormat="1" ht="45" x14ac:dyDescent="0.2">
      <c r="A319" s="31" t="s">
        <v>94</v>
      </c>
      <c r="B319" s="13">
        <v>852</v>
      </c>
      <c r="C319" s="9" t="s">
        <v>154</v>
      </c>
      <c r="D319" s="33" t="s">
        <v>35</v>
      </c>
      <c r="E319" s="2" t="s">
        <v>170</v>
      </c>
      <c r="F319" s="9" t="s">
        <v>158</v>
      </c>
      <c r="G319" s="26">
        <f t="shared" si="170"/>
        <v>4500000</v>
      </c>
      <c r="H319" s="26">
        <f t="shared" si="170"/>
        <v>0</v>
      </c>
      <c r="I319" s="26">
        <f t="shared" si="170"/>
        <v>4500000</v>
      </c>
      <c r="J319" s="26">
        <f t="shared" si="170"/>
        <v>0</v>
      </c>
      <c r="K319" s="26">
        <f t="shared" si="170"/>
        <v>0</v>
      </c>
      <c r="L319" s="26">
        <f t="shared" si="170"/>
        <v>0</v>
      </c>
      <c r="M319" s="26">
        <f t="shared" si="170"/>
        <v>0</v>
      </c>
      <c r="N319" s="26">
        <f t="shared" si="170"/>
        <v>0</v>
      </c>
      <c r="O319" s="26">
        <f t="shared" si="170"/>
        <v>0</v>
      </c>
    </row>
    <row r="320" spans="1:15" s="23" customFormat="1" x14ac:dyDescent="0.2">
      <c r="A320" s="31" t="s">
        <v>159</v>
      </c>
      <c r="B320" s="13">
        <v>852</v>
      </c>
      <c r="C320" s="9" t="s">
        <v>154</v>
      </c>
      <c r="D320" s="33" t="s">
        <v>35</v>
      </c>
      <c r="E320" s="2" t="s">
        <v>170</v>
      </c>
      <c r="F320" s="9" t="s">
        <v>160</v>
      </c>
      <c r="G320" s="26">
        <v>4500000</v>
      </c>
      <c r="H320" s="26"/>
      <c r="I320" s="26">
        <f>G320+H320</f>
        <v>4500000</v>
      </c>
      <c r="J320" s="26"/>
      <c r="K320" s="26"/>
      <c r="L320" s="26">
        <f>J320+K320</f>
        <v>0</v>
      </c>
      <c r="M320" s="26"/>
      <c r="N320" s="26"/>
      <c r="O320" s="26">
        <f>M320+N320</f>
        <v>0</v>
      </c>
    </row>
    <row r="321" spans="1:15" s="23" customFormat="1" ht="30" x14ac:dyDescent="0.2">
      <c r="A321" s="77" t="s">
        <v>332</v>
      </c>
      <c r="B321" s="13">
        <v>852</v>
      </c>
      <c r="C321" s="9" t="s">
        <v>154</v>
      </c>
      <c r="D321" s="33" t="s">
        <v>35</v>
      </c>
      <c r="E321" s="2" t="s">
        <v>170</v>
      </c>
      <c r="F321" s="9" t="s">
        <v>318</v>
      </c>
      <c r="G321" s="26">
        <f>G320</f>
        <v>4500000</v>
      </c>
      <c r="H321" s="26"/>
      <c r="I321" s="26">
        <f>G321+H321</f>
        <v>4500000</v>
      </c>
      <c r="J321" s="26"/>
      <c r="K321" s="26"/>
      <c r="L321" s="26"/>
      <c r="M321" s="26"/>
      <c r="N321" s="26"/>
      <c r="O321" s="26"/>
    </row>
    <row r="322" spans="1:15" s="23" customFormat="1" ht="30" x14ac:dyDescent="0.2">
      <c r="A322" s="31" t="s">
        <v>171</v>
      </c>
      <c r="B322" s="13">
        <v>852</v>
      </c>
      <c r="C322" s="9" t="s">
        <v>154</v>
      </c>
      <c r="D322" s="33" t="s">
        <v>35</v>
      </c>
      <c r="E322" s="2" t="s">
        <v>172</v>
      </c>
      <c r="F322" s="9"/>
      <c r="G322" s="26">
        <f t="shared" si="170"/>
        <v>0</v>
      </c>
      <c r="H322" s="26">
        <f t="shared" si="170"/>
        <v>0</v>
      </c>
      <c r="I322" s="26">
        <f t="shared" si="170"/>
        <v>0</v>
      </c>
      <c r="J322" s="26">
        <f t="shared" si="170"/>
        <v>1535226</v>
      </c>
      <c r="K322" s="26">
        <f t="shared" si="170"/>
        <v>-0.74</v>
      </c>
      <c r="L322" s="26">
        <f t="shared" si="170"/>
        <v>1535225.26</v>
      </c>
      <c r="M322" s="26">
        <f t="shared" si="170"/>
        <v>0</v>
      </c>
      <c r="N322" s="26">
        <f t="shared" si="170"/>
        <v>0</v>
      </c>
      <c r="O322" s="26">
        <f t="shared" si="170"/>
        <v>0</v>
      </c>
    </row>
    <row r="323" spans="1:15" s="23" customFormat="1" ht="45" x14ac:dyDescent="0.2">
      <c r="A323" s="31" t="s">
        <v>94</v>
      </c>
      <c r="B323" s="13">
        <v>852</v>
      </c>
      <c r="C323" s="9" t="s">
        <v>154</v>
      </c>
      <c r="D323" s="33" t="s">
        <v>35</v>
      </c>
      <c r="E323" s="2" t="s">
        <v>172</v>
      </c>
      <c r="F323" s="9" t="s">
        <v>158</v>
      </c>
      <c r="G323" s="26">
        <f t="shared" si="170"/>
        <v>0</v>
      </c>
      <c r="H323" s="26">
        <f t="shared" si="170"/>
        <v>0</v>
      </c>
      <c r="I323" s="26">
        <f t="shared" si="170"/>
        <v>0</v>
      </c>
      <c r="J323" s="26">
        <f t="shared" si="170"/>
        <v>1535226</v>
      </c>
      <c r="K323" s="26">
        <f t="shared" si="170"/>
        <v>-0.74</v>
      </c>
      <c r="L323" s="26">
        <f t="shared" si="170"/>
        <v>1535225.26</v>
      </c>
      <c r="M323" s="26">
        <f t="shared" si="170"/>
        <v>0</v>
      </c>
      <c r="N323" s="26">
        <f t="shared" si="170"/>
        <v>0</v>
      </c>
      <c r="O323" s="26">
        <f t="shared" si="170"/>
        <v>0</v>
      </c>
    </row>
    <row r="324" spans="1:15" s="23" customFormat="1" x14ac:dyDescent="0.2">
      <c r="A324" s="31" t="s">
        <v>159</v>
      </c>
      <c r="B324" s="13">
        <v>852</v>
      </c>
      <c r="C324" s="9" t="s">
        <v>154</v>
      </c>
      <c r="D324" s="33" t="s">
        <v>35</v>
      </c>
      <c r="E324" s="2" t="s">
        <v>172</v>
      </c>
      <c r="F324" s="9" t="s">
        <v>160</v>
      </c>
      <c r="G324" s="54"/>
      <c r="H324" s="54"/>
      <c r="I324" s="26">
        <f>G324+H324</f>
        <v>0</v>
      </c>
      <c r="J324" s="26">
        <v>1535226</v>
      </c>
      <c r="K324" s="55">
        <v>-0.74</v>
      </c>
      <c r="L324" s="26">
        <f>J324+K324</f>
        <v>1535225.26</v>
      </c>
      <c r="M324" s="56"/>
      <c r="N324" s="54"/>
      <c r="O324" s="26">
        <f>M324+N324</f>
        <v>0</v>
      </c>
    </row>
    <row r="325" spans="1:15" s="23" customFormat="1" ht="30" x14ac:dyDescent="0.2">
      <c r="A325" s="77" t="s">
        <v>332</v>
      </c>
      <c r="B325" s="13">
        <v>852</v>
      </c>
      <c r="C325" s="9" t="s">
        <v>154</v>
      </c>
      <c r="D325" s="33" t="s">
        <v>35</v>
      </c>
      <c r="E325" s="2" t="s">
        <v>172</v>
      </c>
      <c r="F325" s="9" t="s">
        <v>318</v>
      </c>
      <c r="G325" s="54">
        <f>G324</f>
        <v>0</v>
      </c>
      <c r="H325" s="54"/>
      <c r="I325" s="26">
        <f>G325+H325</f>
        <v>0</v>
      </c>
      <c r="J325" s="26">
        <f>J324</f>
        <v>1535226</v>
      </c>
      <c r="K325" s="26">
        <f t="shared" ref="K325:O325" si="171">K324</f>
        <v>-0.74</v>
      </c>
      <c r="L325" s="26">
        <f t="shared" si="171"/>
        <v>1535225.26</v>
      </c>
      <c r="M325" s="26">
        <f t="shared" si="171"/>
        <v>0</v>
      </c>
      <c r="N325" s="26">
        <f t="shared" si="171"/>
        <v>0</v>
      </c>
      <c r="O325" s="26">
        <f t="shared" si="171"/>
        <v>0</v>
      </c>
    </row>
    <row r="326" spans="1:15" s="23" customFormat="1" ht="120" x14ac:dyDescent="0.2">
      <c r="A326" s="31" t="s">
        <v>173</v>
      </c>
      <c r="B326" s="13">
        <v>852</v>
      </c>
      <c r="C326" s="9" t="s">
        <v>154</v>
      </c>
      <c r="D326" s="9" t="s">
        <v>35</v>
      </c>
      <c r="E326" s="2" t="s">
        <v>174</v>
      </c>
      <c r="F326" s="9"/>
      <c r="G326" s="26">
        <f t="shared" ref="G326:O327" si="172">G327</f>
        <v>519600</v>
      </c>
      <c r="H326" s="26">
        <f t="shared" si="172"/>
        <v>0</v>
      </c>
      <c r="I326" s="26">
        <f t="shared" si="172"/>
        <v>519600</v>
      </c>
      <c r="J326" s="26">
        <f t="shared" si="172"/>
        <v>519600</v>
      </c>
      <c r="K326" s="26">
        <f t="shared" si="172"/>
        <v>0</v>
      </c>
      <c r="L326" s="26">
        <f t="shared" si="172"/>
        <v>519600</v>
      </c>
      <c r="M326" s="26">
        <f t="shared" si="172"/>
        <v>519600</v>
      </c>
      <c r="N326" s="26">
        <f t="shared" si="172"/>
        <v>0</v>
      </c>
      <c r="O326" s="26">
        <f t="shared" si="172"/>
        <v>519600</v>
      </c>
    </row>
    <row r="327" spans="1:15" s="23" customFormat="1" ht="45" x14ac:dyDescent="0.2">
      <c r="A327" s="31" t="s">
        <v>94</v>
      </c>
      <c r="B327" s="13">
        <v>852</v>
      </c>
      <c r="C327" s="9" t="s">
        <v>154</v>
      </c>
      <c r="D327" s="9" t="s">
        <v>35</v>
      </c>
      <c r="E327" s="2" t="s">
        <v>174</v>
      </c>
      <c r="F327" s="9" t="s">
        <v>158</v>
      </c>
      <c r="G327" s="26">
        <f t="shared" si="172"/>
        <v>519600</v>
      </c>
      <c r="H327" s="26">
        <f t="shared" si="172"/>
        <v>0</v>
      </c>
      <c r="I327" s="26">
        <f t="shared" si="172"/>
        <v>519600</v>
      </c>
      <c r="J327" s="26">
        <f t="shared" si="172"/>
        <v>519600</v>
      </c>
      <c r="K327" s="26">
        <f t="shared" si="172"/>
        <v>0</v>
      </c>
      <c r="L327" s="26">
        <f t="shared" si="172"/>
        <v>519600</v>
      </c>
      <c r="M327" s="26">
        <f t="shared" si="172"/>
        <v>519600</v>
      </c>
      <c r="N327" s="26">
        <f t="shared" si="172"/>
        <v>0</v>
      </c>
      <c r="O327" s="26">
        <f t="shared" si="172"/>
        <v>519600</v>
      </c>
    </row>
    <row r="328" spans="1:15" s="23" customFormat="1" x14ac:dyDescent="0.2">
      <c r="A328" s="31" t="s">
        <v>159</v>
      </c>
      <c r="B328" s="13">
        <v>852</v>
      </c>
      <c r="C328" s="9" t="s">
        <v>154</v>
      </c>
      <c r="D328" s="9" t="s">
        <v>35</v>
      </c>
      <c r="E328" s="2" t="s">
        <v>174</v>
      </c>
      <c r="F328" s="9" t="s">
        <v>160</v>
      </c>
      <c r="G328" s="26">
        <v>519600</v>
      </c>
      <c r="H328" s="26"/>
      <c r="I328" s="26">
        <f>G328+H328</f>
        <v>519600</v>
      </c>
      <c r="J328" s="26">
        <v>519600</v>
      </c>
      <c r="K328" s="26"/>
      <c r="L328" s="26">
        <f>J328+K328</f>
        <v>519600</v>
      </c>
      <c r="M328" s="26">
        <v>519600</v>
      </c>
      <c r="N328" s="26"/>
      <c r="O328" s="26">
        <f>M328+N328</f>
        <v>519600</v>
      </c>
    </row>
    <row r="329" spans="1:15" s="23" customFormat="1" ht="30" x14ac:dyDescent="0.2">
      <c r="A329" s="77" t="s">
        <v>332</v>
      </c>
      <c r="B329" s="13">
        <v>852</v>
      </c>
      <c r="C329" s="9" t="s">
        <v>154</v>
      </c>
      <c r="D329" s="9" t="s">
        <v>35</v>
      </c>
      <c r="E329" s="2" t="s">
        <v>174</v>
      </c>
      <c r="F329" s="9" t="s">
        <v>318</v>
      </c>
      <c r="G329" s="26">
        <f>G328</f>
        <v>519600</v>
      </c>
      <c r="H329" s="26"/>
      <c r="I329" s="26">
        <f>G329+H329</f>
        <v>519600</v>
      </c>
      <c r="J329" s="26">
        <f>J328</f>
        <v>519600</v>
      </c>
      <c r="K329" s="26">
        <f t="shared" ref="K329:O329" si="173">K328</f>
        <v>0</v>
      </c>
      <c r="L329" s="26">
        <f t="shared" si="173"/>
        <v>519600</v>
      </c>
      <c r="M329" s="26">
        <f t="shared" si="173"/>
        <v>519600</v>
      </c>
      <c r="N329" s="26">
        <f t="shared" si="173"/>
        <v>0</v>
      </c>
      <c r="O329" s="26">
        <f t="shared" si="173"/>
        <v>519600</v>
      </c>
    </row>
    <row r="330" spans="1:15" s="23" customFormat="1" x14ac:dyDescent="0.2">
      <c r="A330" s="10" t="s">
        <v>175</v>
      </c>
      <c r="B330" s="13">
        <v>852</v>
      </c>
      <c r="C330" s="21" t="s">
        <v>154</v>
      </c>
      <c r="D330" s="21" t="s">
        <v>99</v>
      </c>
      <c r="E330" s="2" t="s">
        <v>0</v>
      </c>
      <c r="F330" s="21"/>
      <c r="G330" s="22">
        <f>G331+G335+G339+G343+G347+G351+G355+G359+G367+G365+G371</f>
        <v>91643999</v>
      </c>
      <c r="H330" s="22">
        <f t="shared" ref="H330:O330" si="174">H331+H335+H339+H343+H347+H351+H355+H359+H367+H365+H371</f>
        <v>4663626.93</v>
      </c>
      <c r="I330" s="22">
        <f t="shared" si="174"/>
        <v>96307625.930000007</v>
      </c>
      <c r="J330" s="22">
        <f t="shared" si="174"/>
        <v>84343524</v>
      </c>
      <c r="K330" s="22">
        <f t="shared" si="174"/>
        <v>1171999.8999999999</v>
      </c>
      <c r="L330" s="22">
        <f t="shared" si="174"/>
        <v>85515523.900000006</v>
      </c>
      <c r="M330" s="22">
        <f t="shared" si="174"/>
        <v>85966940</v>
      </c>
      <c r="N330" s="22">
        <f t="shared" si="174"/>
        <v>1171999.95</v>
      </c>
      <c r="O330" s="22">
        <f t="shared" si="174"/>
        <v>87138939.950000003</v>
      </c>
    </row>
    <row r="331" spans="1:15" s="12" customFormat="1" ht="105" x14ac:dyDescent="0.2">
      <c r="A331" s="31" t="s">
        <v>176</v>
      </c>
      <c r="B331" s="13">
        <v>852</v>
      </c>
      <c r="C331" s="9" t="s">
        <v>154</v>
      </c>
      <c r="D331" s="9" t="s">
        <v>99</v>
      </c>
      <c r="E331" s="2" t="s">
        <v>177</v>
      </c>
      <c r="F331" s="9"/>
      <c r="G331" s="26">
        <f t="shared" ref="G331:O332" si="175">G332</f>
        <v>61094155</v>
      </c>
      <c r="H331" s="26">
        <f t="shared" si="175"/>
        <v>0</v>
      </c>
      <c r="I331" s="26">
        <f t="shared" si="175"/>
        <v>61094155</v>
      </c>
      <c r="J331" s="26">
        <f t="shared" si="175"/>
        <v>61094155</v>
      </c>
      <c r="K331" s="26">
        <f t="shared" si="175"/>
        <v>0</v>
      </c>
      <c r="L331" s="26">
        <f t="shared" si="175"/>
        <v>61094155</v>
      </c>
      <c r="M331" s="26">
        <f t="shared" si="175"/>
        <v>61094155</v>
      </c>
      <c r="N331" s="26">
        <f t="shared" si="175"/>
        <v>0</v>
      </c>
      <c r="O331" s="26">
        <f t="shared" si="175"/>
        <v>61094155</v>
      </c>
    </row>
    <row r="332" spans="1:15" s="12" customFormat="1" ht="45" x14ac:dyDescent="0.2">
      <c r="A332" s="31" t="s">
        <v>94</v>
      </c>
      <c r="B332" s="13">
        <v>852</v>
      </c>
      <c r="C332" s="9" t="s">
        <v>154</v>
      </c>
      <c r="D332" s="9" t="s">
        <v>99</v>
      </c>
      <c r="E332" s="2" t="s">
        <v>177</v>
      </c>
      <c r="F332" s="9" t="s">
        <v>158</v>
      </c>
      <c r="G332" s="26">
        <f t="shared" si="175"/>
        <v>61094155</v>
      </c>
      <c r="H332" s="26">
        <f t="shared" si="175"/>
        <v>0</v>
      </c>
      <c r="I332" s="26">
        <f t="shared" si="175"/>
        <v>61094155</v>
      </c>
      <c r="J332" s="26">
        <f t="shared" si="175"/>
        <v>61094155</v>
      </c>
      <c r="K332" s="26">
        <f t="shared" si="175"/>
        <v>0</v>
      </c>
      <c r="L332" s="26">
        <f t="shared" si="175"/>
        <v>61094155</v>
      </c>
      <c r="M332" s="26">
        <f t="shared" si="175"/>
        <v>61094155</v>
      </c>
      <c r="N332" s="26">
        <f t="shared" si="175"/>
        <v>0</v>
      </c>
      <c r="O332" s="26">
        <f t="shared" si="175"/>
        <v>61094155</v>
      </c>
    </row>
    <row r="333" spans="1:15" s="12" customFormat="1" x14ac:dyDescent="0.2">
      <c r="A333" s="31" t="s">
        <v>159</v>
      </c>
      <c r="B333" s="13">
        <v>852</v>
      </c>
      <c r="C333" s="9" t="s">
        <v>154</v>
      </c>
      <c r="D333" s="9" t="s">
        <v>99</v>
      </c>
      <c r="E333" s="2" t="s">
        <v>177</v>
      </c>
      <c r="F333" s="9" t="s">
        <v>160</v>
      </c>
      <c r="G333" s="26">
        <v>61094155</v>
      </c>
      <c r="H333" s="26"/>
      <c r="I333" s="26">
        <f>G333+H333</f>
        <v>61094155</v>
      </c>
      <c r="J333" s="26">
        <v>61094155</v>
      </c>
      <c r="K333" s="26"/>
      <c r="L333" s="26">
        <f>J333+K333</f>
        <v>61094155</v>
      </c>
      <c r="M333" s="26">
        <v>61094155</v>
      </c>
      <c r="N333" s="26"/>
      <c r="O333" s="26">
        <f>M333+N333</f>
        <v>61094155</v>
      </c>
    </row>
    <row r="334" spans="1:15" s="12" customFormat="1" ht="75" x14ac:dyDescent="0.2">
      <c r="A334" s="31" t="s">
        <v>307</v>
      </c>
      <c r="B334" s="13">
        <v>852</v>
      </c>
      <c r="C334" s="9" t="s">
        <v>154</v>
      </c>
      <c r="D334" s="9" t="s">
        <v>99</v>
      </c>
      <c r="E334" s="2" t="s">
        <v>177</v>
      </c>
      <c r="F334" s="9" t="s">
        <v>319</v>
      </c>
      <c r="G334" s="26">
        <f>G333</f>
        <v>61094155</v>
      </c>
      <c r="H334" s="26"/>
      <c r="I334" s="26">
        <f>G334+H334</f>
        <v>61094155</v>
      </c>
      <c r="J334" s="26">
        <f>J333</f>
        <v>61094155</v>
      </c>
      <c r="K334" s="26">
        <f t="shared" ref="K334:O334" si="176">K333</f>
        <v>0</v>
      </c>
      <c r="L334" s="26">
        <f t="shared" si="176"/>
        <v>61094155</v>
      </c>
      <c r="M334" s="26">
        <f t="shared" si="176"/>
        <v>61094155</v>
      </c>
      <c r="N334" s="26">
        <f t="shared" si="176"/>
        <v>0</v>
      </c>
      <c r="O334" s="26">
        <f t="shared" si="176"/>
        <v>61094155</v>
      </c>
    </row>
    <row r="335" spans="1:15" s="12" customFormat="1" x14ac:dyDescent="0.2">
      <c r="A335" s="31" t="s">
        <v>178</v>
      </c>
      <c r="B335" s="13">
        <v>852</v>
      </c>
      <c r="C335" s="9" t="s">
        <v>154</v>
      </c>
      <c r="D335" s="9" t="s">
        <v>99</v>
      </c>
      <c r="E335" s="2" t="s">
        <v>179</v>
      </c>
      <c r="F335" s="9"/>
      <c r="G335" s="26">
        <f t="shared" ref="G335:O336" si="177">G336</f>
        <v>19435300</v>
      </c>
      <c r="H335" s="26">
        <f t="shared" si="177"/>
        <v>1107781</v>
      </c>
      <c r="I335" s="26">
        <f t="shared" si="177"/>
        <v>20543081</v>
      </c>
      <c r="J335" s="26">
        <f t="shared" si="177"/>
        <v>18206755</v>
      </c>
      <c r="K335" s="26">
        <f t="shared" si="177"/>
        <v>0</v>
      </c>
      <c r="L335" s="26">
        <f t="shared" si="177"/>
        <v>18206755</v>
      </c>
      <c r="M335" s="26">
        <f t="shared" si="177"/>
        <v>17906755</v>
      </c>
      <c r="N335" s="26">
        <f t="shared" si="177"/>
        <v>0</v>
      </c>
      <c r="O335" s="26">
        <f t="shared" si="177"/>
        <v>17906755</v>
      </c>
    </row>
    <row r="336" spans="1:15" s="12" customFormat="1" ht="45" x14ac:dyDescent="0.2">
      <c r="A336" s="31" t="s">
        <v>94</v>
      </c>
      <c r="B336" s="13">
        <v>852</v>
      </c>
      <c r="C336" s="9" t="s">
        <v>154</v>
      </c>
      <c r="D336" s="33" t="s">
        <v>99</v>
      </c>
      <c r="E336" s="2" t="s">
        <v>179</v>
      </c>
      <c r="F336" s="9" t="s">
        <v>158</v>
      </c>
      <c r="G336" s="26">
        <f t="shared" si="177"/>
        <v>19435300</v>
      </c>
      <c r="H336" s="26">
        <f t="shared" si="177"/>
        <v>1107781</v>
      </c>
      <c r="I336" s="26">
        <f t="shared" si="177"/>
        <v>20543081</v>
      </c>
      <c r="J336" s="26">
        <f t="shared" si="177"/>
        <v>18206755</v>
      </c>
      <c r="K336" s="26">
        <f t="shared" si="177"/>
        <v>0</v>
      </c>
      <c r="L336" s="26">
        <f t="shared" si="177"/>
        <v>18206755</v>
      </c>
      <c r="M336" s="26">
        <f t="shared" si="177"/>
        <v>17906755</v>
      </c>
      <c r="N336" s="26">
        <f t="shared" si="177"/>
        <v>0</v>
      </c>
      <c r="O336" s="26">
        <f t="shared" si="177"/>
        <v>17906755</v>
      </c>
    </row>
    <row r="337" spans="1:15" s="12" customFormat="1" x14ac:dyDescent="0.2">
      <c r="A337" s="31" t="s">
        <v>159</v>
      </c>
      <c r="B337" s="13">
        <v>852</v>
      </c>
      <c r="C337" s="9" t="s">
        <v>154</v>
      </c>
      <c r="D337" s="33" t="s">
        <v>99</v>
      </c>
      <c r="E337" s="2" t="s">
        <v>179</v>
      </c>
      <c r="F337" s="9" t="s">
        <v>160</v>
      </c>
      <c r="G337" s="26">
        <v>19435300</v>
      </c>
      <c r="H337" s="26">
        <f>212000+495781+400000</f>
        <v>1107781</v>
      </c>
      <c r="I337" s="26">
        <f>G337+H337</f>
        <v>20543081</v>
      </c>
      <c r="J337" s="26">
        <v>18206755</v>
      </c>
      <c r="K337" s="26"/>
      <c r="L337" s="26">
        <f>J337+K337</f>
        <v>18206755</v>
      </c>
      <c r="M337" s="26">
        <v>17906755</v>
      </c>
      <c r="N337" s="26"/>
      <c r="O337" s="26">
        <f>M337+N337</f>
        <v>17906755</v>
      </c>
    </row>
    <row r="338" spans="1:15" s="12" customFormat="1" ht="75" x14ac:dyDescent="0.2">
      <c r="A338" s="31" t="s">
        <v>307</v>
      </c>
      <c r="B338" s="13">
        <v>852</v>
      </c>
      <c r="C338" s="9" t="s">
        <v>154</v>
      </c>
      <c r="D338" s="33" t="s">
        <v>99</v>
      </c>
      <c r="E338" s="2" t="s">
        <v>179</v>
      </c>
      <c r="F338" s="9" t="s">
        <v>319</v>
      </c>
      <c r="G338" s="26">
        <f>G337</f>
        <v>19435300</v>
      </c>
      <c r="H338" s="26">
        <f>H337</f>
        <v>1107781</v>
      </c>
      <c r="I338" s="26">
        <f>G338+H338</f>
        <v>20543081</v>
      </c>
      <c r="J338" s="26">
        <f>J337</f>
        <v>18206755</v>
      </c>
      <c r="K338" s="26">
        <f t="shared" ref="K338:O338" si="178">K337</f>
        <v>0</v>
      </c>
      <c r="L338" s="26">
        <f t="shared" si="178"/>
        <v>18206755</v>
      </c>
      <c r="M338" s="26">
        <f t="shared" si="178"/>
        <v>17906755</v>
      </c>
      <c r="N338" s="26">
        <f t="shared" si="178"/>
        <v>0</v>
      </c>
      <c r="O338" s="26">
        <f t="shared" si="178"/>
        <v>17906755</v>
      </c>
    </row>
    <row r="339" spans="1:15" s="12" customFormat="1" x14ac:dyDescent="0.2">
      <c r="A339" s="31" t="s">
        <v>163</v>
      </c>
      <c r="B339" s="13">
        <v>852</v>
      </c>
      <c r="C339" s="9" t="s">
        <v>154</v>
      </c>
      <c r="D339" s="33" t="s">
        <v>99</v>
      </c>
      <c r="E339" s="2" t="s">
        <v>164</v>
      </c>
      <c r="F339" s="9"/>
      <c r="G339" s="26">
        <f t="shared" ref="G339:O340" si="179">G340</f>
        <v>81840</v>
      </c>
      <c r="H339" s="26">
        <f t="shared" si="179"/>
        <v>2904337</v>
      </c>
      <c r="I339" s="26">
        <f t="shared" si="179"/>
        <v>2986177</v>
      </c>
      <c r="J339" s="26">
        <f t="shared" si="179"/>
        <v>27398</v>
      </c>
      <c r="K339" s="26">
        <f t="shared" si="179"/>
        <v>-27398</v>
      </c>
      <c r="L339" s="26">
        <f t="shared" si="179"/>
        <v>0</v>
      </c>
      <c r="M339" s="26">
        <f t="shared" si="179"/>
        <v>18148</v>
      </c>
      <c r="N339" s="26">
        <f t="shared" si="179"/>
        <v>-18148</v>
      </c>
      <c r="O339" s="26">
        <f t="shared" si="179"/>
        <v>0</v>
      </c>
    </row>
    <row r="340" spans="1:15" s="12" customFormat="1" ht="45" x14ac:dyDescent="0.2">
      <c r="A340" s="31" t="s">
        <v>94</v>
      </c>
      <c r="B340" s="13">
        <v>852</v>
      </c>
      <c r="C340" s="9" t="s">
        <v>154</v>
      </c>
      <c r="D340" s="33" t="s">
        <v>99</v>
      </c>
      <c r="E340" s="2" t="s">
        <v>164</v>
      </c>
      <c r="F340" s="9" t="s">
        <v>158</v>
      </c>
      <c r="G340" s="26">
        <f t="shared" si="179"/>
        <v>81840</v>
      </c>
      <c r="H340" s="26">
        <f t="shared" si="179"/>
        <v>2904337</v>
      </c>
      <c r="I340" s="26">
        <f t="shared" si="179"/>
        <v>2986177</v>
      </c>
      <c r="J340" s="26">
        <f t="shared" si="179"/>
        <v>27398</v>
      </c>
      <c r="K340" s="26">
        <f t="shared" si="179"/>
        <v>-27398</v>
      </c>
      <c r="L340" s="26">
        <f t="shared" si="179"/>
        <v>0</v>
      </c>
      <c r="M340" s="26">
        <f t="shared" si="179"/>
        <v>18148</v>
      </c>
      <c r="N340" s="26">
        <f t="shared" si="179"/>
        <v>-18148</v>
      </c>
      <c r="O340" s="26">
        <f t="shared" si="179"/>
        <v>0</v>
      </c>
    </row>
    <row r="341" spans="1:15" s="12" customFormat="1" x14ac:dyDescent="0.2">
      <c r="A341" s="31" t="s">
        <v>159</v>
      </c>
      <c r="B341" s="13">
        <v>852</v>
      </c>
      <c r="C341" s="9" t="s">
        <v>154</v>
      </c>
      <c r="D341" s="33" t="s">
        <v>99</v>
      </c>
      <c r="E341" s="2" t="s">
        <v>164</v>
      </c>
      <c r="F341" s="9" t="s">
        <v>160</v>
      </c>
      <c r="G341" s="26">
        <v>81840</v>
      </c>
      <c r="H341" s="26">
        <f>80000+24160+771184+376490+15637+1072216+27100+29244+17216+7250+5640+42600+5370+20000+389990+2720+14800+2720</f>
        <v>2904337</v>
      </c>
      <c r="I341" s="26">
        <f>G341+H341</f>
        <v>2986177</v>
      </c>
      <c r="J341" s="26">
        <v>27398</v>
      </c>
      <c r="K341" s="26">
        <v>-27398</v>
      </c>
      <c r="L341" s="26">
        <f>J341+K341</f>
        <v>0</v>
      </c>
      <c r="M341" s="26">
        <v>18148</v>
      </c>
      <c r="N341" s="26">
        <v>-18148</v>
      </c>
      <c r="O341" s="26">
        <f>M341+N341</f>
        <v>0</v>
      </c>
    </row>
    <row r="342" spans="1:15" s="12" customFormat="1" ht="30" x14ac:dyDescent="0.2">
      <c r="A342" s="77" t="s">
        <v>332</v>
      </c>
      <c r="B342" s="13">
        <v>852</v>
      </c>
      <c r="C342" s="9" t="s">
        <v>154</v>
      </c>
      <c r="D342" s="33" t="s">
        <v>99</v>
      </c>
      <c r="E342" s="2" t="s">
        <v>164</v>
      </c>
      <c r="F342" s="9" t="s">
        <v>318</v>
      </c>
      <c r="G342" s="26">
        <f>G341</f>
        <v>81840</v>
      </c>
      <c r="H342" s="26">
        <f>H341</f>
        <v>2904337</v>
      </c>
      <c r="I342" s="26">
        <f>G342+H342</f>
        <v>2986177</v>
      </c>
      <c r="J342" s="26">
        <f>J341</f>
        <v>27398</v>
      </c>
      <c r="K342" s="26">
        <f t="shared" ref="K342:O342" si="180">K341</f>
        <v>-27398</v>
      </c>
      <c r="L342" s="26">
        <f t="shared" si="180"/>
        <v>0</v>
      </c>
      <c r="M342" s="26">
        <f t="shared" si="180"/>
        <v>18148</v>
      </c>
      <c r="N342" s="26">
        <f t="shared" si="180"/>
        <v>-18148</v>
      </c>
      <c r="O342" s="26">
        <f t="shared" si="180"/>
        <v>0</v>
      </c>
    </row>
    <row r="343" spans="1:15" s="12" customFormat="1" ht="30" x14ac:dyDescent="0.2">
      <c r="A343" s="31" t="s">
        <v>165</v>
      </c>
      <c r="B343" s="13">
        <v>852</v>
      </c>
      <c r="C343" s="33" t="s">
        <v>154</v>
      </c>
      <c r="D343" s="33" t="s">
        <v>99</v>
      </c>
      <c r="E343" s="2" t="s">
        <v>166</v>
      </c>
      <c r="F343" s="9"/>
      <c r="G343" s="26">
        <f t="shared" ref="G343:O344" si="181">G344</f>
        <v>2556900</v>
      </c>
      <c r="H343" s="26">
        <f t="shared" si="181"/>
        <v>0</v>
      </c>
      <c r="I343" s="26">
        <f t="shared" si="181"/>
        <v>2556900</v>
      </c>
      <c r="J343" s="26">
        <f t="shared" si="181"/>
        <v>2556900</v>
      </c>
      <c r="K343" s="26">
        <f t="shared" si="181"/>
        <v>0</v>
      </c>
      <c r="L343" s="26">
        <f t="shared" si="181"/>
        <v>2556900</v>
      </c>
      <c r="M343" s="26">
        <f t="shared" si="181"/>
        <v>2556900</v>
      </c>
      <c r="N343" s="26">
        <f t="shared" si="181"/>
        <v>0</v>
      </c>
      <c r="O343" s="26">
        <f t="shared" si="181"/>
        <v>2556900</v>
      </c>
    </row>
    <row r="344" spans="1:15" s="12" customFormat="1" ht="45" x14ac:dyDescent="0.2">
      <c r="A344" s="31" t="s">
        <v>94</v>
      </c>
      <c r="B344" s="13">
        <v>852</v>
      </c>
      <c r="C344" s="9" t="s">
        <v>154</v>
      </c>
      <c r="D344" s="33" t="s">
        <v>99</v>
      </c>
      <c r="E344" s="2" t="s">
        <v>166</v>
      </c>
      <c r="F344" s="9" t="s">
        <v>158</v>
      </c>
      <c r="G344" s="26">
        <f t="shared" si="181"/>
        <v>2556900</v>
      </c>
      <c r="H344" s="26">
        <f t="shared" si="181"/>
        <v>0</v>
      </c>
      <c r="I344" s="26">
        <f t="shared" si="181"/>
        <v>2556900</v>
      </c>
      <c r="J344" s="26">
        <f t="shared" si="181"/>
        <v>2556900</v>
      </c>
      <c r="K344" s="26">
        <f t="shared" si="181"/>
        <v>0</v>
      </c>
      <c r="L344" s="26">
        <f t="shared" si="181"/>
        <v>2556900</v>
      </c>
      <c r="M344" s="26">
        <f t="shared" si="181"/>
        <v>2556900</v>
      </c>
      <c r="N344" s="26">
        <f t="shared" si="181"/>
        <v>0</v>
      </c>
      <c r="O344" s="26">
        <f t="shared" si="181"/>
        <v>2556900</v>
      </c>
    </row>
    <row r="345" spans="1:15" s="12" customFormat="1" x14ac:dyDescent="0.2">
      <c r="A345" s="31" t="s">
        <v>159</v>
      </c>
      <c r="B345" s="13">
        <v>852</v>
      </c>
      <c r="C345" s="9" t="s">
        <v>154</v>
      </c>
      <c r="D345" s="33" t="s">
        <v>99</v>
      </c>
      <c r="E345" s="2" t="s">
        <v>166</v>
      </c>
      <c r="F345" s="9" t="s">
        <v>160</v>
      </c>
      <c r="G345" s="26">
        <v>2556900</v>
      </c>
      <c r="H345" s="26"/>
      <c r="I345" s="26">
        <f>G345+H345</f>
        <v>2556900</v>
      </c>
      <c r="J345" s="26">
        <v>2556900</v>
      </c>
      <c r="K345" s="26"/>
      <c r="L345" s="26">
        <f>J345+K345</f>
        <v>2556900</v>
      </c>
      <c r="M345" s="26">
        <v>2556900</v>
      </c>
      <c r="N345" s="26"/>
      <c r="O345" s="26">
        <f>M345+N345</f>
        <v>2556900</v>
      </c>
    </row>
    <row r="346" spans="1:15" s="12" customFormat="1" ht="75" x14ac:dyDescent="0.2">
      <c r="A346" s="31" t="s">
        <v>307</v>
      </c>
      <c r="B346" s="13">
        <v>852</v>
      </c>
      <c r="C346" s="9" t="s">
        <v>154</v>
      </c>
      <c r="D346" s="33" t="s">
        <v>99</v>
      </c>
      <c r="E346" s="2" t="s">
        <v>166</v>
      </c>
      <c r="F346" s="9" t="s">
        <v>319</v>
      </c>
      <c r="G346" s="26">
        <f>G345</f>
        <v>2556900</v>
      </c>
      <c r="H346" s="26"/>
      <c r="I346" s="26">
        <f>G346+H346</f>
        <v>2556900</v>
      </c>
      <c r="J346" s="26">
        <f>J345</f>
        <v>2556900</v>
      </c>
      <c r="K346" s="26">
        <f t="shared" ref="K346:O346" si="182">K345</f>
        <v>0</v>
      </c>
      <c r="L346" s="26">
        <f t="shared" si="182"/>
        <v>2556900</v>
      </c>
      <c r="M346" s="26">
        <f t="shared" si="182"/>
        <v>2556900</v>
      </c>
      <c r="N346" s="26">
        <f t="shared" si="182"/>
        <v>0</v>
      </c>
      <c r="O346" s="26">
        <f t="shared" si="182"/>
        <v>2556900</v>
      </c>
    </row>
    <row r="347" spans="1:15" s="23" customFormat="1" ht="30" x14ac:dyDescent="0.2">
      <c r="A347" s="31" t="s">
        <v>167</v>
      </c>
      <c r="B347" s="13">
        <v>852</v>
      </c>
      <c r="C347" s="33" t="s">
        <v>154</v>
      </c>
      <c r="D347" s="33" t="s">
        <v>99</v>
      </c>
      <c r="E347" s="2" t="s">
        <v>168</v>
      </c>
      <c r="F347" s="9"/>
      <c r="G347" s="26">
        <f t="shared" ref="G347:O348" si="183">G348</f>
        <v>32598</v>
      </c>
      <c r="H347" s="26">
        <f t="shared" si="183"/>
        <v>417123</v>
      </c>
      <c r="I347" s="26">
        <f t="shared" si="183"/>
        <v>449721</v>
      </c>
      <c r="J347" s="26">
        <f t="shared" si="183"/>
        <v>50336</v>
      </c>
      <c r="K347" s="26">
        <f t="shared" si="183"/>
        <v>-34287.1</v>
      </c>
      <c r="L347" s="26">
        <f t="shared" si="183"/>
        <v>16048.900000000001</v>
      </c>
      <c r="M347" s="26">
        <f t="shared" si="183"/>
        <v>262780</v>
      </c>
      <c r="N347" s="26">
        <f t="shared" si="183"/>
        <v>-43536.1</v>
      </c>
      <c r="O347" s="26">
        <f t="shared" si="183"/>
        <v>219243.9</v>
      </c>
    </row>
    <row r="348" spans="1:15" s="23" customFormat="1" ht="45" x14ac:dyDescent="0.2">
      <c r="A348" s="31" t="s">
        <v>94</v>
      </c>
      <c r="B348" s="13">
        <v>852</v>
      </c>
      <c r="C348" s="9" t="s">
        <v>154</v>
      </c>
      <c r="D348" s="33" t="s">
        <v>99</v>
      </c>
      <c r="E348" s="2" t="s">
        <v>168</v>
      </c>
      <c r="F348" s="9" t="s">
        <v>158</v>
      </c>
      <c r="G348" s="26">
        <f t="shared" si="183"/>
        <v>32598</v>
      </c>
      <c r="H348" s="26">
        <f t="shared" si="183"/>
        <v>417123</v>
      </c>
      <c r="I348" s="26">
        <f t="shared" si="183"/>
        <v>449721</v>
      </c>
      <c r="J348" s="26">
        <f t="shared" si="183"/>
        <v>50336</v>
      </c>
      <c r="K348" s="26">
        <f t="shared" si="183"/>
        <v>-34287.1</v>
      </c>
      <c r="L348" s="26">
        <f t="shared" si="183"/>
        <v>16048.900000000001</v>
      </c>
      <c r="M348" s="26">
        <f t="shared" si="183"/>
        <v>262780</v>
      </c>
      <c r="N348" s="26">
        <f t="shared" si="183"/>
        <v>-43536.1</v>
      </c>
      <c r="O348" s="26">
        <f t="shared" si="183"/>
        <v>219243.9</v>
      </c>
    </row>
    <row r="349" spans="1:15" s="23" customFormat="1" x14ac:dyDescent="0.2">
      <c r="A349" s="31" t="s">
        <v>159</v>
      </c>
      <c r="B349" s="13">
        <v>852</v>
      </c>
      <c r="C349" s="9" t="s">
        <v>154</v>
      </c>
      <c r="D349" s="33" t="s">
        <v>99</v>
      </c>
      <c r="E349" s="2" t="s">
        <v>168</v>
      </c>
      <c r="F349" s="9" t="s">
        <v>160</v>
      </c>
      <c r="G349" s="26">
        <v>32598</v>
      </c>
      <c r="H349" s="26">
        <f>24000+29235+127286+15402+25000+105000+91200</f>
        <v>417123</v>
      </c>
      <c r="I349" s="26">
        <f>G349+H349</f>
        <v>449721</v>
      </c>
      <c r="J349" s="26">
        <v>50336</v>
      </c>
      <c r="K349" s="26">
        <v>-34287.1</v>
      </c>
      <c r="L349" s="26">
        <f>J349+K349</f>
        <v>16048.900000000001</v>
      </c>
      <c r="M349" s="26">
        <v>262780</v>
      </c>
      <c r="N349" s="26">
        <v>-43536.1</v>
      </c>
      <c r="O349" s="26">
        <f>M349+N349</f>
        <v>219243.9</v>
      </c>
    </row>
    <row r="350" spans="1:15" s="23" customFormat="1" ht="30" x14ac:dyDescent="0.2">
      <c r="A350" s="77" t="s">
        <v>332</v>
      </c>
      <c r="B350" s="13">
        <v>852</v>
      </c>
      <c r="C350" s="9" t="s">
        <v>154</v>
      </c>
      <c r="D350" s="33" t="s">
        <v>99</v>
      </c>
      <c r="E350" s="2" t="s">
        <v>168</v>
      </c>
      <c r="F350" s="9" t="s">
        <v>318</v>
      </c>
      <c r="G350" s="26">
        <f>G349</f>
        <v>32598</v>
      </c>
      <c r="H350" s="26">
        <f>H349</f>
        <v>417123</v>
      </c>
      <c r="I350" s="26">
        <f>G350+H350</f>
        <v>449721</v>
      </c>
      <c r="J350" s="26">
        <f>J349</f>
        <v>50336</v>
      </c>
      <c r="K350" s="26">
        <f t="shared" ref="K350:O350" si="184">K349</f>
        <v>-34287.1</v>
      </c>
      <c r="L350" s="26">
        <f t="shared" si="184"/>
        <v>16048.900000000001</v>
      </c>
      <c r="M350" s="26">
        <f t="shared" si="184"/>
        <v>262780</v>
      </c>
      <c r="N350" s="26">
        <f t="shared" si="184"/>
        <v>-43536.1</v>
      </c>
      <c r="O350" s="26">
        <f t="shared" si="184"/>
        <v>219243.9</v>
      </c>
    </row>
    <row r="351" spans="1:15" s="23" customFormat="1" ht="30" x14ac:dyDescent="0.2">
      <c r="A351" s="31" t="s">
        <v>169</v>
      </c>
      <c r="B351" s="13">
        <v>852</v>
      </c>
      <c r="C351" s="9" t="s">
        <v>154</v>
      </c>
      <c r="D351" s="33" t="s">
        <v>99</v>
      </c>
      <c r="E351" s="2" t="s">
        <v>170</v>
      </c>
      <c r="F351" s="9"/>
      <c r="G351" s="26">
        <f t="shared" ref="G351:O356" si="185">G352</f>
        <v>4500000</v>
      </c>
      <c r="H351" s="26">
        <f t="shared" si="185"/>
        <v>0</v>
      </c>
      <c r="I351" s="26">
        <f t="shared" si="185"/>
        <v>4500000</v>
      </c>
      <c r="J351" s="26">
        <f t="shared" si="185"/>
        <v>0</v>
      </c>
      <c r="K351" s="26">
        <f t="shared" si="185"/>
        <v>0</v>
      </c>
      <c r="L351" s="26">
        <f t="shared" si="185"/>
        <v>0</v>
      </c>
      <c r="M351" s="26">
        <f t="shared" si="185"/>
        <v>0</v>
      </c>
      <c r="N351" s="26">
        <f t="shared" si="185"/>
        <v>0</v>
      </c>
      <c r="O351" s="26">
        <f t="shared" si="185"/>
        <v>0</v>
      </c>
    </row>
    <row r="352" spans="1:15" s="23" customFormat="1" ht="45" x14ac:dyDescent="0.2">
      <c r="A352" s="31" t="s">
        <v>94</v>
      </c>
      <c r="B352" s="13">
        <v>852</v>
      </c>
      <c r="C352" s="9" t="s">
        <v>154</v>
      </c>
      <c r="D352" s="33" t="s">
        <v>99</v>
      </c>
      <c r="E352" s="2" t="s">
        <v>170</v>
      </c>
      <c r="F352" s="9" t="s">
        <v>158</v>
      </c>
      <c r="G352" s="26">
        <f t="shared" si="185"/>
        <v>4500000</v>
      </c>
      <c r="H352" s="26">
        <f t="shared" si="185"/>
        <v>0</v>
      </c>
      <c r="I352" s="26">
        <f t="shared" si="185"/>
        <v>4500000</v>
      </c>
      <c r="J352" s="26">
        <f t="shared" si="185"/>
        <v>0</v>
      </c>
      <c r="K352" s="26">
        <f t="shared" si="185"/>
        <v>0</v>
      </c>
      <c r="L352" s="26">
        <f t="shared" si="185"/>
        <v>0</v>
      </c>
      <c r="M352" s="26">
        <f t="shared" si="185"/>
        <v>0</v>
      </c>
      <c r="N352" s="26">
        <f t="shared" si="185"/>
        <v>0</v>
      </c>
      <c r="O352" s="26">
        <f t="shared" si="185"/>
        <v>0</v>
      </c>
    </row>
    <row r="353" spans="1:15" s="23" customFormat="1" x14ac:dyDescent="0.2">
      <c r="A353" s="31" t="s">
        <v>159</v>
      </c>
      <c r="B353" s="13">
        <v>852</v>
      </c>
      <c r="C353" s="9" t="s">
        <v>154</v>
      </c>
      <c r="D353" s="33" t="s">
        <v>99</v>
      </c>
      <c r="E353" s="2" t="s">
        <v>170</v>
      </c>
      <c r="F353" s="9" t="s">
        <v>160</v>
      </c>
      <c r="G353" s="26">
        <v>4500000</v>
      </c>
      <c r="H353" s="26"/>
      <c r="I353" s="26">
        <f>G353+H353</f>
        <v>4500000</v>
      </c>
      <c r="J353" s="26"/>
      <c r="K353" s="26"/>
      <c r="L353" s="26">
        <f>J353+K353</f>
        <v>0</v>
      </c>
      <c r="M353" s="26"/>
      <c r="N353" s="26"/>
      <c r="O353" s="26">
        <f>M353+N353</f>
        <v>0</v>
      </c>
    </row>
    <row r="354" spans="1:15" s="23" customFormat="1" ht="30" x14ac:dyDescent="0.2">
      <c r="A354" s="77" t="s">
        <v>332</v>
      </c>
      <c r="B354" s="13">
        <v>852</v>
      </c>
      <c r="C354" s="9" t="s">
        <v>154</v>
      </c>
      <c r="D354" s="33" t="s">
        <v>99</v>
      </c>
      <c r="E354" s="2" t="s">
        <v>170</v>
      </c>
      <c r="F354" s="9" t="s">
        <v>318</v>
      </c>
      <c r="G354" s="26">
        <f>G353</f>
        <v>4500000</v>
      </c>
      <c r="H354" s="26"/>
      <c r="I354" s="26">
        <f>G354+H354</f>
        <v>4500000</v>
      </c>
      <c r="J354" s="26"/>
      <c r="K354" s="26"/>
      <c r="L354" s="26"/>
      <c r="M354" s="26"/>
      <c r="N354" s="26"/>
      <c r="O354" s="26"/>
    </row>
    <row r="355" spans="1:15" s="23" customFormat="1" ht="30" x14ac:dyDescent="0.2">
      <c r="A355" s="31" t="s">
        <v>171</v>
      </c>
      <c r="B355" s="13">
        <v>852</v>
      </c>
      <c r="C355" s="9" t="s">
        <v>154</v>
      </c>
      <c r="D355" s="33" t="s">
        <v>99</v>
      </c>
      <c r="E355" s="2" t="s">
        <v>172</v>
      </c>
      <c r="F355" s="9"/>
      <c r="G355" s="26">
        <f t="shared" si="185"/>
        <v>1535226</v>
      </c>
      <c r="H355" s="26">
        <f t="shared" si="185"/>
        <v>-0.74</v>
      </c>
      <c r="I355" s="26">
        <f t="shared" si="185"/>
        <v>1535225.26</v>
      </c>
      <c r="J355" s="26">
        <f t="shared" si="185"/>
        <v>0</v>
      </c>
      <c r="K355" s="26">
        <f t="shared" si="185"/>
        <v>0</v>
      </c>
      <c r="L355" s="26">
        <f t="shared" si="185"/>
        <v>0</v>
      </c>
      <c r="M355" s="26">
        <f t="shared" si="185"/>
        <v>1720222</v>
      </c>
      <c r="N355" s="26">
        <f t="shared" si="185"/>
        <v>-0.95</v>
      </c>
      <c r="O355" s="26">
        <f t="shared" si="185"/>
        <v>1720221.05</v>
      </c>
    </row>
    <row r="356" spans="1:15" s="23" customFormat="1" ht="45" x14ac:dyDescent="0.2">
      <c r="A356" s="31" t="s">
        <v>94</v>
      </c>
      <c r="B356" s="13">
        <v>852</v>
      </c>
      <c r="C356" s="9" t="s">
        <v>154</v>
      </c>
      <c r="D356" s="33" t="s">
        <v>99</v>
      </c>
      <c r="E356" s="2" t="s">
        <v>172</v>
      </c>
      <c r="F356" s="9" t="s">
        <v>158</v>
      </c>
      <c r="G356" s="26">
        <f t="shared" si="185"/>
        <v>1535226</v>
      </c>
      <c r="H356" s="26">
        <f t="shared" si="185"/>
        <v>-0.74</v>
      </c>
      <c r="I356" s="26">
        <f t="shared" si="185"/>
        <v>1535225.26</v>
      </c>
      <c r="J356" s="26">
        <f t="shared" si="185"/>
        <v>0</v>
      </c>
      <c r="K356" s="26">
        <f t="shared" si="185"/>
        <v>0</v>
      </c>
      <c r="L356" s="26">
        <f t="shared" si="185"/>
        <v>0</v>
      </c>
      <c r="M356" s="26">
        <f t="shared" si="185"/>
        <v>1720222</v>
      </c>
      <c r="N356" s="26">
        <f t="shared" si="185"/>
        <v>-0.95</v>
      </c>
      <c r="O356" s="26">
        <f t="shared" si="185"/>
        <v>1720221.05</v>
      </c>
    </row>
    <row r="357" spans="1:15" s="23" customFormat="1" x14ac:dyDescent="0.2">
      <c r="A357" s="31" t="s">
        <v>159</v>
      </c>
      <c r="B357" s="13">
        <v>852</v>
      </c>
      <c r="C357" s="9" t="s">
        <v>154</v>
      </c>
      <c r="D357" s="33" t="s">
        <v>99</v>
      </c>
      <c r="E357" s="57" t="s">
        <v>172</v>
      </c>
      <c r="F357" s="9" t="s">
        <v>160</v>
      </c>
      <c r="G357" s="45">
        <v>1535226</v>
      </c>
      <c r="H357" s="45">
        <f>-0.74</f>
        <v>-0.74</v>
      </c>
      <c r="I357" s="26">
        <f>G357+H357</f>
        <v>1535225.26</v>
      </c>
      <c r="J357" s="45">
        <v>0</v>
      </c>
      <c r="K357" s="45"/>
      <c r="L357" s="26">
        <f>J357+K357</f>
        <v>0</v>
      </c>
      <c r="M357" s="58">
        <v>1720222</v>
      </c>
      <c r="N357" s="59">
        <v>-0.95</v>
      </c>
      <c r="O357" s="60">
        <f>M357+N357</f>
        <v>1720221.05</v>
      </c>
    </row>
    <row r="358" spans="1:15" s="23" customFormat="1" ht="30" x14ac:dyDescent="0.2">
      <c r="A358" s="77" t="s">
        <v>332</v>
      </c>
      <c r="B358" s="13">
        <v>852</v>
      </c>
      <c r="C358" s="9" t="s">
        <v>154</v>
      </c>
      <c r="D358" s="33" t="s">
        <v>99</v>
      </c>
      <c r="E358" s="57" t="s">
        <v>172</v>
      </c>
      <c r="F358" s="9" t="s">
        <v>318</v>
      </c>
      <c r="G358" s="45">
        <f>G357</f>
        <v>1535226</v>
      </c>
      <c r="H358" s="45">
        <f>H357</f>
        <v>-0.74</v>
      </c>
      <c r="I358" s="26">
        <f>G358+H358</f>
        <v>1535225.26</v>
      </c>
      <c r="J358" s="45">
        <f>J357</f>
        <v>0</v>
      </c>
      <c r="K358" s="45">
        <f t="shared" ref="K358:O358" si="186">K357</f>
        <v>0</v>
      </c>
      <c r="L358" s="45">
        <f t="shared" si="186"/>
        <v>0</v>
      </c>
      <c r="M358" s="45">
        <f t="shared" si="186"/>
        <v>1720222</v>
      </c>
      <c r="N358" s="45">
        <f t="shared" si="186"/>
        <v>-0.95</v>
      </c>
      <c r="O358" s="45">
        <f t="shared" si="186"/>
        <v>1720221.05</v>
      </c>
    </row>
    <row r="359" spans="1:15" s="23" customFormat="1" ht="60" x14ac:dyDescent="0.2">
      <c r="A359" s="61" t="s">
        <v>180</v>
      </c>
      <c r="B359" s="13">
        <v>852</v>
      </c>
      <c r="C359" s="9" t="s">
        <v>154</v>
      </c>
      <c r="D359" s="33" t="s">
        <v>99</v>
      </c>
      <c r="E359" s="57" t="s">
        <v>181</v>
      </c>
      <c r="F359" s="9"/>
      <c r="G359" s="45">
        <f>G360</f>
        <v>0</v>
      </c>
      <c r="H359" s="45">
        <f t="shared" ref="H359:O360" si="187">H360</f>
        <v>58948</v>
      </c>
      <c r="I359" s="45">
        <f t="shared" si="187"/>
        <v>58948</v>
      </c>
      <c r="J359" s="45">
        <f t="shared" si="187"/>
        <v>0</v>
      </c>
      <c r="K359" s="45">
        <f t="shared" si="187"/>
        <v>707369</v>
      </c>
      <c r="L359" s="45">
        <f t="shared" si="187"/>
        <v>707369</v>
      </c>
      <c r="M359" s="45">
        <f t="shared" si="187"/>
        <v>0</v>
      </c>
      <c r="N359" s="45">
        <f t="shared" si="187"/>
        <v>707369</v>
      </c>
      <c r="O359" s="45">
        <f t="shared" si="187"/>
        <v>707369</v>
      </c>
    </row>
    <row r="360" spans="1:15" s="23" customFormat="1" ht="45" x14ac:dyDescent="0.2">
      <c r="A360" s="61" t="s">
        <v>94</v>
      </c>
      <c r="B360" s="13">
        <v>852</v>
      </c>
      <c r="C360" s="9" t="s">
        <v>154</v>
      </c>
      <c r="D360" s="33" t="s">
        <v>99</v>
      </c>
      <c r="E360" s="57" t="s">
        <v>181</v>
      </c>
      <c r="F360" s="9" t="s">
        <v>158</v>
      </c>
      <c r="G360" s="45">
        <f>G361</f>
        <v>0</v>
      </c>
      <c r="H360" s="45">
        <f t="shared" si="187"/>
        <v>58948</v>
      </c>
      <c r="I360" s="45">
        <f t="shared" si="187"/>
        <v>58948</v>
      </c>
      <c r="J360" s="45">
        <f t="shared" si="187"/>
        <v>0</v>
      </c>
      <c r="K360" s="45">
        <f t="shared" si="187"/>
        <v>707369</v>
      </c>
      <c r="L360" s="45">
        <f t="shared" si="187"/>
        <v>707369</v>
      </c>
      <c r="M360" s="45">
        <f t="shared" si="187"/>
        <v>0</v>
      </c>
      <c r="N360" s="45">
        <f t="shared" si="187"/>
        <v>707369</v>
      </c>
      <c r="O360" s="45">
        <f t="shared" si="187"/>
        <v>707369</v>
      </c>
    </row>
    <row r="361" spans="1:15" s="23" customFormat="1" x14ac:dyDescent="0.2">
      <c r="A361" s="61" t="s">
        <v>159</v>
      </c>
      <c r="B361" s="13">
        <v>852</v>
      </c>
      <c r="C361" s="9" t="s">
        <v>154</v>
      </c>
      <c r="D361" s="33" t="s">
        <v>99</v>
      </c>
      <c r="E361" s="57" t="s">
        <v>181</v>
      </c>
      <c r="F361" s="9" t="s">
        <v>160</v>
      </c>
      <c r="G361" s="45"/>
      <c r="H361" s="45">
        <f>56000+2948</f>
        <v>58948</v>
      </c>
      <c r="I361" s="26">
        <f>G361+H361</f>
        <v>58948</v>
      </c>
      <c r="J361" s="45"/>
      <c r="K361" s="45">
        <f>672000+35369</f>
        <v>707369</v>
      </c>
      <c r="L361" s="26">
        <f>J361+K361</f>
        <v>707369</v>
      </c>
      <c r="M361" s="45"/>
      <c r="N361" s="45">
        <f>672000+35369</f>
        <v>707369</v>
      </c>
      <c r="O361" s="26">
        <f>N361+M361</f>
        <v>707369</v>
      </c>
    </row>
    <row r="362" spans="1:15" s="23" customFormat="1" ht="30" x14ac:dyDescent="0.2">
      <c r="A362" s="77" t="s">
        <v>332</v>
      </c>
      <c r="B362" s="13">
        <v>852</v>
      </c>
      <c r="C362" s="9" t="s">
        <v>154</v>
      </c>
      <c r="D362" s="33" t="s">
        <v>99</v>
      </c>
      <c r="E362" s="57" t="s">
        <v>181</v>
      </c>
      <c r="F362" s="9" t="s">
        <v>318</v>
      </c>
      <c r="G362" s="45"/>
      <c r="H362" s="45">
        <f>H361</f>
        <v>58948</v>
      </c>
      <c r="I362" s="26">
        <f>G362+H362</f>
        <v>58948</v>
      </c>
      <c r="J362" s="45">
        <f>J361</f>
        <v>0</v>
      </c>
      <c r="K362" s="45">
        <f t="shared" ref="K362:O362" si="188">K361</f>
        <v>707369</v>
      </c>
      <c r="L362" s="45">
        <f t="shared" si="188"/>
        <v>707369</v>
      </c>
      <c r="M362" s="45">
        <f t="shared" si="188"/>
        <v>0</v>
      </c>
      <c r="N362" s="45">
        <f t="shared" si="188"/>
        <v>707369</v>
      </c>
      <c r="O362" s="45">
        <f t="shared" si="188"/>
        <v>707369</v>
      </c>
    </row>
    <row r="363" spans="1:15" s="23" customFormat="1" ht="45" x14ac:dyDescent="0.2">
      <c r="A363" s="61" t="s">
        <v>182</v>
      </c>
      <c r="B363" s="13">
        <v>852</v>
      </c>
      <c r="C363" s="9" t="s">
        <v>154</v>
      </c>
      <c r="D363" s="33" t="s">
        <v>99</v>
      </c>
      <c r="E363" s="57" t="s">
        <v>183</v>
      </c>
      <c r="F363" s="9"/>
      <c r="G363" s="45">
        <f>G364</f>
        <v>0</v>
      </c>
      <c r="H363" s="45">
        <f t="shared" ref="H363:O364" si="189">H364</f>
        <v>175438.67</v>
      </c>
      <c r="I363" s="45">
        <f t="shared" si="189"/>
        <v>175438.67</v>
      </c>
      <c r="J363" s="45">
        <f t="shared" si="189"/>
        <v>0</v>
      </c>
      <c r="K363" s="45">
        <f t="shared" si="189"/>
        <v>526316</v>
      </c>
      <c r="L363" s="45">
        <f t="shared" si="189"/>
        <v>526316</v>
      </c>
      <c r="M363" s="45">
        <f t="shared" si="189"/>
        <v>0</v>
      </c>
      <c r="N363" s="45">
        <f t="shared" si="189"/>
        <v>526316</v>
      </c>
      <c r="O363" s="45">
        <f t="shared" si="189"/>
        <v>526316</v>
      </c>
    </row>
    <row r="364" spans="1:15" s="23" customFormat="1" ht="45" x14ac:dyDescent="0.2">
      <c r="A364" s="31" t="s">
        <v>94</v>
      </c>
      <c r="B364" s="13">
        <v>852</v>
      </c>
      <c r="C364" s="9" t="s">
        <v>154</v>
      </c>
      <c r="D364" s="33" t="s">
        <v>99</v>
      </c>
      <c r="E364" s="57" t="s">
        <v>183</v>
      </c>
      <c r="F364" s="9" t="s">
        <v>158</v>
      </c>
      <c r="G364" s="45">
        <f>G365</f>
        <v>0</v>
      </c>
      <c r="H364" s="45">
        <f t="shared" si="189"/>
        <v>175438.67</v>
      </c>
      <c r="I364" s="45">
        <f t="shared" si="189"/>
        <v>175438.67</v>
      </c>
      <c r="J364" s="45">
        <f t="shared" si="189"/>
        <v>0</v>
      </c>
      <c r="K364" s="45">
        <f t="shared" si="189"/>
        <v>526316</v>
      </c>
      <c r="L364" s="45">
        <f t="shared" si="189"/>
        <v>526316</v>
      </c>
      <c r="M364" s="45">
        <f t="shared" si="189"/>
        <v>0</v>
      </c>
      <c r="N364" s="45">
        <f t="shared" si="189"/>
        <v>526316</v>
      </c>
      <c r="O364" s="45">
        <f t="shared" si="189"/>
        <v>526316</v>
      </c>
    </row>
    <row r="365" spans="1:15" s="23" customFormat="1" x14ac:dyDescent="0.2">
      <c r="A365" s="31" t="s">
        <v>159</v>
      </c>
      <c r="B365" s="13">
        <v>852</v>
      </c>
      <c r="C365" s="9" t="s">
        <v>154</v>
      </c>
      <c r="D365" s="33" t="s">
        <v>99</v>
      </c>
      <c r="E365" s="57" t="s">
        <v>183</v>
      </c>
      <c r="F365" s="9" t="s">
        <v>160</v>
      </c>
      <c r="G365" s="45"/>
      <c r="H365" s="45">
        <f>166666.67+8772</f>
        <v>175438.67</v>
      </c>
      <c r="I365" s="26">
        <f>G365+H365</f>
        <v>175438.67</v>
      </c>
      <c r="J365" s="45"/>
      <c r="K365" s="45">
        <f>500000+26316</f>
        <v>526316</v>
      </c>
      <c r="L365" s="26">
        <f>J365+K365</f>
        <v>526316</v>
      </c>
      <c r="M365" s="45"/>
      <c r="N365" s="45">
        <f>500000+26316</f>
        <v>526316</v>
      </c>
      <c r="O365" s="26">
        <f>M365+N365</f>
        <v>526316</v>
      </c>
    </row>
    <row r="366" spans="1:15" s="23" customFormat="1" ht="30" x14ac:dyDescent="0.2">
      <c r="A366" s="77" t="s">
        <v>332</v>
      </c>
      <c r="B366" s="13">
        <v>852</v>
      </c>
      <c r="C366" s="9" t="s">
        <v>154</v>
      </c>
      <c r="D366" s="33" t="s">
        <v>99</v>
      </c>
      <c r="E366" s="57" t="s">
        <v>183</v>
      </c>
      <c r="F366" s="9" t="s">
        <v>318</v>
      </c>
      <c r="G366" s="45"/>
      <c r="H366" s="45">
        <f>H365</f>
        <v>175438.67</v>
      </c>
      <c r="I366" s="26">
        <f>G366+H366</f>
        <v>175438.67</v>
      </c>
      <c r="J366" s="45">
        <f>J365</f>
        <v>0</v>
      </c>
      <c r="K366" s="45">
        <f t="shared" ref="K366:O366" si="190">K365</f>
        <v>526316</v>
      </c>
      <c r="L366" s="45">
        <f t="shared" si="190"/>
        <v>526316</v>
      </c>
      <c r="M366" s="45">
        <f t="shared" si="190"/>
        <v>0</v>
      </c>
      <c r="N366" s="45">
        <f t="shared" si="190"/>
        <v>526316</v>
      </c>
      <c r="O366" s="45">
        <f t="shared" si="190"/>
        <v>526316</v>
      </c>
    </row>
    <row r="367" spans="1:15" s="23" customFormat="1" ht="120" x14ac:dyDescent="0.2">
      <c r="A367" s="31" t="s">
        <v>173</v>
      </c>
      <c r="B367" s="13">
        <v>852</v>
      </c>
      <c r="C367" s="9" t="s">
        <v>154</v>
      </c>
      <c r="D367" s="9" t="s">
        <v>99</v>
      </c>
      <c r="E367" s="2" t="s">
        <v>174</v>
      </c>
      <c r="F367" s="9"/>
      <c r="G367" s="26">
        <f t="shared" ref="G367:O368" si="191">G368</f>
        <v>1884000</v>
      </c>
      <c r="H367" s="26">
        <f t="shared" si="191"/>
        <v>0</v>
      </c>
      <c r="I367" s="26">
        <f t="shared" si="191"/>
        <v>1884000</v>
      </c>
      <c r="J367" s="26">
        <f t="shared" si="191"/>
        <v>1884000</v>
      </c>
      <c r="K367" s="26">
        <f t="shared" si="191"/>
        <v>0</v>
      </c>
      <c r="L367" s="26">
        <f t="shared" si="191"/>
        <v>1884000</v>
      </c>
      <c r="M367" s="26">
        <f t="shared" si="191"/>
        <v>1884000</v>
      </c>
      <c r="N367" s="26">
        <f t="shared" si="191"/>
        <v>0</v>
      </c>
      <c r="O367" s="26">
        <f t="shared" si="191"/>
        <v>1884000</v>
      </c>
    </row>
    <row r="368" spans="1:15" s="23" customFormat="1" ht="45" x14ac:dyDescent="0.2">
      <c r="A368" s="31" t="s">
        <v>94</v>
      </c>
      <c r="B368" s="13">
        <v>852</v>
      </c>
      <c r="C368" s="9" t="s">
        <v>154</v>
      </c>
      <c r="D368" s="9" t="s">
        <v>99</v>
      </c>
      <c r="E368" s="2" t="s">
        <v>174</v>
      </c>
      <c r="F368" s="9" t="s">
        <v>158</v>
      </c>
      <c r="G368" s="26">
        <f t="shared" si="191"/>
        <v>1884000</v>
      </c>
      <c r="H368" s="26">
        <f t="shared" si="191"/>
        <v>0</v>
      </c>
      <c r="I368" s="26">
        <f t="shared" si="191"/>
        <v>1884000</v>
      </c>
      <c r="J368" s="26">
        <f t="shared" si="191"/>
        <v>1884000</v>
      </c>
      <c r="K368" s="26">
        <f t="shared" si="191"/>
        <v>0</v>
      </c>
      <c r="L368" s="26">
        <f t="shared" si="191"/>
        <v>1884000</v>
      </c>
      <c r="M368" s="26">
        <f t="shared" si="191"/>
        <v>1884000</v>
      </c>
      <c r="N368" s="26">
        <f t="shared" si="191"/>
        <v>0</v>
      </c>
      <c r="O368" s="26">
        <f t="shared" si="191"/>
        <v>1884000</v>
      </c>
    </row>
    <row r="369" spans="1:15" s="23" customFormat="1" x14ac:dyDescent="0.2">
      <c r="A369" s="31" t="s">
        <v>159</v>
      </c>
      <c r="B369" s="13">
        <v>852</v>
      </c>
      <c r="C369" s="9" t="s">
        <v>154</v>
      </c>
      <c r="D369" s="9" t="s">
        <v>99</v>
      </c>
      <c r="E369" s="2" t="s">
        <v>174</v>
      </c>
      <c r="F369" s="9" t="s">
        <v>160</v>
      </c>
      <c r="G369" s="26">
        <v>1884000</v>
      </c>
      <c r="H369" s="26"/>
      <c r="I369" s="26">
        <f>G369+H369</f>
        <v>1884000</v>
      </c>
      <c r="J369" s="26">
        <v>1884000</v>
      </c>
      <c r="K369" s="26"/>
      <c r="L369" s="26">
        <f>J369+K369</f>
        <v>1884000</v>
      </c>
      <c r="M369" s="26">
        <v>1884000</v>
      </c>
      <c r="N369" s="26"/>
      <c r="O369" s="26">
        <f>M369+N369</f>
        <v>1884000</v>
      </c>
    </row>
    <row r="370" spans="1:15" s="23" customFormat="1" ht="30" x14ac:dyDescent="0.2">
      <c r="A370" s="77" t="s">
        <v>332</v>
      </c>
      <c r="B370" s="13">
        <v>852</v>
      </c>
      <c r="C370" s="9" t="s">
        <v>154</v>
      </c>
      <c r="D370" s="9" t="s">
        <v>99</v>
      </c>
      <c r="E370" s="2" t="s">
        <v>174</v>
      </c>
      <c r="F370" s="9" t="s">
        <v>318</v>
      </c>
      <c r="G370" s="26">
        <f>G369</f>
        <v>1884000</v>
      </c>
      <c r="H370" s="26"/>
      <c r="I370" s="26">
        <f>G370+H370</f>
        <v>1884000</v>
      </c>
      <c r="J370" s="26">
        <f>J369</f>
        <v>1884000</v>
      </c>
      <c r="K370" s="26">
        <f t="shared" ref="K370:O370" si="192">K369</f>
        <v>0</v>
      </c>
      <c r="L370" s="26">
        <f t="shared" si="192"/>
        <v>1884000</v>
      </c>
      <c r="M370" s="26">
        <f t="shared" si="192"/>
        <v>1884000</v>
      </c>
      <c r="N370" s="26">
        <f t="shared" si="192"/>
        <v>0</v>
      </c>
      <c r="O370" s="26">
        <f t="shared" si="192"/>
        <v>1884000</v>
      </c>
    </row>
    <row r="371" spans="1:15" s="23" customFormat="1" ht="30" x14ac:dyDescent="0.2">
      <c r="A371" s="31" t="s">
        <v>280</v>
      </c>
      <c r="B371" s="13">
        <v>852</v>
      </c>
      <c r="C371" s="9" t="s">
        <v>154</v>
      </c>
      <c r="D371" s="33" t="s">
        <v>99</v>
      </c>
      <c r="E371" s="2" t="s">
        <v>184</v>
      </c>
      <c r="F371" s="9"/>
      <c r="G371" s="26">
        <f t="shared" ref="G371:O372" si="193">G372</f>
        <v>523980</v>
      </c>
      <c r="H371" s="26">
        <f t="shared" si="193"/>
        <v>0</v>
      </c>
      <c r="I371" s="26">
        <f t="shared" si="193"/>
        <v>523980</v>
      </c>
      <c r="J371" s="26">
        <f t="shared" si="193"/>
        <v>523980</v>
      </c>
      <c r="K371" s="26">
        <f t="shared" si="193"/>
        <v>0</v>
      </c>
      <c r="L371" s="26">
        <f t="shared" si="193"/>
        <v>523980</v>
      </c>
      <c r="M371" s="26">
        <f t="shared" si="193"/>
        <v>523980</v>
      </c>
      <c r="N371" s="26">
        <f t="shared" si="193"/>
        <v>0</v>
      </c>
      <c r="O371" s="26">
        <f t="shared" si="193"/>
        <v>523980</v>
      </c>
    </row>
    <row r="372" spans="1:15" s="23" customFormat="1" ht="45" x14ac:dyDescent="0.2">
      <c r="A372" s="31" t="s">
        <v>94</v>
      </c>
      <c r="B372" s="13">
        <v>852</v>
      </c>
      <c r="C372" s="9" t="s">
        <v>154</v>
      </c>
      <c r="D372" s="33" t="s">
        <v>99</v>
      </c>
      <c r="E372" s="2" t="s">
        <v>184</v>
      </c>
      <c r="F372" s="9" t="s">
        <v>158</v>
      </c>
      <c r="G372" s="26">
        <f t="shared" si="193"/>
        <v>523980</v>
      </c>
      <c r="H372" s="26">
        <f t="shared" si="193"/>
        <v>0</v>
      </c>
      <c r="I372" s="26">
        <f t="shared" si="193"/>
        <v>523980</v>
      </c>
      <c r="J372" s="26">
        <f t="shared" si="193"/>
        <v>523980</v>
      </c>
      <c r="K372" s="26">
        <f t="shared" si="193"/>
        <v>0</v>
      </c>
      <c r="L372" s="26">
        <f t="shared" si="193"/>
        <v>523980</v>
      </c>
      <c r="M372" s="26">
        <f t="shared" si="193"/>
        <v>523980</v>
      </c>
      <c r="N372" s="26">
        <f t="shared" si="193"/>
        <v>0</v>
      </c>
      <c r="O372" s="26">
        <f t="shared" si="193"/>
        <v>523980</v>
      </c>
    </row>
    <row r="373" spans="1:15" s="23" customFormat="1" x14ac:dyDescent="0.2">
      <c r="A373" s="31" t="s">
        <v>159</v>
      </c>
      <c r="B373" s="13">
        <v>852</v>
      </c>
      <c r="C373" s="9" t="s">
        <v>154</v>
      </c>
      <c r="D373" s="33" t="s">
        <v>99</v>
      </c>
      <c r="E373" s="2" t="s">
        <v>184</v>
      </c>
      <c r="F373" s="9" t="s">
        <v>160</v>
      </c>
      <c r="G373" s="26">
        <v>523980</v>
      </c>
      <c r="H373" s="26"/>
      <c r="I373" s="26">
        <f>G373+H373</f>
        <v>523980</v>
      </c>
      <c r="J373" s="26">
        <v>523980</v>
      </c>
      <c r="K373" s="26"/>
      <c r="L373" s="26">
        <f>J373+K373</f>
        <v>523980</v>
      </c>
      <c r="M373" s="26">
        <v>523980</v>
      </c>
      <c r="N373" s="26"/>
      <c r="O373" s="26">
        <f>M373+N373</f>
        <v>523980</v>
      </c>
    </row>
    <row r="374" spans="1:15" s="23" customFormat="1" ht="30" x14ac:dyDescent="0.2">
      <c r="A374" s="77" t="s">
        <v>332</v>
      </c>
      <c r="B374" s="13">
        <v>852</v>
      </c>
      <c r="C374" s="9" t="s">
        <v>154</v>
      </c>
      <c r="D374" s="33" t="s">
        <v>99</v>
      </c>
      <c r="E374" s="2" t="s">
        <v>184</v>
      </c>
      <c r="F374" s="9" t="s">
        <v>318</v>
      </c>
      <c r="G374" s="26">
        <f>G373</f>
        <v>523980</v>
      </c>
      <c r="H374" s="26"/>
      <c r="I374" s="26">
        <f>G374+H374</f>
        <v>523980</v>
      </c>
      <c r="J374" s="26">
        <f>J373</f>
        <v>523980</v>
      </c>
      <c r="K374" s="26">
        <f t="shared" ref="K374:O374" si="194">K373</f>
        <v>0</v>
      </c>
      <c r="L374" s="26">
        <f t="shared" si="194"/>
        <v>523980</v>
      </c>
      <c r="M374" s="26">
        <f t="shared" si="194"/>
        <v>523980</v>
      </c>
      <c r="N374" s="26">
        <f t="shared" si="194"/>
        <v>0</v>
      </c>
      <c r="O374" s="26">
        <f t="shared" si="194"/>
        <v>523980</v>
      </c>
    </row>
    <row r="375" spans="1:15" s="23" customFormat="1" x14ac:dyDescent="0.2">
      <c r="A375" s="10" t="s">
        <v>281</v>
      </c>
      <c r="B375" s="32">
        <v>852</v>
      </c>
      <c r="C375" s="21" t="s">
        <v>154</v>
      </c>
      <c r="D375" s="42" t="s">
        <v>37</v>
      </c>
      <c r="E375" s="2" t="s">
        <v>0</v>
      </c>
      <c r="F375" s="21"/>
      <c r="G375" s="22">
        <f>G376+G380+G384+G388</f>
        <v>11249000</v>
      </c>
      <c r="H375" s="22">
        <f t="shared" ref="H375:O375" si="195">H376+H380+H384+H388</f>
        <v>465839</v>
      </c>
      <c r="I375" s="22">
        <f t="shared" si="195"/>
        <v>11714839</v>
      </c>
      <c r="J375" s="22">
        <f t="shared" si="195"/>
        <v>10715100</v>
      </c>
      <c r="K375" s="22">
        <f t="shared" si="195"/>
        <v>0</v>
      </c>
      <c r="L375" s="22">
        <f t="shared" si="195"/>
        <v>10715100</v>
      </c>
      <c r="M375" s="22">
        <f t="shared" si="195"/>
        <v>10715100</v>
      </c>
      <c r="N375" s="22">
        <f t="shared" si="195"/>
        <v>0</v>
      </c>
      <c r="O375" s="22">
        <f t="shared" si="195"/>
        <v>10715100</v>
      </c>
    </row>
    <row r="376" spans="1:15" s="23" customFormat="1" x14ac:dyDescent="0.2">
      <c r="A376" s="31" t="s">
        <v>185</v>
      </c>
      <c r="B376" s="13">
        <v>852</v>
      </c>
      <c r="C376" s="33" t="s">
        <v>154</v>
      </c>
      <c r="D376" s="33" t="s">
        <v>37</v>
      </c>
      <c r="E376" s="2" t="s">
        <v>186</v>
      </c>
      <c r="F376" s="9"/>
      <c r="G376" s="26">
        <f t="shared" ref="G376:O377" si="196">G377</f>
        <v>10986700</v>
      </c>
      <c r="H376" s="26">
        <f t="shared" si="196"/>
        <v>56592</v>
      </c>
      <c r="I376" s="26">
        <f t="shared" si="196"/>
        <v>11043292</v>
      </c>
      <c r="J376" s="26">
        <f t="shared" si="196"/>
        <v>10495500</v>
      </c>
      <c r="K376" s="26">
        <f t="shared" si="196"/>
        <v>0</v>
      </c>
      <c r="L376" s="26">
        <f t="shared" si="196"/>
        <v>10495500</v>
      </c>
      <c r="M376" s="26">
        <f t="shared" si="196"/>
        <v>10495500</v>
      </c>
      <c r="N376" s="26">
        <f t="shared" si="196"/>
        <v>0</v>
      </c>
      <c r="O376" s="26">
        <f t="shared" si="196"/>
        <v>10495500</v>
      </c>
    </row>
    <row r="377" spans="1:15" s="23" customFormat="1" ht="45" x14ac:dyDescent="0.2">
      <c r="A377" s="31" t="s">
        <v>94</v>
      </c>
      <c r="B377" s="13">
        <v>852</v>
      </c>
      <c r="C377" s="9" t="s">
        <v>154</v>
      </c>
      <c r="D377" s="33" t="s">
        <v>37</v>
      </c>
      <c r="E377" s="2" t="s">
        <v>186</v>
      </c>
      <c r="F377" s="9" t="s">
        <v>158</v>
      </c>
      <c r="G377" s="26">
        <f t="shared" si="196"/>
        <v>10986700</v>
      </c>
      <c r="H377" s="26">
        <f t="shared" si="196"/>
        <v>56592</v>
      </c>
      <c r="I377" s="26">
        <f t="shared" si="196"/>
        <v>11043292</v>
      </c>
      <c r="J377" s="26">
        <f t="shared" si="196"/>
        <v>10495500</v>
      </c>
      <c r="K377" s="26">
        <f t="shared" si="196"/>
        <v>0</v>
      </c>
      <c r="L377" s="26">
        <f t="shared" si="196"/>
        <v>10495500</v>
      </c>
      <c r="M377" s="26">
        <f t="shared" si="196"/>
        <v>10495500</v>
      </c>
      <c r="N377" s="26">
        <f t="shared" si="196"/>
        <v>0</v>
      </c>
      <c r="O377" s="26">
        <f t="shared" si="196"/>
        <v>10495500</v>
      </c>
    </row>
    <row r="378" spans="1:15" s="12" customFormat="1" x14ac:dyDescent="0.2">
      <c r="A378" s="31" t="s">
        <v>159</v>
      </c>
      <c r="B378" s="13">
        <v>852</v>
      </c>
      <c r="C378" s="9" t="s">
        <v>154</v>
      </c>
      <c r="D378" s="9" t="s">
        <v>37</v>
      </c>
      <c r="E378" s="2" t="s">
        <v>186</v>
      </c>
      <c r="F378" s="9" t="s">
        <v>160</v>
      </c>
      <c r="G378" s="26">
        <v>10986700</v>
      </c>
      <c r="H378" s="26">
        <f>27000+29592</f>
        <v>56592</v>
      </c>
      <c r="I378" s="26">
        <f>G378+H378</f>
        <v>11043292</v>
      </c>
      <c r="J378" s="26">
        <v>10495500</v>
      </c>
      <c r="K378" s="26"/>
      <c r="L378" s="26">
        <f>J378+K378</f>
        <v>10495500</v>
      </c>
      <c r="M378" s="26">
        <v>10495500</v>
      </c>
      <c r="N378" s="26"/>
      <c r="O378" s="26">
        <f>M378+N378</f>
        <v>10495500</v>
      </c>
    </row>
    <row r="379" spans="1:15" s="12" customFormat="1" ht="75" x14ac:dyDescent="0.2">
      <c r="A379" s="31" t="s">
        <v>307</v>
      </c>
      <c r="B379" s="13">
        <v>852</v>
      </c>
      <c r="C379" s="9" t="s">
        <v>154</v>
      </c>
      <c r="D379" s="9" t="s">
        <v>37</v>
      </c>
      <c r="E379" s="2" t="s">
        <v>186</v>
      </c>
      <c r="F379" s="9" t="s">
        <v>319</v>
      </c>
      <c r="G379" s="26">
        <f>G378</f>
        <v>10986700</v>
      </c>
      <c r="H379" s="26">
        <f>H378</f>
        <v>56592</v>
      </c>
      <c r="I379" s="26">
        <f>G379+H379</f>
        <v>11043292</v>
      </c>
      <c r="J379" s="26">
        <f>J378</f>
        <v>10495500</v>
      </c>
      <c r="K379" s="26">
        <f t="shared" ref="K379:O379" si="197">K378</f>
        <v>0</v>
      </c>
      <c r="L379" s="26">
        <f t="shared" si="197"/>
        <v>10495500</v>
      </c>
      <c r="M379" s="26">
        <f t="shared" si="197"/>
        <v>10495500</v>
      </c>
      <c r="N379" s="26">
        <f t="shared" si="197"/>
        <v>0</v>
      </c>
      <c r="O379" s="26">
        <f t="shared" si="197"/>
        <v>10495500</v>
      </c>
    </row>
    <row r="380" spans="1:15" s="12" customFormat="1" x14ac:dyDescent="0.2">
      <c r="A380" s="31" t="s">
        <v>163</v>
      </c>
      <c r="B380" s="13">
        <v>852</v>
      </c>
      <c r="C380" s="9" t="s">
        <v>154</v>
      </c>
      <c r="D380" s="9" t="s">
        <v>37</v>
      </c>
      <c r="E380" s="2" t="s">
        <v>164</v>
      </c>
      <c r="F380" s="9"/>
      <c r="G380" s="26">
        <f>G381</f>
        <v>42700</v>
      </c>
      <c r="H380" s="26">
        <f>H381</f>
        <v>401675</v>
      </c>
      <c r="I380" s="26">
        <f t="shared" ref="I380:M380" si="198">I381</f>
        <v>444375</v>
      </c>
      <c r="J380" s="26">
        <f t="shared" si="198"/>
        <v>0</v>
      </c>
      <c r="K380" s="26">
        <f>K381</f>
        <v>0</v>
      </c>
      <c r="L380" s="26">
        <f t="shared" si="198"/>
        <v>0</v>
      </c>
      <c r="M380" s="26">
        <f t="shared" si="198"/>
        <v>0</v>
      </c>
      <c r="N380" s="26">
        <f>N381</f>
        <v>0</v>
      </c>
      <c r="O380" s="26">
        <f t="shared" ref="N380:O381" si="199">O381</f>
        <v>0</v>
      </c>
    </row>
    <row r="381" spans="1:15" s="12" customFormat="1" ht="45" x14ac:dyDescent="0.2">
      <c r="A381" s="31" t="s">
        <v>94</v>
      </c>
      <c r="B381" s="13">
        <v>852</v>
      </c>
      <c r="C381" s="9" t="s">
        <v>154</v>
      </c>
      <c r="D381" s="9" t="s">
        <v>37</v>
      </c>
      <c r="E381" s="2" t="s">
        <v>164</v>
      </c>
      <c r="F381" s="9" t="s">
        <v>158</v>
      </c>
      <c r="G381" s="26">
        <f t="shared" ref="G381:M381" si="200">G382</f>
        <v>42700</v>
      </c>
      <c r="H381" s="26">
        <f t="shared" si="200"/>
        <v>401675</v>
      </c>
      <c r="I381" s="26">
        <f t="shared" si="200"/>
        <v>444375</v>
      </c>
      <c r="J381" s="26">
        <f t="shared" si="200"/>
        <v>0</v>
      </c>
      <c r="K381" s="26">
        <f t="shared" si="200"/>
        <v>0</v>
      </c>
      <c r="L381" s="26">
        <f t="shared" si="200"/>
        <v>0</v>
      </c>
      <c r="M381" s="26">
        <f t="shared" si="200"/>
        <v>0</v>
      </c>
      <c r="N381" s="26">
        <f t="shared" si="199"/>
        <v>0</v>
      </c>
      <c r="O381" s="26">
        <f t="shared" si="199"/>
        <v>0</v>
      </c>
    </row>
    <row r="382" spans="1:15" s="12" customFormat="1" x14ac:dyDescent="0.2">
      <c r="A382" s="31" t="s">
        <v>159</v>
      </c>
      <c r="B382" s="13">
        <v>852</v>
      </c>
      <c r="C382" s="9" t="s">
        <v>154</v>
      </c>
      <c r="D382" s="33" t="s">
        <v>37</v>
      </c>
      <c r="E382" s="2" t="s">
        <v>164</v>
      </c>
      <c r="F382" s="9" t="s">
        <v>160</v>
      </c>
      <c r="G382" s="26">
        <v>42700</v>
      </c>
      <c r="H382" s="26">
        <f>129409+190000+14447+21300+46519</f>
        <v>401675</v>
      </c>
      <c r="I382" s="26">
        <f>G382+H382</f>
        <v>444375</v>
      </c>
      <c r="J382" s="26"/>
      <c r="K382" s="26"/>
      <c r="L382" s="26">
        <f>J382+K382</f>
        <v>0</v>
      </c>
      <c r="M382" s="26"/>
      <c r="N382" s="26"/>
      <c r="O382" s="26">
        <f>M382+N382</f>
        <v>0</v>
      </c>
    </row>
    <row r="383" spans="1:15" s="12" customFormat="1" ht="30" x14ac:dyDescent="0.2">
      <c r="A383" s="77" t="s">
        <v>332</v>
      </c>
      <c r="B383" s="13">
        <v>852</v>
      </c>
      <c r="C383" s="9" t="s">
        <v>154</v>
      </c>
      <c r="D383" s="33" t="s">
        <v>37</v>
      </c>
      <c r="E383" s="2" t="s">
        <v>164</v>
      </c>
      <c r="F383" s="9" t="s">
        <v>318</v>
      </c>
      <c r="G383" s="26">
        <f>G382</f>
        <v>42700</v>
      </c>
      <c r="H383" s="26">
        <f>H382</f>
        <v>401675</v>
      </c>
      <c r="I383" s="26">
        <f>G383+H383</f>
        <v>444375</v>
      </c>
      <c r="J383" s="26"/>
      <c r="K383" s="26"/>
      <c r="L383" s="26"/>
      <c r="M383" s="26"/>
      <c r="N383" s="26"/>
      <c r="O383" s="26"/>
    </row>
    <row r="384" spans="1:15" s="12" customFormat="1" x14ac:dyDescent="0.2">
      <c r="A384" s="34" t="s">
        <v>187</v>
      </c>
      <c r="B384" s="13">
        <v>852</v>
      </c>
      <c r="C384" s="33" t="s">
        <v>154</v>
      </c>
      <c r="D384" s="33" t="s">
        <v>37</v>
      </c>
      <c r="E384" s="33" t="s">
        <v>188</v>
      </c>
      <c r="F384" s="9"/>
      <c r="G384" s="26"/>
      <c r="H384" s="26">
        <f>H385</f>
        <v>7572</v>
      </c>
      <c r="I384" s="26">
        <f t="shared" ref="I384:M385" si="201">I385</f>
        <v>7572</v>
      </c>
      <c r="J384" s="26">
        <f t="shared" si="201"/>
        <v>0</v>
      </c>
      <c r="K384" s="26">
        <f>K385</f>
        <v>0</v>
      </c>
      <c r="L384" s="26">
        <f t="shared" ref="L384:L385" si="202">L385</f>
        <v>0</v>
      </c>
      <c r="M384" s="26">
        <f t="shared" si="201"/>
        <v>0</v>
      </c>
      <c r="N384" s="26">
        <f>N385</f>
        <v>0</v>
      </c>
      <c r="O384" s="26">
        <f t="shared" ref="O384:O385" si="203">O385</f>
        <v>0</v>
      </c>
    </row>
    <row r="385" spans="1:15" s="12" customFormat="1" ht="45" x14ac:dyDescent="0.2">
      <c r="A385" s="35" t="s">
        <v>94</v>
      </c>
      <c r="B385" s="13">
        <v>852</v>
      </c>
      <c r="C385" s="9" t="s">
        <v>154</v>
      </c>
      <c r="D385" s="33" t="s">
        <v>37</v>
      </c>
      <c r="E385" s="33" t="s">
        <v>188</v>
      </c>
      <c r="F385" s="9" t="s">
        <v>158</v>
      </c>
      <c r="G385" s="26"/>
      <c r="H385" s="26">
        <f>H386</f>
        <v>7572</v>
      </c>
      <c r="I385" s="26">
        <f t="shared" si="201"/>
        <v>7572</v>
      </c>
      <c r="J385" s="26">
        <f t="shared" si="201"/>
        <v>0</v>
      </c>
      <c r="K385" s="26">
        <f>K386</f>
        <v>0</v>
      </c>
      <c r="L385" s="26">
        <f t="shared" si="202"/>
        <v>0</v>
      </c>
      <c r="M385" s="26">
        <f t="shared" si="201"/>
        <v>0</v>
      </c>
      <c r="N385" s="26">
        <f>N386</f>
        <v>0</v>
      </c>
      <c r="O385" s="26">
        <f t="shared" si="203"/>
        <v>0</v>
      </c>
    </row>
    <row r="386" spans="1:15" s="12" customFormat="1" x14ac:dyDescent="0.2">
      <c r="A386" s="35" t="s">
        <v>159</v>
      </c>
      <c r="B386" s="13">
        <v>852</v>
      </c>
      <c r="C386" s="9" t="s">
        <v>154</v>
      </c>
      <c r="D386" s="33" t="s">
        <v>37</v>
      </c>
      <c r="E386" s="33" t="s">
        <v>188</v>
      </c>
      <c r="F386" s="9" t="s">
        <v>160</v>
      </c>
      <c r="G386" s="26"/>
      <c r="H386" s="26">
        <v>7572</v>
      </c>
      <c r="I386" s="26">
        <f>G386+H386</f>
        <v>7572</v>
      </c>
      <c r="J386" s="26"/>
      <c r="K386" s="26"/>
      <c r="L386" s="26">
        <f>J386+K386</f>
        <v>0</v>
      </c>
      <c r="M386" s="26"/>
      <c r="N386" s="26"/>
      <c r="O386" s="26">
        <f>M386+N386</f>
        <v>0</v>
      </c>
    </row>
    <row r="387" spans="1:15" s="12" customFormat="1" ht="30" x14ac:dyDescent="0.2">
      <c r="A387" s="77" t="s">
        <v>332</v>
      </c>
      <c r="B387" s="13">
        <v>852</v>
      </c>
      <c r="C387" s="9" t="s">
        <v>154</v>
      </c>
      <c r="D387" s="33" t="s">
        <v>37</v>
      </c>
      <c r="E387" s="33" t="s">
        <v>188</v>
      </c>
      <c r="F387" s="9" t="s">
        <v>318</v>
      </c>
      <c r="G387" s="26">
        <f>G386</f>
        <v>0</v>
      </c>
      <c r="H387" s="26">
        <f>H386</f>
        <v>7572</v>
      </c>
      <c r="I387" s="26">
        <f>G387+H387</f>
        <v>7572</v>
      </c>
      <c r="J387" s="26"/>
      <c r="K387" s="26"/>
      <c r="L387" s="26"/>
      <c r="M387" s="26"/>
      <c r="N387" s="26"/>
      <c r="O387" s="26"/>
    </row>
    <row r="388" spans="1:15" s="12" customFormat="1" ht="120" x14ac:dyDescent="0.2">
      <c r="A388" s="31" t="s">
        <v>173</v>
      </c>
      <c r="B388" s="13">
        <v>852</v>
      </c>
      <c r="C388" s="9" t="s">
        <v>154</v>
      </c>
      <c r="D388" s="9" t="s">
        <v>37</v>
      </c>
      <c r="E388" s="2" t="s">
        <v>174</v>
      </c>
      <c r="F388" s="9"/>
      <c r="G388" s="26">
        <f t="shared" ref="G388:O389" si="204">G389</f>
        <v>219600</v>
      </c>
      <c r="H388" s="26">
        <f t="shared" si="204"/>
        <v>0</v>
      </c>
      <c r="I388" s="26">
        <f t="shared" si="204"/>
        <v>219600</v>
      </c>
      <c r="J388" s="26">
        <f t="shared" si="204"/>
        <v>219600</v>
      </c>
      <c r="K388" s="26">
        <f t="shared" si="204"/>
        <v>0</v>
      </c>
      <c r="L388" s="26">
        <f t="shared" si="204"/>
        <v>219600</v>
      </c>
      <c r="M388" s="26">
        <f t="shared" si="204"/>
        <v>219600</v>
      </c>
      <c r="N388" s="26">
        <f t="shared" si="204"/>
        <v>0</v>
      </c>
      <c r="O388" s="26">
        <f t="shared" si="204"/>
        <v>219600</v>
      </c>
    </row>
    <row r="389" spans="1:15" s="12" customFormat="1" ht="45" x14ac:dyDescent="0.2">
      <c r="A389" s="31" t="s">
        <v>94</v>
      </c>
      <c r="B389" s="13">
        <v>852</v>
      </c>
      <c r="C389" s="9" t="s">
        <v>154</v>
      </c>
      <c r="D389" s="9" t="s">
        <v>37</v>
      </c>
      <c r="E389" s="2" t="s">
        <v>174</v>
      </c>
      <c r="F389" s="9" t="s">
        <v>158</v>
      </c>
      <c r="G389" s="26">
        <f t="shared" si="204"/>
        <v>219600</v>
      </c>
      <c r="H389" s="26">
        <f t="shared" si="204"/>
        <v>0</v>
      </c>
      <c r="I389" s="26">
        <f t="shared" si="204"/>
        <v>219600</v>
      </c>
      <c r="J389" s="26">
        <f t="shared" si="204"/>
        <v>219600</v>
      </c>
      <c r="K389" s="26">
        <f t="shared" si="204"/>
        <v>0</v>
      </c>
      <c r="L389" s="26">
        <f t="shared" si="204"/>
        <v>219600</v>
      </c>
      <c r="M389" s="26">
        <f t="shared" si="204"/>
        <v>219600</v>
      </c>
      <c r="N389" s="26">
        <f t="shared" si="204"/>
        <v>0</v>
      </c>
      <c r="O389" s="26">
        <f t="shared" si="204"/>
        <v>219600</v>
      </c>
    </row>
    <row r="390" spans="1:15" s="12" customFormat="1" x14ac:dyDescent="0.2">
      <c r="A390" s="31" t="s">
        <v>159</v>
      </c>
      <c r="B390" s="13">
        <v>852</v>
      </c>
      <c r="C390" s="9" t="s">
        <v>154</v>
      </c>
      <c r="D390" s="9" t="s">
        <v>37</v>
      </c>
      <c r="E390" s="2" t="s">
        <v>174</v>
      </c>
      <c r="F390" s="9" t="s">
        <v>160</v>
      </c>
      <c r="G390" s="26">
        <v>219600</v>
      </c>
      <c r="H390" s="26"/>
      <c r="I390" s="26">
        <f>G390+H390</f>
        <v>219600</v>
      </c>
      <c r="J390" s="26">
        <v>219600</v>
      </c>
      <c r="K390" s="26"/>
      <c r="L390" s="26">
        <f>J390+K390</f>
        <v>219600</v>
      </c>
      <c r="M390" s="26">
        <v>219600</v>
      </c>
      <c r="N390" s="26"/>
      <c r="O390" s="26">
        <f>M390+N390</f>
        <v>219600</v>
      </c>
    </row>
    <row r="391" spans="1:15" s="12" customFormat="1" ht="30" x14ac:dyDescent="0.2">
      <c r="A391" s="77" t="s">
        <v>332</v>
      </c>
      <c r="B391" s="13">
        <v>852</v>
      </c>
      <c r="C391" s="9" t="s">
        <v>154</v>
      </c>
      <c r="D391" s="9" t="s">
        <v>37</v>
      </c>
      <c r="E391" s="2" t="s">
        <v>174</v>
      </c>
      <c r="F391" s="9" t="s">
        <v>318</v>
      </c>
      <c r="G391" s="26">
        <f>G390</f>
        <v>219600</v>
      </c>
      <c r="H391" s="26"/>
      <c r="I391" s="26">
        <f>G391+H391</f>
        <v>219600</v>
      </c>
      <c r="J391" s="26">
        <f>J390</f>
        <v>219600</v>
      </c>
      <c r="K391" s="26">
        <f t="shared" ref="K391:O391" si="205">K390</f>
        <v>0</v>
      </c>
      <c r="L391" s="26">
        <f t="shared" si="205"/>
        <v>219600</v>
      </c>
      <c r="M391" s="26">
        <f t="shared" si="205"/>
        <v>219600</v>
      </c>
      <c r="N391" s="26">
        <f t="shared" si="205"/>
        <v>0</v>
      </c>
      <c r="O391" s="26">
        <f t="shared" si="205"/>
        <v>219600</v>
      </c>
    </row>
    <row r="392" spans="1:15" s="12" customFormat="1" x14ac:dyDescent="0.2">
      <c r="A392" s="10" t="s">
        <v>189</v>
      </c>
      <c r="B392" s="13">
        <v>852</v>
      </c>
      <c r="C392" s="21" t="s">
        <v>154</v>
      </c>
      <c r="D392" s="21" t="s">
        <v>154</v>
      </c>
      <c r="E392" s="2" t="s">
        <v>0</v>
      </c>
      <c r="F392" s="21"/>
      <c r="G392" s="22">
        <f t="shared" ref="G392:O392" si="206">G393</f>
        <v>123400</v>
      </c>
      <c r="H392" s="22">
        <f t="shared" si="206"/>
        <v>0</v>
      </c>
      <c r="I392" s="22">
        <f t="shared" si="206"/>
        <v>123400</v>
      </c>
      <c r="J392" s="22">
        <f t="shared" si="206"/>
        <v>53400</v>
      </c>
      <c r="K392" s="22">
        <f t="shared" si="206"/>
        <v>0</v>
      </c>
      <c r="L392" s="22">
        <f t="shared" si="206"/>
        <v>53400</v>
      </c>
      <c r="M392" s="22">
        <f t="shared" si="206"/>
        <v>53400</v>
      </c>
      <c r="N392" s="22">
        <f t="shared" si="206"/>
        <v>0</v>
      </c>
      <c r="O392" s="22">
        <f t="shared" si="206"/>
        <v>53400</v>
      </c>
    </row>
    <row r="393" spans="1:15" s="12" customFormat="1" ht="30" x14ac:dyDescent="0.2">
      <c r="A393" s="31" t="s">
        <v>190</v>
      </c>
      <c r="B393" s="13">
        <v>852</v>
      </c>
      <c r="C393" s="9" t="s">
        <v>154</v>
      </c>
      <c r="D393" s="9" t="s">
        <v>154</v>
      </c>
      <c r="E393" s="2" t="s">
        <v>191</v>
      </c>
      <c r="F393" s="9"/>
      <c r="G393" s="26">
        <f t="shared" ref="G393:O393" si="207">G394+G397</f>
        <v>123400</v>
      </c>
      <c r="H393" s="26">
        <f t="shared" si="207"/>
        <v>0</v>
      </c>
      <c r="I393" s="26">
        <f t="shared" si="207"/>
        <v>123400</v>
      </c>
      <c r="J393" s="26">
        <f t="shared" si="207"/>
        <v>53400</v>
      </c>
      <c r="K393" s="26">
        <f t="shared" si="207"/>
        <v>0</v>
      </c>
      <c r="L393" s="26">
        <f t="shared" si="207"/>
        <v>53400</v>
      </c>
      <c r="M393" s="26">
        <f t="shared" si="207"/>
        <v>53400</v>
      </c>
      <c r="N393" s="26">
        <f t="shared" si="207"/>
        <v>0</v>
      </c>
      <c r="O393" s="26">
        <f t="shared" si="207"/>
        <v>53400</v>
      </c>
    </row>
    <row r="394" spans="1:15" s="12" customFormat="1" ht="75" x14ac:dyDescent="0.2">
      <c r="A394" s="31" t="s">
        <v>41</v>
      </c>
      <c r="B394" s="13">
        <v>852</v>
      </c>
      <c r="C394" s="9" t="s">
        <v>154</v>
      </c>
      <c r="D394" s="9" t="s">
        <v>154</v>
      </c>
      <c r="E394" s="2" t="s">
        <v>191</v>
      </c>
      <c r="F394" s="9" t="s">
        <v>42</v>
      </c>
      <c r="G394" s="26">
        <f t="shared" ref="G394:O394" si="208">G395</f>
        <v>16900</v>
      </c>
      <c r="H394" s="26">
        <f t="shared" si="208"/>
        <v>0</v>
      </c>
      <c r="I394" s="26">
        <f t="shared" si="208"/>
        <v>16900</v>
      </c>
      <c r="J394" s="26">
        <f t="shared" si="208"/>
        <v>16900</v>
      </c>
      <c r="K394" s="26">
        <f t="shared" si="208"/>
        <v>0</v>
      </c>
      <c r="L394" s="26">
        <f t="shared" si="208"/>
        <v>16900</v>
      </c>
      <c r="M394" s="26">
        <f t="shared" si="208"/>
        <v>16900</v>
      </c>
      <c r="N394" s="26">
        <f t="shared" si="208"/>
        <v>0</v>
      </c>
      <c r="O394" s="26">
        <f t="shared" si="208"/>
        <v>16900</v>
      </c>
    </row>
    <row r="395" spans="1:15" s="12" customFormat="1" ht="30" x14ac:dyDescent="0.2">
      <c r="A395" s="31" t="s">
        <v>108</v>
      </c>
      <c r="B395" s="13">
        <v>852</v>
      </c>
      <c r="C395" s="9" t="s">
        <v>154</v>
      </c>
      <c r="D395" s="9" t="s">
        <v>154</v>
      </c>
      <c r="E395" s="2" t="s">
        <v>191</v>
      </c>
      <c r="F395" s="9" t="s">
        <v>109</v>
      </c>
      <c r="G395" s="26">
        <v>16900</v>
      </c>
      <c r="H395" s="26"/>
      <c r="I395" s="26">
        <f>G395+H395</f>
        <v>16900</v>
      </c>
      <c r="J395" s="26">
        <v>16900</v>
      </c>
      <c r="K395" s="26"/>
      <c r="L395" s="26">
        <f>J395+K395</f>
        <v>16900</v>
      </c>
      <c r="M395" s="26">
        <v>16900</v>
      </c>
      <c r="N395" s="26"/>
      <c r="O395" s="26">
        <f>M395+N395</f>
        <v>16900</v>
      </c>
    </row>
    <row r="396" spans="1:15" s="12" customFormat="1" ht="60" x14ac:dyDescent="0.2">
      <c r="A396" s="31" t="s">
        <v>331</v>
      </c>
      <c r="B396" s="13">
        <v>852</v>
      </c>
      <c r="C396" s="9" t="s">
        <v>154</v>
      </c>
      <c r="D396" s="9" t="s">
        <v>154</v>
      </c>
      <c r="E396" s="2" t="s">
        <v>191</v>
      </c>
      <c r="F396" s="9" t="s">
        <v>322</v>
      </c>
      <c r="G396" s="26">
        <f>G395</f>
        <v>16900</v>
      </c>
      <c r="H396" s="26"/>
      <c r="I396" s="26">
        <f>G396+H396</f>
        <v>16900</v>
      </c>
      <c r="J396" s="26">
        <f>J395</f>
        <v>16900</v>
      </c>
      <c r="K396" s="26">
        <f t="shared" ref="K396:O396" si="209">K395</f>
        <v>0</v>
      </c>
      <c r="L396" s="26">
        <f t="shared" si="209"/>
        <v>16900</v>
      </c>
      <c r="M396" s="26">
        <f t="shared" si="209"/>
        <v>16900</v>
      </c>
      <c r="N396" s="26">
        <f t="shared" si="209"/>
        <v>0</v>
      </c>
      <c r="O396" s="26">
        <f t="shared" si="209"/>
        <v>16900</v>
      </c>
    </row>
    <row r="397" spans="1:15" s="12" customFormat="1" ht="30" x14ac:dyDescent="0.2">
      <c r="A397" s="31" t="s">
        <v>44</v>
      </c>
      <c r="B397" s="13">
        <v>852</v>
      </c>
      <c r="C397" s="9" t="s">
        <v>154</v>
      </c>
      <c r="D397" s="9" t="s">
        <v>154</v>
      </c>
      <c r="E397" s="2" t="s">
        <v>191</v>
      </c>
      <c r="F397" s="9" t="s">
        <v>45</v>
      </c>
      <c r="G397" s="26">
        <f t="shared" ref="G397:O397" si="210">G398</f>
        <v>106500</v>
      </c>
      <c r="H397" s="26">
        <f t="shared" si="210"/>
        <v>0</v>
      </c>
      <c r="I397" s="26">
        <f t="shared" si="210"/>
        <v>106500</v>
      </c>
      <c r="J397" s="26">
        <f t="shared" si="210"/>
        <v>36500</v>
      </c>
      <c r="K397" s="26">
        <f t="shared" si="210"/>
        <v>0</v>
      </c>
      <c r="L397" s="26">
        <f t="shared" si="210"/>
        <v>36500</v>
      </c>
      <c r="M397" s="26">
        <f t="shared" si="210"/>
        <v>36500</v>
      </c>
      <c r="N397" s="26">
        <f t="shared" si="210"/>
        <v>0</v>
      </c>
      <c r="O397" s="26">
        <f t="shared" si="210"/>
        <v>36500</v>
      </c>
    </row>
    <row r="398" spans="1:15" s="23" customFormat="1" ht="45" x14ac:dyDescent="0.2">
      <c r="A398" s="31" t="s">
        <v>46</v>
      </c>
      <c r="B398" s="13">
        <v>852</v>
      </c>
      <c r="C398" s="9" t="s">
        <v>154</v>
      </c>
      <c r="D398" s="9" t="s">
        <v>154</v>
      </c>
      <c r="E398" s="2" t="s">
        <v>191</v>
      </c>
      <c r="F398" s="9" t="s">
        <v>47</v>
      </c>
      <c r="G398" s="26">
        <v>106500</v>
      </c>
      <c r="H398" s="26"/>
      <c r="I398" s="26">
        <f>G398+H398</f>
        <v>106500</v>
      </c>
      <c r="J398" s="26">
        <v>36500</v>
      </c>
      <c r="K398" s="26"/>
      <c r="L398" s="26">
        <f>J398+K398</f>
        <v>36500</v>
      </c>
      <c r="M398" s="26">
        <v>36500</v>
      </c>
      <c r="N398" s="26"/>
      <c r="O398" s="26">
        <f>M398+N398</f>
        <v>36500</v>
      </c>
    </row>
    <row r="399" spans="1:15" s="23" customFormat="1" x14ac:dyDescent="0.2">
      <c r="A399" s="34" t="s">
        <v>294</v>
      </c>
      <c r="B399" s="13">
        <v>852</v>
      </c>
      <c r="C399" s="9" t="s">
        <v>154</v>
      </c>
      <c r="D399" s="9" t="s">
        <v>154</v>
      </c>
      <c r="E399" s="2" t="s">
        <v>191</v>
      </c>
      <c r="F399" s="9" t="s">
        <v>306</v>
      </c>
      <c r="G399" s="26">
        <f>G398</f>
        <v>106500</v>
      </c>
      <c r="H399" s="26"/>
      <c r="I399" s="26">
        <f>G399+H399</f>
        <v>106500</v>
      </c>
      <c r="J399" s="26">
        <f>J398</f>
        <v>36500</v>
      </c>
      <c r="K399" s="26">
        <f t="shared" ref="K399:O399" si="211">K398</f>
        <v>0</v>
      </c>
      <c r="L399" s="26">
        <f t="shared" si="211"/>
        <v>36500</v>
      </c>
      <c r="M399" s="26">
        <f t="shared" si="211"/>
        <v>36500</v>
      </c>
      <c r="N399" s="26">
        <f t="shared" si="211"/>
        <v>0</v>
      </c>
      <c r="O399" s="26">
        <f t="shared" si="211"/>
        <v>36500</v>
      </c>
    </row>
    <row r="400" spans="1:15" s="23" customFormat="1" x14ac:dyDescent="0.2">
      <c r="A400" s="10" t="s">
        <v>192</v>
      </c>
      <c r="B400" s="13">
        <v>852</v>
      </c>
      <c r="C400" s="21" t="s">
        <v>154</v>
      </c>
      <c r="D400" s="21" t="s">
        <v>105</v>
      </c>
      <c r="E400" s="2" t="s">
        <v>0</v>
      </c>
      <c r="F400" s="21"/>
      <c r="G400" s="22">
        <f>G401+G406+G419</f>
        <v>16478900</v>
      </c>
      <c r="H400" s="22">
        <f t="shared" ref="H400:I400" si="212">H401+H406+H419</f>
        <v>278300</v>
      </c>
      <c r="I400" s="22">
        <f t="shared" si="212"/>
        <v>16757200</v>
      </c>
      <c r="J400" s="22">
        <f>J401+J406+J419</f>
        <v>16478900</v>
      </c>
      <c r="K400" s="22">
        <f t="shared" ref="K400:L400" si="213">K401+K406+K419</f>
        <v>0</v>
      </c>
      <c r="L400" s="22">
        <f t="shared" si="213"/>
        <v>16478900</v>
      </c>
      <c r="M400" s="22">
        <f>M401+M406+M419</f>
        <v>16478900</v>
      </c>
      <c r="N400" s="22">
        <f t="shared" ref="N400:O400" si="214">N401+N406+N419</f>
        <v>0</v>
      </c>
      <c r="O400" s="22">
        <f t="shared" si="214"/>
        <v>16478900</v>
      </c>
    </row>
    <row r="401" spans="1:15" s="23" customFormat="1" ht="45" x14ac:dyDescent="0.2">
      <c r="A401" s="31" t="s">
        <v>38</v>
      </c>
      <c r="B401" s="13">
        <v>852</v>
      </c>
      <c r="C401" s="9" t="s">
        <v>154</v>
      </c>
      <c r="D401" s="9" t="s">
        <v>105</v>
      </c>
      <c r="E401" s="2" t="s">
        <v>193</v>
      </c>
      <c r="F401" s="9"/>
      <c r="G401" s="26">
        <f t="shared" ref="G401:O402" si="215">G402</f>
        <v>1178200</v>
      </c>
      <c r="H401" s="26">
        <f t="shared" si="215"/>
        <v>0</v>
      </c>
      <c r="I401" s="26">
        <f t="shared" si="215"/>
        <v>1178200</v>
      </c>
      <c r="J401" s="26">
        <f t="shared" si="215"/>
        <v>1178200</v>
      </c>
      <c r="K401" s="26">
        <f t="shared" si="215"/>
        <v>0</v>
      </c>
      <c r="L401" s="26">
        <f t="shared" si="215"/>
        <v>1178200</v>
      </c>
      <c r="M401" s="26">
        <f t="shared" si="215"/>
        <v>1178200</v>
      </c>
      <c r="N401" s="26">
        <f t="shared" si="215"/>
        <v>0</v>
      </c>
      <c r="O401" s="26">
        <f t="shared" si="215"/>
        <v>1178200</v>
      </c>
    </row>
    <row r="402" spans="1:15" s="12" customFormat="1" ht="75" x14ac:dyDescent="0.2">
      <c r="A402" s="31" t="s">
        <v>41</v>
      </c>
      <c r="B402" s="13">
        <v>852</v>
      </c>
      <c r="C402" s="9" t="s">
        <v>154</v>
      </c>
      <c r="D402" s="9" t="s">
        <v>105</v>
      </c>
      <c r="E402" s="2" t="s">
        <v>193</v>
      </c>
      <c r="F402" s="9" t="s">
        <v>42</v>
      </c>
      <c r="G402" s="26">
        <f t="shared" si="215"/>
        <v>1178200</v>
      </c>
      <c r="H402" s="26">
        <f t="shared" si="215"/>
        <v>0</v>
      </c>
      <c r="I402" s="26">
        <f t="shared" si="215"/>
        <v>1178200</v>
      </c>
      <c r="J402" s="26">
        <f t="shared" si="215"/>
        <v>1178200</v>
      </c>
      <c r="K402" s="26">
        <f t="shared" si="215"/>
        <v>0</v>
      </c>
      <c r="L402" s="26">
        <f t="shared" si="215"/>
        <v>1178200</v>
      </c>
      <c r="M402" s="26">
        <f t="shared" si="215"/>
        <v>1178200</v>
      </c>
      <c r="N402" s="26">
        <f t="shared" si="215"/>
        <v>0</v>
      </c>
      <c r="O402" s="26">
        <f t="shared" si="215"/>
        <v>1178200</v>
      </c>
    </row>
    <row r="403" spans="1:15" s="12" customFormat="1" ht="30" x14ac:dyDescent="0.2">
      <c r="A403" s="31" t="s">
        <v>260</v>
      </c>
      <c r="B403" s="13">
        <v>852</v>
      </c>
      <c r="C403" s="9" t="s">
        <v>154</v>
      </c>
      <c r="D403" s="9" t="s">
        <v>105</v>
      </c>
      <c r="E403" s="2" t="s">
        <v>193</v>
      </c>
      <c r="F403" s="9" t="s">
        <v>43</v>
      </c>
      <c r="G403" s="26">
        <v>1178200</v>
      </c>
      <c r="H403" s="26"/>
      <c r="I403" s="26">
        <f>G403+H403</f>
        <v>1178200</v>
      </c>
      <c r="J403" s="26">
        <v>1178200</v>
      </c>
      <c r="K403" s="26"/>
      <c r="L403" s="26">
        <f>J403+K403</f>
        <v>1178200</v>
      </c>
      <c r="M403" s="26">
        <v>1178200</v>
      </c>
      <c r="N403" s="26"/>
      <c r="O403" s="26">
        <f>M403+N403</f>
        <v>1178200</v>
      </c>
    </row>
    <row r="404" spans="1:15" s="12" customFormat="1" ht="30" x14ac:dyDescent="0.2">
      <c r="A404" s="76" t="s">
        <v>295</v>
      </c>
      <c r="B404" s="13">
        <v>852</v>
      </c>
      <c r="C404" s="9" t="s">
        <v>154</v>
      </c>
      <c r="D404" s="9" t="s">
        <v>105</v>
      </c>
      <c r="E404" s="2" t="s">
        <v>193</v>
      </c>
      <c r="F404" s="9" t="s">
        <v>296</v>
      </c>
      <c r="G404" s="26">
        <v>904900</v>
      </c>
      <c r="H404" s="26"/>
      <c r="I404" s="26">
        <f>G404+H404</f>
        <v>904900</v>
      </c>
      <c r="J404" s="26">
        <v>904900</v>
      </c>
      <c r="K404" s="26"/>
      <c r="L404" s="26">
        <f t="shared" ref="L404:L405" si="216">J404+K404</f>
        <v>904900</v>
      </c>
      <c r="M404" s="26">
        <v>904900</v>
      </c>
      <c r="N404" s="26"/>
      <c r="O404" s="26">
        <f t="shared" ref="O404:O405" si="217">M404+N404</f>
        <v>904900</v>
      </c>
    </row>
    <row r="405" spans="1:15" s="12" customFormat="1" ht="60" x14ac:dyDescent="0.2">
      <c r="A405" s="31" t="s">
        <v>297</v>
      </c>
      <c r="B405" s="13">
        <v>852</v>
      </c>
      <c r="C405" s="9" t="s">
        <v>154</v>
      </c>
      <c r="D405" s="9" t="s">
        <v>105</v>
      </c>
      <c r="E405" s="2" t="s">
        <v>193</v>
      </c>
      <c r="F405" s="9" t="s">
        <v>298</v>
      </c>
      <c r="G405" s="26">
        <v>273300</v>
      </c>
      <c r="H405" s="26"/>
      <c r="I405" s="26">
        <f>G405+H405</f>
        <v>273300</v>
      </c>
      <c r="J405" s="26">
        <v>273300</v>
      </c>
      <c r="K405" s="26"/>
      <c r="L405" s="26">
        <f t="shared" si="216"/>
        <v>273300</v>
      </c>
      <c r="M405" s="26">
        <v>273300</v>
      </c>
      <c r="N405" s="26"/>
      <c r="O405" s="26">
        <f t="shared" si="217"/>
        <v>273300</v>
      </c>
    </row>
    <row r="406" spans="1:15" s="12" customFormat="1" ht="45" x14ac:dyDescent="0.2">
      <c r="A406" s="31" t="s">
        <v>194</v>
      </c>
      <c r="B406" s="13">
        <v>852</v>
      </c>
      <c r="C406" s="9" t="s">
        <v>154</v>
      </c>
      <c r="D406" s="9" t="s">
        <v>105</v>
      </c>
      <c r="E406" s="2" t="s">
        <v>195</v>
      </c>
      <c r="F406" s="9"/>
      <c r="G406" s="26">
        <f>G407+G411+G414</f>
        <v>13872700</v>
      </c>
      <c r="H406" s="26">
        <f t="shared" ref="H406:O406" si="218">H407+H411+H414</f>
        <v>278300</v>
      </c>
      <c r="I406" s="26">
        <f t="shared" si="218"/>
        <v>14151000</v>
      </c>
      <c r="J406" s="26">
        <f t="shared" si="218"/>
        <v>13872700</v>
      </c>
      <c r="K406" s="26">
        <f t="shared" si="218"/>
        <v>0</v>
      </c>
      <c r="L406" s="26">
        <f t="shared" si="218"/>
        <v>13872700</v>
      </c>
      <c r="M406" s="26">
        <f t="shared" si="218"/>
        <v>13872700</v>
      </c>
      <c r="N406" s="26">
        <f t="shared" si="218"/>
        <v>0</v>
      </c>
      <c r="O406" s="26">
        <f t="shared" si="218"/>
        <v>13872700</v>
      </c>
    </row>
    <row r="407" spans="1:15" s="12" customFormat="1" ht="75" x14ac:dyDescent="0.2">
      <c r="A407" s="31" t="s">
        <v>41</v>
      </c>
      <c r="B407" s="13">
        <v>852</v>
      </c>
      <c r="C407" s="9" t="s">
        <v>154</v>
      </c>
      <c r="D407" s="9" t="s">
        <v>105</v>
      </c>
      <c r="E407" s="2" t="s">
        <v>195</v>
      </c>
      <c r="F407" s="9" t="s">
        <v>42</v>
      </c>
      <c r="G407" s="26">
        <f t="shared" ref="G407:O407" si="219">G408</f>
        <v>13012000</v>
      </c>
      <c r="H407" s="26">
        <f t="shared" si="219"/>
        <v>61000</v>
      </c>
      <c r="I407" s="26">
        <f t="shared" si="219"/>
        <v>13073000</v>
      </c>
      <c r="J407" s="26">
        <f t="shared" si="219"/>
        <v>13012000</v>
      </c>
      <c r="K407" s="26">
        <f t="shared" si="219"/>
        <v>0</v>
      </c>
      <c r="L407" s="26">
        <f t="shared" si="219"/>
        <v>13012000</v>
      </c>
      <c r="M407" s="26">
        <f t="shared" si="219"/>
        <v>13012000</v>
      </c>
      <c r="N407" s="26">
        <f t="shared" si="219"/>
        <v>0</v>
      </c>
      <c r="O407" s="26">
        <f t="shared" si="219"/>
        <v>13012000</v>
      </c>
    </row>
    <row r="408" spans="1:15" s="12" customFormat="1" ht="30" x14ac:dyDescent="0.2">
      <c r="A408" s="31" t="s">
        <v>260</v>
      </c>
      <c r="B408" s="13">
        <v>852</v>
      </c>
      <c r="C408" s="9" t="s">
        <v>154</v>
      </c>
      <c r="D408" s="9" t="s">
        <v>105</v>
      </c>
      <c r="E408" s="2" t="s">
        <v>195</v>
      </c>
      <c r="F408" s="9" t="s">
        <v>43</v>
      </c>
      <c r="G408" s="26">
        <v>13012000</v>
      </c>
      <c r="H408" s="26">
        <f>61000</f>
        <v>61000</v>
      </c>
      <c r="I408" s="26">
        <f>G408+H408</f>
        <v>13073000</v>
      </c>
      <c r="J408" s="26">
        <v>13012000</v>
      </c>
      <c r="K408" s="26"/>
      <c r="L408" s="26">
        <f>J408+K408</f>
        <v>13012000</v>
      </c>
      <c r="M408" s="26">
        <v>13012000</v>
      </c>
      <c r="N408" s="26"/>
      <c r="O408" s="26">
        <f>M408+N408</f>
        <v>13012000</v>
      </c>
    </row>
    <row r="409" spans="1:15" s="12" customFormat="1" ht="30" x14ac:dyDescent="0.2">
      <c r="A409" s="76" t="s">
        <v>295</v>
      </c>
      <c r="B409" s="13">
        <v>852</v>
      </c>
      <c r="C409" s="9" t="s">
        <v>154</v>
      </c>
      <c r="D409" s="9" t="s">
        <v>105</v>
      </c>
      <c r="E409" s="2" t="s">
        <v>195</v>
      </c>
      <c r="F409" s="9" t="s">
        <v>296</v>
      </c>
      <c r="G409" s="26">
        <v>10022200</v>
      </c>
      <c r="H409" s="26">
        <v>61000</v>
      </c>
      <c r="I409" s="26">
        <f>G409+H409</f>
        <v>10083200</v>
      </c>
      <c r="J409" s="26">
        <v>10022200</v>
      </c>
      <c r="K409" s="26"/>
      <c r="L409" s="26">
        <f t="shared" ref="L409:L410" si="220">J409+K409</f>
        <v>10022200</v>
      </c>
      <c r="M409" s="26">
        <v>10022200</v>
      </c>
      <c r="N409" s="26"/>
      <c r="O409" s="26">
        <f t="shared" ref="O409:O410" si="221">M409+N409</f>
        <v>10022200</v>
      </c>
    </row>
    <row r="410" spans="1:15" s="12" customFormat="1" ht="60" x14ac:dyDescent="0.2">
      <c r="A410" s="31" t="s">
        <v>297</v>
      </c>
      <c r="B410" s="13">
        <v>852</v>
      </c>
      <c r="C410" s="9" t="s">
        <v>154</v>
      </c>
      <c r="D410" s="9" t="s">
        <v>105</v>
      </c>
      <c r="E410" s="2" t="s">
        <v>195</v>
      </c>
      <c r="F410" s="9" t="s">
        <v>298</v>
      </c>
      <c r="G410" s="26">
        <v>2989800</v>
      </c>
      <c r="H410" s="26"/>
      <c r="I410" s="26">
        <f>G410+H410</f>
        <v>2989800</v>
      </c>
      <c r="J410" s="26">
        <v>2989800</v>
      </c>
      <c r="K410" s="26"/>
      <c r="L410" s="26">
        <f t="shared" si="220"/>
        <v>2989800</v>
      </c>
      <c r="M410" s="26">
        <v>2989800</v>
      </c>
      <c r="N410" s="26"/>
      <c r="O410" s="26">
        <f t="shared" si="221"/>
        <v>2989800</v>
      </c>
    </row>
    <row r="411" spans="1:15" s="12" customFormat="1" ht="30" x14ac:dyDescent="0.2">
      <c r="A411" s="31" t="s">
        <v>44</v>
      </c>
      <c r="B411" s="13">
        <v>852</v>
      </c>
      <c r="C411" s="9" t="s">
        <v>154</v>
      </c>
      <c r="D411" s="9" t="s">
        <v>105</v>
      </c>
      <c r="E411" s="2" t="s">
        <v>195</v>
      </c>
      <c r="F411" s="9" t="s">
        <v>45</v>
      </c>
      <c r="G411" s="26">
        <f t="shared" ref="G411:O411" si="222">G412</f>
        <v>839500</v>
      </c>
      <c r="H411" s="26">
        <f t="shared" si="222"/>
        <v>217300</v>
      </c>
      <c r="I411" s="26">
        <f t="shared" si="222"/>
        <v>1056800</v>
      </c>
      <c r="J411" s="26">
        <f t="shared" si="222"/>
        <v>839500</v>
      </c>
      <c r="K411" s="26">
        <f t="shared" si="222"/>
        <v>0</v>
      </c>
      <c r="L411" s="26">
        <f t="shared" si="222"/>
        <v>839500</v>
      </c>
      <c r="M411" s="26">
        <f t="shared" si="222"/>
        <v>839500</v>
      </c>
      <c r="N411" s="26">
        <f t="shared" si="222"/>
        <v>0</v>
      </c>
      <c r="O411" s="26">
        <f t="shared" si="222"/>
        <v>839500</v>
      </c>
    </row>
    <row r="412" spans="1:15" s="12" customFormat="1" ht="45" x14ac:dyDescent="0.2">
      <c r="A412" s="31" t="s">
        <v>46</v>
      </c>
      <c r="B412" s="13">
        <v>852</v>
      </c>
      <c r="C412" s="9" t="s">
        <v>154</v>
      </c>
      <c r="D412" s="9" t="s">
        <v>105</v>
      </c>
      <c r="E412" s="2" t="s">
        <v>195</v>
      </c>
      <c r="F412" s="9" t="s">
        <v>47</v>
      </c>
      <c r="G412" s="26">
        <v>839500</v>
      </c>
      <c r="H412" s="26">
        <f>45000+47600+44000+80700</f>
        <v>217300</v>
      </c>
      <c r="I412" s="26">
        <f>G412+H412</f>
        <v>1056800</v>
      </c>
      <c r="J412" s="26">
        <v>839500</v>
      </c>
      <c r="K412" s="26"/>
      <c r="L412" s="26">
        <f>J412+K412</f>
        <v>839500</v>
      </c>
      <c r="M412" s="26">
        <v>839500</v>
      </c>
      <c r="N412" s="26"/>
      <c r="O412" s="26">
        <f>M412+N412</f>
        <v>839500</v>
      </c>
    </row>
    <row r="413" spans="1:15" s="12" customFormat="1" x14ac:dyDescent="0.2">
      <c r="A413" s="34" t="s">
        <v>294</v>
      </c>
      <c r="B413" s="13">
        <v>852</v>
      </c>
      <c r="C413" s="9" t="s">
        <v>154</v>
      </c>
      <c r="D413" s="9" t="s">
        <v>105</v>
      </c>
      <c r="E413" s="2" t="s">
        <v>195</v>
      </c>
      <c r="F413" s="9" t="s">
        <v>306</v>
      </c>
      <c r="G413" s="26">
        <f>G412</f>
        <v>839500</v>
      </c>
      <c r="H413" s="26">
        <f>H412</f>
        <v>217300</v>
      </c>
      <c r="I413" s="26">
        <f>G413+H413</f>
        <v>1056800</v>
      </c>
      <c r="J413" s="26">
        <f>J412</f>
        <v>839500</v>
      </c>
      <c r="K413" s="26">
        <f t="shared" ref="K413:O413" si="223">K412</f>
        <v>0</v>
      </c>
      <c r="L413" s="26">
        <f t="shared" si="223"/>
        <v>839500</v>
      </c>
      <c r="M413" s="26">
        <f t="shared" si="223"/>
        <v>839500</v>
      </c>
      <c r="N413" s="26">
        <f t="shared" si="223"/>
        <v>0</v>
      </c>
      <c r="O413" s="26">
        <f t="shared" si="223"/>
        <v>839500</v>
      </c>
    </row>
    <row r="414" spans="1:15" s="12" customFormat="1" x14ac:dyDescent="0.2">
      <c r="A414" s="31" t="s">
        <v>52</v>
      </c>
      <c r="B414" s="13">
        <v>852</v>
      </c>
      <c r="C414" s="9" t="s">
        <v>154</v>
      </c>
      <c r="D414" s="9" t="s">
        <v>105</v>
      </c>
      <c r="E414" s="2" t="s">
        <v>195</v>
      </c>
      <c r="F414" s="9" t="s">
        <v>53</v>
      </c>
      <c r="G414" s="26">
        <f t="shared" ref="G414:O414" si="224">G415</f>
        <v>21200</v>
      </c>
      <c r="H414" s="26">
        <f t="shared" si="224"/>
        <v>0</v>
      </c>
      <c r="I414" s="26">
        <f t="shared" si="224"/>
        <v>21200</v>
      </c>
      <c r="J414" s="26">
        <f t="shared" si="224"/>
        <v>21200</v>
      </c>
      <c r="K414" s="26">
        <f t="shared" si="224"/>
        <v>0</v>
      </c>
      <c r="L414" s="26">
        <f t="shared" si="224"/>
        <v>21200</v>
      </c>
      <c r="M414" s="26">
        <f t="shared" si="224"/>
        <v>21200</v>
      </c>
      <c r="N414" s="26">
        <f t="shared" si="224"/>
        <v>0</v>
      </c>
      <c r="O414" s="26">
        <f t="shared" si="224"/>
        <v>21200</v>
      </c>
    </row>
    <row r="415" spans="1:15" s="12" customFormat="1" x14ac:dyDescent="0.2">
      <c r="A415" s="31" t="s">
        <v>54</v>
      </c>
      <c r="B415" s="13">
        <v>852</v>
      </c>
      <c r="C415" s="9" t="s">
        <v>154</v>
      </c>
      <c r="D415" s="9" t="s">
        <v>105</v>
      </c>
      <c r="E415" s="2" t="s">
        <v>195</v>
      </c>
      <c r="F415" s="9" t="s">
        <v>55</v>
      </c>
      <c r="G415" s="26">
        <v>21200</v>
      </c>
      <c r="H415" s="26"/>
      <c r="I415" s="26">
        <f>G415+H415</f>
        <v>21200</v>
      </c>
      <c r="J415" s="26">
        <v>21200</v>
      </c>
      <c r="K415" s="26"/>
      <c r="L415" s="26">
        <f>J415+K415</f>
        <v>21200</v>
      </c>
      <c r="M415" s="26">
        <v>21200</v>
      </c>
      <c r="N415" s="26"/>
      <c r="O415" s="26">
        <f>M415+N415</f>
        <v>21200</v>
      </c>
    </row>
    <row r="416" spans="1:15" s="12" customFormat="1" ht="30" x14ac:dyDescent="0.2">
      <c r="A416" s="31" t="s">
        <v>303</v>
      </c>
      <c r="B416" s="13">
        <v>852</v>
      </c>
      <c r="C416" s="9" t="s">
        <v>154</v>
      </c>
      <c r="D416" s="9" t="s">
        <v>105</v>
      </c>
      <c r="E416" s="2" t="s">
        <v>195</v>
      </c>
      <c r="F416" s="9" t="s">
        <v>250</v>
      </c>
      <c r="G416" s="26">
        <v>15892</v>
      </c>
      <c r="H416" s="26"/>
      <c r="I416" s="26">
        <f>G416+H416</f>
        <v>15892</v>
      </c>
      <c r="J416" s="26">
        <v>15892</v>
      </c>
      <c r="K416" s="26"/>
      <c r="L416" s="26">
        <f t="shared" ref="L416:L418" si="225">J416+K416</f>
        <v>15892</v>
      </c>
      <c r="M416" s="26">
        <v>15892</v>
      </c>
      <c r="N416" s="26"/>
      <c r="O416" s="26">
        <f t="shared" ref="O416:O418" si="226">M416+N416</f>
        <v>15892</v>
      </c>
    </row>
    <row r="417" spans="1:15" s="12" customFormat="1" x14ac:dyDescent="0.2">
      <c r="A417" s="31" t="s">
        <v>304</v>
      </c>
      <c r="B417" s="13">
        <v>852</v>
      </c>
      <c r="C417" s="9" t="s">
        <v>154</v>
      </c>
      <c r="D417" s="9" t="s">
        <v>105</v>
      </c>
      <c r="E417" s="2" t="s">
        <v>195</v>
      </c>
      <c r="F417" s="9" t="s">
        <v>301</v>
      </c>
      <c r="G417" s="26">
        <v>5308</v>
      </c>
      <c r="H417" s="26"/>
      <c r="I417" s="26">
        <f>G417+H417</f>
        <v>5308</v>
      </c>
      <c r="J417" s="26">
        <v>5308</v>
      </c>
      <c r="K417" s="26"/>
      <c r="L417" s="26">
        <f t="shared" si="225"/>
        <v>5308</v>
      </c>
      <c r="M417" s="26">
        <v>5308</v>
      </c>
      <c r="N417" s="26"/>
      <c r="O417" s="26">
        <f t="shared" si="226"/>
        <v>5308</v>
      </c>
    </row>
    <row r="418" spans="1:15" s="12" customFormat="1" x14ac:dyDescent="0.2">
      <c r="A418" s="31" t="s">
        <v>305</v>
      </c>
      <c r="B418" s="13">
        <v>852</v>
      </c>
      <c r="C418" s="9" t="s">
        <v>154</v>
      </c>
      <c r="D418" s="9" t="s">
        <v>105</v>
      </c>
      <c r="E418" s="2" t="s">
        <v>195</v>
      </c>
      <c r="F418" s="9" t="s">
        <v>302</v>
      </c>
      <c r="G418" s="26">
        <v>0</v>
      </c>
      <c r="H418" s="26"/>
      <c r="I418" s="26">
        <f>G418+H418</f>
        <v>0</v>
      </c>
      <c r="J418" s="26">
        <v>0</v>
      </c>
      <c r="K418" s="26"/>
      <c r="L418" s="26">
        <f t="shared" si="225"/>
        <v>0</v>
      </c>
      <c r="M418" s="26">
        <v>0</v>
      </c>
      <c r="N418" s="26"/>
      <c r="O418" s="26">
        <f t="shared" si="226"/>
        <v>0</v>
      </c>
    </row>
    <row r="419" spans="1:15" s="12" customFormat="1" ht="120" x14ac:dyDescent="0.2">
      <c r="A419" s="31" t="s">
        <v>173</v>
      </c>
      <c r="B419" s="13">
        <v>852</v>
      </c>
      <c r="C419" s="9" t="s">
        <v>154</v>
      </c>
      <c r="D419" s="9" t="s">
        <v>105</v>
      </c>
      <c r="E419" s="2" t="s">
        <v>174</v>
      </c>
      <c r="F419" s="9"/>
      <c r="G419" s="26">
        <f t="shared" ref="G419:O420" si="227">G420</f>
        <v>1428000</v>
      </c>
      <c r="H419" s="26">
        <f t="shared" si="227"/>
        <v>0</v>
      </c>
      <c r="I419" s="26">
        <f t="shared" si="227"/>
        <v>1428000</v>
      </c>
      <c r="J419" s="26">
        <f t="shared" si="227"/>
        <v>1428000</v>
      </c>
      <c r="K419" s="26">
        <f t="shared" si="227"/>
        <v>0</v>
      </c>
      <c r="L419" s="26">
        <f t="shared" si="227"/>
        <v>1428000</v>
      </c>
      <c r="M419" s="26">
        <f t="shared" si="227"/>
        <v>1428000</v>
      </c>
      <c r="N419" s="26">
        <f t="shared" si="227"/>
        <v>0</v>
      </c>
      <c r="O419" s="26">
        <f t="shared" si="227"/>
        <v>1428000</v>
      </c>
    </row>
    <row r="420" spans="1:15" s="12" customFormat="1" ht="30" x14ac:dyDescent="0.2">
      <c r="A420" s="31" t="s">
        <v>196</v>
      </c>
      <c r="B420" s="13">
        <v>852</v>
      </c>
      <c r="C420" s="9" t="s">
        <v>154</v>
      </c>
      <c r="D420" s="9" t="s">
        <v>105</v>
      </c>
      <c r="E420" s="2" t="s">
        <v>174</v>
      </c>
      <c r="F420" s="9" t="s">
        <v>197</v>
      </c>
      <c r="G420" s="26">
        <f t="shared" si="227"/>
        <v>1428000</v>
      </c>
      <c r="H420" s="26">
        <f t="shared" si="227"/>
        <v>0</v>
      </c>
      <c r="I420" s="26">
        <f t="shared" si="227"/>
        <v>1428000</v>
      </c>
      <c r="J420" s="26">
        <f t="shared" si="227"/>
        <v>1428000</v>
      </c>
      <c r="K420" s="26">
        <f t="shared" si="227"/>
        <v>0</v>
      </c>
      <c r="L420" s="26">
        <f t="shared" si="227"/>
        <v>1428000</v>
      </c>
      <c r="M420" s="26">
        <f t="shared" si="227"/>
        <v>1428000</v>
      </c>
      <c r="N420" s="26">
        <f t="shared" si="227"/>
        <v>0</v>
      </c>
      <c r="O420" s="26">
        <f t="shared" si="227"/>
        <v>1428000</v>
      </c>
    </row>
    <row r="421" spans="1:15" s="12" customFormat="1" ht="30" x14ac:dyDescent="0.2">
      <c r="A421" s="31" t="s">
        <v>198</v>
      </c>
      <c r="B421" s="13">
        <v>852</v>
      </c>
      <c r="C421" s="9" t="s">
        <v>154</v>
      </c>
      <c r="D421" s="9" t="s">
        <v>105</v>
      </c>
      <c r="E421" s="2" t="s">
        <v>174</v>
      </c>
      <c r="F421" s="9" t="s">
        <v>199</v>
      </c>
      <c r="G421" s="26">
        <v>1428000</v>
      </c>
      <c r="H421" s="26"/>
      <c r="I421" s="26">
        <f>G421+H421</f>
        <v>1428000</v>
      </c>
      <c r="J421" s="26">
        <v>1428000</v>
      </c>
      <c r="K421" s="26"/>
      <c r="L421" s="26">
        <f>J421+K421</f>
        <v>1428000</v>
      </c>
      <c r="M421" s="26">
        <v>1428000</v>
      </c>
      <c r="N421" s="26"/>
      <c r="O421" s="26">
        <f>M421+N421</f>
        <v>1428000</v>
      </c>
    </row>
    <row r="422" spans="1:15" s="12" customFormat="1" ht="45" x14ac:dyDescent="0.2">
      <c r="A422" s="31" t="s">
        <v>330</v>
      </c>
      <c r="B422" s="13">
        <v>852</v>
      </c>
      <c r="C422" s="9" t="s">
        <v>154</v>
      </c>
      <c r="D422" s="9" t="s">
        <v>105</v>
      </c>
      <c r="E422" s="2" t="s">
        <v>174</v>
      </c>
      <c r="F422" s="9" t="s">
        <v>320</v>
      </c>
      <c r="G422" s="26">
        <f>G421</f>
        <v>1428000</v>
      </c>
      <c r="H422" s="26"/>
      <c r="I422" s="26">
        <f>G422+H422</f>
        <v>1428000</v>
      </c>
      <c r="J422" s="26">
        <f>J421</f>
        <v>1428000</v>
      </c>
      <c r="K422" s="26">
        <f t="shared" ref="K422:O422" si="228">K421</f>
        <v>0</v>
      </c>
      <c r="L422" s="26">
        <f t="shared" si="228"/>
        <v>1428000</v>
      </c>
      <c r="M422" s="26">
        <f t="shared" si="228"/>
        <v>1428000</v>
      </c>
      <c r="N422" s="26">
        <f t="shared" si="228"/>
        <v>0</v>
      </c>
      <c r="O422" s="26">
        <f t="shared" si="228"/>
        <v>1428000</v>
      </c>
    </row>
    <row r="423" spans="1:15" s="12" customFormat="1" x14ac:dyDescent="0.2">
      <c r="A423" s="51" t="s">
        <v>221</v>
      </c>
      <c r="B423" s="13">
        <v>852</v>
      </c>
      <c r="C423" s="14" t="s">
        <v>19</v>
      </c>
      <c r="D423" s="14"/>
      <c r="E423" s="2" t="s">
        <v>0</v>
      </c>
      <c r="F423" s="14"/>
      <c r="G423" s="15">
        <f>G424+G429+G444</f>
        <v>10915837.779999999</v>
      </c>
      <c r="H423" s="15">
        <f t="shared" ref="H423:I423" si="229">H424+H429+H444</f>
        <v>0</v>
      </c>
      <c r="I423" s="15">
        <f t="shared" si="229"/>
        <v>10915837.779999999</v>
      </c>
      <c r="J423" s="15">
        <f>J424+J429+J444</f>
        <v>10439834.5</v>
      </c>
      <c r="K423" s="15">
        <f t="shared" ref="K423:L423" si="230">K424+K429+K444</f>
        <v>0</v>
      </c>
      <c r="L423" s="15">
        <f t="shared" si="230"/>
        <v>10439834.5</v>
      </c>
      <c r="M423" s="15">
        <f>M424+M429+M444</f>
        <v>8951879.4000000004</v>
      </c>
      <c r="N423" s="15">
        <f t="shared" ref="N423:O423" si="231">N424+N429+N444</f>
        <v>0</v>
      </c>
      <c r="O423" s="15">
        <f t="shared" si="231"/>
        <v>8951879.4000000004</v>
      </c>
    </row>
    <row r="424" spans="1:15" s="12" customFormat="1" x14ac:dyDescent="0.2">
      <c r="A424" s="10" t="s">
        <v>224</v>
      </c>
      <c r="B424" s="13">
        <v>852</v>
      </c>
      <c r="C424" s="21" t="s">
        <v>19</v>
      </c>
      <c r="D424" s="21" t="s">
        <v>37</v>
      </c>
      <c r="E424" s="2" t="s">
        <v>0</v>
      </c>
      <c r="F424" s="21"/>
      <c r="G424" s="22">
        <f t="shared" ref="G424:O426" si="232">G425</f>
        <v>111000</v>
      </c>
      <c r="H424" s="22">
        <f t="shared" si="232"/>
        <v>0</v>
      </c>
      <c r="I424" s="22">
        <f t="shared" si="232"/>
        <v>111000</v>
      </c>
      <c r="J424" s="22">
        <f t="shared" si="232"/>
        <v>111000</v>
      </c>
      <c r="K424" s="22">
        <f t="shared" si="232"/>
        <v>0</v>
      </c>
      <c r="L424" s="22">
        <f t="shared" si="232"/>
        <v>111000</v>
      </c>
      <c r="M424" s="22">
        <f t="shared" si="232"/>
        <v>75000</v>
      </c>
      <c r="N424" s="22">
        <f t="shared" si="232"/>
        <v>0</v>
      </c>
      <c r="O424" s="22">
        <f t="shared" si="232"/>
        <v>75000</v>
      </c>
    </row>
    <row r="425" spans="1:15" s="12" customFormat="1" ht="45" x14ac:dyDescent="0.2">
      <c r="A425" s="31" t="s">
        <v>225</v>
      </c>
      <c r="B425" s="13">
        <v>852</v>
      </c>
      <c r="C425" s="9" t="s">
        <v>19</v>
      </c>
      <c r="D425" s="9" t="s">
        <v>37</v>
      </c>
      <c r="E425" s="2" t="s">
        <v>226</v>
      </c>
      <c r="F425" s="21"/>
      <c r="G425" s="26">
        <f t="shared" si="232"/>
        <v>111000</v>
      </c>
      <c r="H425" s="26">
        <f t="shared" si="232"/>
        <v>0</v>
      </c>
      <c r="I425" s="26">
        <f t="shared" si="232"/>
        <v>111000</v>
      </c>
      <c r="J425" s="26">
        <f t="shared" si="232"/>
        <v>111000</v>
      </c>
      <c r="K425" s="26">
        <f t="shared" si="232"/>
        <v>0</v>
      </c>
      <c r="L425" s="26">
        <f t="shared" si="232"/>
        <v>111000</v>
      </c>
      <c r="M425" s="26">
        <f t="shared" si="232"/>
        <v>75000</v>
      </c>
      <c r="N425" s="26">
        <f t="shared" si="232"/>
        <v>0</v>
      </c>
      <c r="O425" s="26">
        <f t="shared" si="232"/>
        <v>75000</v>
      </c>
    </row>
    <row r="426" spans="1:15" s="12" customFormat="1" ht="30" x14ac:dyDescent="0.2">
      <c r="A426" s="31" t="s">
        <v>196</v>
      </c>
      <c r="B426" s="13">
        <v>852</v>
      </c>
      <c r="C426" s="9" t="s">
        <v>19</v>
      </c>
      <c r="D426" s="9" t="s">
        <v>37</v>
      </c>
      <c r="E426" s="2" t="s">
        <v>226</v>
      </c>
      <c r="F426" s="9" t="s">
        <v>197</v>
      </c>
      <c r="G426" s="26">
        <f t="shared" si="232"/>
        <v>111000</v>
      </c>
      <c r="H426" s="26">
        <f t="shared" si="232"/>
        <v>0</v>
      </c>
      <c r="I426" s="26">
        <f t="shared" si="232"/>
        <v>111000</v>
      </c>
      <c r="J426" s="26">
        <f t="shared" si="232"/>
        <v>111000</v>
      </c>
      <c r="K426" s="26">
        <f t="shared" si="232"/>
        <v>0</v>
      </c>
      <c r="L426" s="26">
        <f t="shared" si="232"/>
        <v>111000</v>
      </c>
      <c r="M426" s="26">
        <f t="shared" si="232"/>
        <v>75000</v>
      </c>
      <c r="N426" s="26">
        <f t="shared" si="232"/>
        <v>0</v>
      </c>
      <c r="O426" s="26">
        <f t="shared" si="232"/>
        <v>75000</v>
      </c>
    </row>
    <row r="427" spans="1:15" s="12" customFormat="1" ht="30" x14ac:dyDescent="0.2">
      <c r="A427" s="31" t="s">
        <v>198</v>
      </c>
      <c r="B427" s="13">
        <v>852</v>
      </c>
      <c r="C427" s="9" t="s">
        <v>19</v>
      </c>
      <c r="D427" s="9" t="s">
        <v>37</v>
      </c>
      <c r="E427" s="2" t="s">
        <v>226</v>
      </c>
      <c r="F427" s="9" t="s">
        <v>199</v>
      </c>
      <c r="G427" s="26">
        <v>111000</v>
      </c>
      <c r="H427" s="26"/>
      <c r="I427" s="26">
        <f>G427+H427</f>
        <v>111000</v>
      </c>
      <c r="J427" s="26">
        <v>111000</v>
      </c>
      <c r="K427" s="26"/>
      <c r="L427" s="26">
        <f>J427+K427</f>
        <v>111000</v>
      </c>
      <c r="M427" s="26">
        <v>75000</v>
      </c>
      <c r="N427" s="26"/>
      <c r="O427" s="26">
        <f>M427+N427</f>
        <v>75000</v>
      </c>
    </row>
    <row r="428" spans="1:15" s="12" customFormat="1" ht="45" x14ac:dyDescent="0.2">
      <c r="A428" s="31" t="s">
        <v>330</v>
      </c>
      <c r="B428" s="13">
        <v>852</v>
      </c>
      <c r="C428" s="9" t="s">
        <v>19</v>
      </c>
      <c r="D428" s="9" t="s">
        <v>37</v>
      </c>
      <c r="E428" s="2" t="s">
        <v>226</v>
      </c>
      <c r="F428" s="9" t="s">
        <v>320</v>
      </c>
      <c r="G428" s="26">
        <f>G427</f>
        <v>111000</v>
      </c>
      <c r="H428" s="26"/>
      <c r="I428" s="26">
        <f>G428+H428</f>
        <v>111000</v>
      </c>
      <c r="J428" s="26">
        <f>J427</f>
        <v>111000</v>
      </c>
      <c r="K428" s="26">
        <f t="shared" ref="K428:O428" si="233">K427</f>
        <v>0</v>
      </c>
      <c r="L428" s="26">
        <f t="shared" si="233"/>
        <v>111000</v>
      </c>
      <c r="M428" s="26">
        <f t="shared" si="233"/>
        <v>75000</v>
      </c>
      <c r="N428" s="26">
        <f t="shared" si="233"/>
        <v>0</v>
      </c>
      <c r="O428" s="26">
        <f t="shared" si="233"/>
        <v>75000</v>
      </c>
    </row>
    <row r="429" spans="1:15" s="12" customFormat="1" x14ac:dyDescent="0.2">
      <c r="A429" s="10" t="s">
        <v>227</v>
      </c>
      <c r="B429" s="13">
        <v>852</v>
      </c>
      <c r="C429" s="21" t="s">
        <v>19</v>
      </c>
      <c r="D429" s="21" t="s">
        <v>49</v>
      </c>
      <c r="E429" s="2" t="s">
        <v>0</v>
      </c>
      <c r="F429" s="21"/>
      <c r="G429" s="22">
        <f>G430+G434+G440</f>
        <v>9923133.7799999993</v>
      </c>
      <c r="H429" s="22">
        <f t="shared" ref="H429:I429" si="234">H430+H434+H440</f>
        <v>0</v>
      </c>
      <c r="I429" s="22">
        <f t="shared" si="234"/>
        <v>9923133.7799999993</v>
      </c>
      <c r="J429" s="22">
        <f>J430+J434+J440</f>
        <v>9447130.5</v>
      </c>
      <c r="K429" s="22">
        <f t="shared" ref="K429:L429" si="235">K430+K434+K440</f>
        <v>0</v>
      </c>
      <c r="L429" s="22">
        <f t="shared" si="235"/>
        <v>9447130.5</v>
      </c>
      <c r="M429" s="22">
        <f>M430+M434+M440</f>
        <v>8002175.4000000004</v>
      </c>
      <c r="N429" s="22">
        <f t="shared" ref="N429:O429" si="236">N430+N434+N440</f>
        <v>0</v>
      </c>
      <c r="O429" s="22">
        <f t="shared" si="236"/>
        <v>8002175.4000000004</v>
      </c>
    </row>
    <row r="430" spans="1:15" s="12" customFormat="1" ht="60" x14ac:dyDescent="0.2">
      <c r="A430" s="31" t="s">
        <v>282</v>
      </c>
      <c r="B430" s="13">
        <v>852</v>
      </c>
      <c r="C430" s="9" t="s">
        <v>19</v>
      </c>
      <c r="D430" s="9" t="s">
        <v>49</v>
      </c>
      <c r="E430" s="2" t="s">
        <v>231</v>
      </c>
      <c r="F430" s="21"/>
      <c r="G430" s="26">
        <f t="shared" ref="G430:O431" si="237">G431</f>
        <v>1026413</v>
      </c>
      <c r="H430" s="26">
        <f t="shared" si="237"/>
        <v>0</v>
      </c>
      <c r="I430" s="26">
        <f t="shared" si="237"/>
        <v>1026413</v>
      </c>
      <c r="J430" s="26">
        <f t="shared" si="237"/>
        <v>1026413</v>
      </c>
      <c r="K430" s="26">
        <f t="shared" si="237"/>
        <v>0</v>
      </c>
      <c r="L430" s="26">
        <f t="shared" si="237"/>
        <v>1026413</v>
      </c>
      <c r="M430" s="26">
        <f t="shared" si="237"/>
        <v>1026413</v>
      </c>
      <c r="N430" s="26">
        <f t="shared" si="237"/>
        <v>0</v>
      </c>
      <c r="O430" s="26">
        <f t="shared" si="237"/>
        <v>1026413</v>
      </c>
    </row>
    <row r="431" spans="1:15" s="23" customFormat="1" ht="30" x14ac:dyDescent="0.2">
      <c r="A431" s="31" t="s">
        <v>196</v>
      </c>
      <c r="B431" s="13">
        <v>852</v>
      </c>
      <c r="C431" s="9" t="s">
        <v>19</v>
      </c>
      <c r="D431" s="9" t="s">
        <v>49</v>
      </c>
      <c r="E431" s="2" t="s">
        <v>231</v>
      </c>
      <c r="F431" s="9" t="s">
        <v>197</v>
      </c>
      <c r="G431" s="26">
        <f t="shared" si="237"/>
        <v>1026413</v>
      </c>
      <c r="H431" s="26">
        <f t="shared" si="237"/>
        <v>0</v>
      </c>
      <c r="I431" s="26">
        <f t="shared" si="237"/>
        <v>1026413</v>
      </c>
      <c r="J431" s="26">
        <f t="shared" si="237"/>
        <v>1026413</v>
      </c>
      <c r="K431" s="26">
        <f t="shared" si="237"/>
        <v>0</v>
      </c>
      <c r="L431" s="26">
        <f t="shared" si="237"/>
        <v>1026413</v>
      </c>
      <c r="M431" s="26">
        <f t="shared" si="237"/>
        <v>1026413</v>
      </c>
      <c r="N431" s="26">
        <f t="shared" si="237"/>
        <v>0</v>
      </c>
      <c r="O431" s="26">
        <f t="shared" si="237"/>
        <v>1026413</v>
      </c>
    </row>
    <row r="432" spans="1:15" s="23" customFormat="1" ht="30" x14ac:dyDescent="0.2">
      <c r="A432" s="31" t="s">
        <v>198</v>
      </c>
      <c r="B432" s="13">
        <v>852</v>
      </c>
      <c r="C432" s="9" t="s">
        <v>19</v>
      </c>
      <c r="D432" s="9" t="s">
        <v>49</v>
      </c>
      <c r="E432" s="2" t="s">
        <v>231</v>
      </c>
      <c r="F432" s="9" t="s">
        <v>199</v>
      </c>
      <c r="G432" s="26">
        <v>1026413</v>
      </c>
      <c r="H432" s="26"/>
      <c r="I432" s="26">
        <f>G432+H432</f>
        <v>1026413</v>
      </c>
      <c r="J432" s="26">
        <v>1026413</v>
      </c>
      <c r="K432" s="26"/>
      <c r="L432" s="26">
        <f>J432+K432</f>
        <v>1026413</v>
      </c>
      <c r="M432" s="26">
        <v>1026413</v>
      </c>
      <c r="N432" s="26"/>
      <c r="O432" s="26">
        <f>M432+N432</f>
        <v>1026413</v>
      </c>
    </row>
    <row r="433" spans="1:15" s="23" customFormat="1" ht="45" x14ac:dyDescent="0.2">
      <c r="A433" s="31" t="s">
        <v>330</v>
      </c>
      <c r="B433" s="13">
        <v>852</v>
      </c>
      <c r="C433" s="9" t="s">
        <v>19</v>
      </c>
      <c r="D433" s="9" t="s">
        <v>49</v>
      </c>
      <c r="E433" s="2" t="s">
        <v>231</v>
      </c>
      <c r="F433" s="9" t="s">
        <v>320</v>
      </c>
      <c r="G433" s="26">
        <f>G432</f>
        <v>1026413</v>
      </c>
      <c r="H433" s="26"/>
      <c r="I433" s="26">
        <f>G433+H433</f>
        <v>1026413</v>
      </c>
      <c r="J433" s="26">
        <f>J432</f>
        <v>1026413</v>
      </c>
      <c r="K433" s="26">
        <f t="shared" ref="K433:O433" si="238">K432</f>
        <v>0</v>
      </c>
      <c r="L433" s="26">
        <f t="shared" si="238"/>
        <v>1026413</v>
      </c>
      <c r="M433" s="26">
        <f t="shared" si="238"/>
        <v>1026413</v>
      </c>
      <c r="N433" s="26">
        <f t="shared" si="238"/>
        <v>0</v>
      </c>
      <c r="O433" s="26">
        <f t="shared" si="238"/>
        <v>1026413</v>
      </c>
    </row>
    <row r="434" spans="1:15" s="23" customFormat="1" ht="195" x14ac:dyDescent="0.2">
      <c r="A434" s="31" t="s">
        <v>232</v>
      </c>
      <c r="B434" s="13">
        <v>852</v>
      </c>
      <c r="C434" s="9" t="s">
        <v>19</v>
      </c>
      <c r="D434" s="9" t="s">
        <v>49</v>
      </c>
      <c r="E434" s="2" t="s">
        <v>283</v>
      </c>
      <c r="F434" s="9"/>
      <c r="G434" s="26">
        <f t="shared" ref="G434:O434" si="239">G435</f>
        <v>8788696</v>
      </c>
      <c r="H434" s="26">
        <f t="shared" si="239"/>
        <v>0</v>
      </c>
      <c r="I434" s="26">
        <f t="shared" si="239"/>
        <v>8788696</v>
      </c>
      <c r="J434" s="26">
        <f t="shared" si="239"/>
        <v>8327096</v>
      </c>
      <c r="K434" s="26">
        <f t="shared" si="239"/>
        <v>0</v>
      </c>
      <c r="L434" s="26">
        <f t="shared" si="239"/>
        <v>8327096</v>
      </c>
      <c r="M434" s="26">
        <f t="shared" si="239"/>
        <v>6878396</v>
      </c>
      <c r="N434" s="26">
        <f t="shared" si="239"/>
        <v>0</v>
      </c>
      <c r="O434" s="26">
        <f t="shared" si="239"/>
        <v>6878396</v>
      </c>
    </row>
    <row r="435" spans="1:15" s="12" customFormat="1" ht="30" x14ac:dyDescent="0.2">
      <c r="A435" s="31" t="s">
        <v>196</v>
      </c>
      <c r="B435" s="13">
        <v>852</v>
      </c>
      <c r="C435" s="9" t="s">
        <v>19</v>
      </c>
      <c r="D435" s="9" t="s">
        <v>49</v>
      </c>
      <c r="E435" s="2" t="s">
        <v>283</v>
      </c>
      <c r="F435" s="9" t="s">
        <v>197</v>
      </c>
      <c r="G435" s="26">
        <f t="shared" ref="G435:O435" si="240">G436+G438</f>
        <v>8788696</v>
      </c>
      <c r="H435" s="26">
        <f t="shared" si="240"/>
        <v>0</v>
      </c>
      <c r="I435" s="26">
        <f t="shared" si="240"/>
        <v>8788696</v>
      </c>
      <c r="J435" s="26">
        <f t="shared" si="240"/>
        <v>8327096</v>
      </c>
      <c r="K435" s="26">
        <f t="shared" si="240"/>
        <v>0</v>
      </c>
      <c r="L435" s="26">
        <f t="shared" si="240"/>
        <v>8327096</v>
      </c>
      <c r="M435" s="26">
        <f t="shared" si="240"/>
        <v>6878396</v>
      </c>
      <c r="N435" s="26">
        <f t="shared" si="240"/>
        <v>0</v>
      </c>
      <c r="O435" s="26">
        <f t="shared" si="240"/>
        <v>6878396</v>
      </c>
    </row>
    <row r="436" spans="1:15" s="12" customFormat="1" ht="30" x14ac:dyDescent="0.2">
      <c r="A436" s="31" t="s">
        <v>233</v>
      </c>
      <c r="B436" s="13">
        <v>852</v>
      </c>
      <c r="C436" s="9" t="s">
        <v>19</v>
      </c>
      <c r="D436" s="9" t="s">
        <v>49</v>
      </c>
      <c r="E436" s="2" t="s">
        <v>283</v>
      </c>
      <c r="F436" s="9" t="s">
        <v>234</v>
      </c>
      <c r="G436" s="26">
        <v>6421170</v>
      </c>
      <c r="H436" s="26"/>
      <c r="I436" s="26">
        <f>G436+H436</f>
        <v>6421170</v>
      </c>
      <c r="J436" s="26">
        <v>6084168</v>
      </c>
      <c r="K436" s="26"/>
      <c r="L436" s="26">
        <f>J436+K436</f>
        <v>6084168</v>
      </c>
      <c r="M436" s="26">
        <v>4844688</v>
      </c>
      <c r="N436" s="26"/>
      <c r="O436" s="26">
        <f>M436+N436</f>
        <v>4844688</v>
      </c>
    </row>
    <row r="437" spans="1:15" s="12" customFormat="1" ht="45" x14ac:dyDescent="0.2">
      <c r="A437" s="31" t="s">
        <v>328</v>
      </c>
      <c r="B437" s="13">
        <v>852</v>
      </c>
      <c r="C437" s="9" t="s">
        <v>19</v>
      </c>
      <c r="D437" s="9" t="s">
        <v>49</v>
      </c>
      <c r="E437" s="2" t="s">
        <v>283</v>
      </c>
      <c r="F437" s="9" t="s">
        <v>323</v>
      </c>
      <c r="G437" s="26">
        <f>G436</f>
        <v>6421170</v>
      </c>
      <c r="H437" s="26"/>
      <c r="I437" s="26">
        <f>G437+H437</f>
        <v>6421170</v>
      </c>
      <c r="J437" s="26">
        <f>J436</f>
        <v>6084168</v>
      </c>
      <c r="K437" s="26">
        <f t="shared" ref="K437:O437" si="241">K436</f>
        <v>0</v>
      </c>
      <c r="L437" s="26">
        <f t="shared" si="241"/>
        <v>6084168</v>
      </c>
      <c r="M437" s="26">
        <f t="shared" si="241"/>
        <v>4844688</v>
      </c>
      <c r="N437" s="26">
        <f t="shared" si="241"/>
        <v>0</v>
      </c>
      <c r="O437" s="26">
        <f t="shared" si="241"/>
        <v>4844688</v>
      </c>
    </row>
    <row r="438" spans="1:15" s="12" customFormat="1" ht="30" x14ac:dyDescent="0.2">
      <c r="A438" s="31" t="s">
        <v>198</v>
      </c>
      <c r="B438" s="13">
        <v>852</v>
      </c>
      <c r="C438" s="9" t="s">
        <v>19</v>
      </c>
      <c r="D438" s="9" t="s">
        <v>49</v>
      </c>
      <c r="E438" s="2" t="s">
        <v>283</v>
      </c>
      <c r="F438" s="9" t="s">
        <v>199</v>
      </c>
      <c r="G438" s="26">
        <v>2367526</v>
      </c>
      <c r="H438" s="26"/>
      <c r="I438" s="26">
        <f>G438+H438</f>
        <v>2367526</v>
      </c>
      <c r="J438" s="26">
        <v>2242928</v>
      </c>
      <c r="K438" s="26"/>
      <c r="L438" s="26">
        <f>J438+K438</f>
        <v>2242928</v>
      </c>
      <c r="M438" s="26">
        <v>2033708</v>
      </c>
      <c r="N438" s="26"/>
      <c r="O438" s="26">
        <f>M438+N438</f>
        <v>2033708</v>
      </c>
    </row>
    <row r="439" spans="1:15" s="12" customFormat="1" ht="30" x14ac:dyDescent="0.2">
      <c r="A439" s="31" t="s">
        <v>329</v>
      </c>
      <c r="B439" s="13">
        <v>852</v>
      </c>
      <c r="C439" s="9" t="s">
        <v>19</v>
      </c>
      <c r="D439" s="9" t="s">
        <v>49</v>
      </c>
      <c r="E439" s="2" t="s">
        <v>283</v>
      </c>
      <c r="F439" s="9" t="s">
        <v>324</v>
      </c>
      <c r="G439" s="26">
        <f>G438</f>
        <v>2367526</v>
      </c>
      <c r="H439" s="26"/>
      <c r="I439" s="26">
        <f>G439+H439</f>
        <v>2367526</v>
      </c>
      <c r="J439" s="26">
        <f>J438</f>
        <v>2242928</v>
      </c>
      <c r="K439" s="26">
        <f t="shared" ref="K439:O439" si="242">K438</f>
        <v>0</v>
      </c>
      <c r="L439" s="26">
        <f t="shared" si="242"/>
        <v>2242928</v>
      </c>
      <c r="M439" s="26">
        <f t="shared" si="242"/>
        <v>2033708</v>
      </c>
      <c r="N439" s="26">
        <f t="shared" si="242"/>
        <v>0</v>
      </c>
      <c r="O439" s="26">
        <f t="shared" si="242"/>
        <v>2033708</v>
      </c>
    </row>
    <row r="440" spans="1:15" s="12" customFormat="1" ht="45" x14ac:dyDescent="0.2">
      <c r="A440" s="31" t="s">
        <v>284</v>
      </c>
      <c r="B440" s="13">
        <v>852</v>
      </c>
      <c r="C440" s="9" t="s">
        <v>19</v>
      </c>
      <c r="D440" s="9" t="s">
        <v>49</v>
      </c>
      <c r="E440" s="2" t="s">
        <v>235</v>
      </c>
      <c r="F440" s="9"/>
      <c r="G440" s="26">
        <f t="shared" ref="G440:O441" si="243">G441</f>
        <v>108024.78</v>
      </c>
      <c r="H440" s="26">
        <f t="shared" si="243"/>
        <v>0</v>
      </c>
      <c r="I440" s="26">
        <f t="shared" si="243"/>
        <v>108024.78</v>
      </c>
      <c r="J440" s="26">
        <f t="shared" si="243"/>
        <v>93621.5</v>
      </c>
      <c r="K440" s="26">
        <f t="shared" si="243"/>
        <v>0</v>
      </c>
      <c r="L440" s="26">
        <f t="shared" si="243"/>
        <v>93621.5</v>
      </c>
      <c r="M440" s="26">
        <f t="shared" si="243"/>
        <v>97366.399999999994</v>
      </c>
      <c r="N440" s="26">
        <f t="shared" si="243"/>
        <v>0</v>
      </c>
      <c r="O440" s="26">
        <f t="shared" si="243"/>
        <v>97366.399999999994</v>
      </c>
    </row>
    <row r="441" spans="1:15" s="12" customFormat="1" ht="30" x14ac:dyDescent="0.2">
      <c r="A441" s="31" t="s">
        <v>196</v>
      </c>
      <c r="B441" s="13">
        <v>852</v>
      </c>
      <c r="C441" s="9" t="s">
        <v>19</v>
      </c>
      <c r="D441" s="9" t="s">
        <v>49</v>
      </c>
      <c r="E441" s="2" t="s">
        <v>235</v>
      </c>
      <c r="F441" s="9" t="s">
        <v>197</v>
      </c>
      <c r="G441" s="26">
        <f t="shared" si="243"/>
        <v>108024.78</v>
      </c>
      <c r="H441" s="26">
        <f t="shared" si="243"/>
        <v>0</v>
      </c>
      <c r="I441" s="26">
        <f t="shared" si="243"/>
        <v>108024.78</v>
      </c>
      <c r="J441" s="26">
        <f t="shared" si="243"/>
        <v>93621.5</v>
      </c>
      <c r="K441" s="26">
        <f t="shared" si="243"/>
        <v>0</v>
      </c>
      <c r="L441" s="26">
        <f t="shared" si="243"/>
        <v>93621.5</v>
      </c>
      <c r="M441" s="26">
        <f t="shared" si="243"/>
        <v>97366.399999999994</v>
      </c>
      <c r="N441" s="26">
        <f t="shared" si="243"/>
        <v>0</v>
      </c>
      <c r="O441" s="26">
        <f t="shared" si="243"/>
        <v>97366.399999999994</v>
      </c>
    </row>
    <row r="442" spans="1:15" s="12" customFormat="1" ht="30" x14ac:dyDescent="0.2">
      <c r="A442" s="31" t="s">
        <v>233</v>
      </c>
      <c r="B442" s="13">
        <v>852</v>
      </c>
      <c r="C442" s="9" t="s">
        <v>19</v>
      </c>
      <c r="D442" s="9" t="s">
        <v>49</v>
      </c>
      <c r="E442" s="2" t="s">
        <v>235</v>
      </c>
      <c r="F442" s="9" t="s">
        <v>234</v>
      </c>
      <c r="G442" s="26">
        <v>108024.78</v>
      </c>
      <c r="H442" s="26"/>
      <c r="I442" s="26">
        <f>G442+H442</f>
        <v>108024.78</v>
      </c>
      <c r="J442" s="26">
        <v>93621.5</v>
      </c>
      <c r="K442" s="26"/>
      <c r="L442" s="26">
        <f>J442+K442</f>
        <v>93621.5</v>
      </c>
      <c r="M442" s="26">
        <v>97366.399999999994</v>
      </c>
      <c r="N442" s="26"/>
      <c r="O442" s="26">
        <f>M442+N442</f>
        <v>97366.399999999994</v>
      </c>
    </row>
    <row r="443" spans="1:15" s="12" customFormat="1" ht="45" x14ac:dyDescent="0.2">
      <c r="A443" s="31" t="s">
        <v>328</v>
      </c>
      <c r="B443" s="13">
        <v>852</v>
      </c>
      <c r="C443" s="9" t="s">
        <v>19</v>
      </c>
      <c r="D443" s="9" t="s">
        <v>49</v>
      </c>
      <c r="E443" s="2" t="s">
        <v>235</v>
      </c>
      <c r="F443" s="9" t="s">
        <v>323</v>
      </c>
      <c r="G443" s="26">
        <f>G442</f>
        <v>108024.78</v>
      </c>
      <c r="H443" s="26"/>
      <c r="I443" s="26">
        <f>G443+H443</f>
        <v>108024.78</v>
      </c>
      <c r="J443" s="26">
        <f>J442</f>
        <v>93621.5</v>
      </c>
      <c r="K443" s="26">
        <f t="shared" ref="K443:O443" si="244">K442</f>
        <v>0</v>
      </c>
      <c r="L443" s="26">
        <f t="shared" si="244"/>
        <v>93621.5</v>
      </c>
      <c r="M443" s="26">
        <f t="shared" si="244"/>
        <v>97366.399999999994</v>
      </c>
      <c r="N443" s="26">
        <f t="shared" si="244"/>
        <v>0</v>
      </c>
      <c r="O443" s="26">
        <f t="shared" si="244"/>
        <v>97366.399999999994</v>
      </c>
    </row>
    <row r="444" spans="1:15" s="12" customFormat="1" ht="28.5" x14ac:dyDescent="0.2">
      <c r="A444" s="10" t="s">
        <v>236</v>
      </c>
      <c r="B444" s="13">
        <v>852</v>
      </c>
      <c r="C444" s="21" t="s">
        <v>19</v>
      </c>
      <c r="D444" s="21" t="s">
        <v>65</v>
      </c>
      <c r="E444" s="2" t="s">
        <v>0</v>
      </c>
      <c r="F444" s="21"/>
      <c r="G444" s="22">
        <f t="shared" ref="G444:O444" si="245">G453+G445</f>
        <v>881704</v>
      </c>
      <c r="H444" s="22">
        <f t="shared" si="245"/>
        <v>0</v>
      </c>
      <c r="I444" s="22">
        <f t="shared" si="245"/>
        <v>881704</v>
      </c>
      <c r="J444" s="22">
        <f t="shared" si="245"/>
        <v>881704</v>
      </c>
      <c r="K444" s="22">
        <f t="shared" si="245"/>
        <v>0</v>
      </c>
      <c r="L444" s="22">
        <f t="shared" si="245"/>
        <v>881704</v>
      </c>
      <c r="M444" s="22">
        <f t="shared" si="245"/>
        <v>874704</v>
      </c>
      <c r="N444" s="22">
        <f t="shared" si="245"/>
        <v>0</v>
      </c>
      <c r="O444" s="22">
        <f t="shared" si="245"/>
        <v>874704</v>
      </c>
    </row>
    <row r="445" spans="1:15" s="12" customFormat="1" ht="165" x14ac:dyDescent="0.2">
      <c r="A445" s="31" t="s">
        <v>237</v>
      </c>
      <c r="B445" s="13">
        <v>852</v>
      </c>
      <c r="C445" s="9" t="s">
        <v>19</v>
      </c>
      <c r="D445" s="9" t="s">
        <v>65</v>
      </c>
      <c r="E445" s="2" t="s">
        <v>285</v>
      </c>
      <c r="F445" s="9"/>
      <c r="G445" s="26">
        <f t="shared" ref="G445:O445" si="246">G446+G450</f>
        <v>867704</v>
      </c>
      <c r="H445" s="26">
        <f t="shared" si="246"/>
        <v>0</v>
      </c>
      <c r="I445" s="26">
        <f t="shared" si="246"/>
        <v>867704</v>
      </c>
      <c r="J445" s="26">
        <f t="shared" si="246"/>
        <v>867704</v>
      </c>
      <c r="K445" s="26">
        <f t="shared" si="246"/>
        <v>0</v>
      </c>
      <c r="L445" s="26">
        <f t="shared" si="246"/>
        <v>867704</v>
      </c>
      <c r="M445" s="26">
        <f t="shared" si="246"/>
        <v>867704</v>
      </c>
      <c r="N445" s="26">
        <f t="shared" si="246"/>
        <v>0</v>
      </c>
      <c r="O445" s="26">
        <f t="shared" si="246"/>
        <v>867704</v>
      </c>
    </row>
    <row r="446" spans="1:15" s="12" customFormat="1" ht="75" x14ac:dyDescent="0.2">
      <c r="A446" s="31" t="s">
        <v>41</v>
      </c>
      <c r="B446" s="13">
        <v>852</v>
      </c>
      <c r="C446" s="33" t="s">
        <v>19</v>
      </c>
      <c r="D446" s="33" t="s">
        <v>65</v>
      </c>
      <c r="E446" s="2" t="s">
        <v>285</v>
      </c>
      <c r="F446" s="9" t="s">
        <v>42</v>
      </c>
      <c r="G446" s="26">
        <f t="shared" ref="G446:O446" si="247">G447</f>
        <v>550100</v>
      </c>
      <c r="H446" s="26">
        <f t="shared" si="247"/>
        <v>0</v>
      </c>
      <c r="I446" s="26">
        <f t="shared" si="247"/>
        <v>550100</v>
      </c>
      <c r="J446" s="26">
        <f t="shared" si="247"/>
        <v>550100</v>
      </c>
      <c r="K446" s="26">
        <f t="shared" si="247"/>
        <v>0</v>
      </c>
      <c r="L446" s="26">
        <f t="shared" si="247"/>
        <v>550100</v>
      </c>
      <c r="M446" s="26">
        <f t="shared" si="247"/>
        <v>550100</v>
      </c>
      <c r="N446" s="26">
        <f t="shared" si="247"/>
        <v>0</v>
      </c>
      <c r="O446" s="26">
        <f t="shared" si="247"/>
        <v>550100</v>
      </c>
    </row>
    <row r="447" spans="1:15" s="12" customFormat="1" ht="30" x14ac:dyDescent="0.2">
      <c r="A447" s="31" t="s">
        <v>260</v>
      </c>
      <c r="B447" s="13">
        <v>852</v>
      </c>
      <c r="C447" s="33" t="s">
        <v>19</v>
      </c>
      <c r="D447" s="33" t="s">
        <v>65</v>
      </c>
      <c r="E447" s="2" t="s">
        <v>285</v>
      </c>
      <c r="F447" s="9" t="s">
        <v>43</v>
      </c>
      <c r="G447" s="26">
        <v>550100</v>
      </c>
      <c r="H447" s="26"/>
      <c r="I447" s="26">
        <f>G447+H447</f>
        <v>550100</v>
      </c>
      <c r="J447" s="26">
        <v>550100</v>
      </c>
      <c r="K447" s="26"/>
      <c r="L447" s="26">
        <f>J447+K447</f>
        <v>550100</v>
      </c>
      <c r="M447" s="26">
        <v>550100</v>
      </c>
      <c r="N447" s="26"/>
      <c r="O447" s="26">
        <f>M447+N447</f>
        <v>550100</v>
      </c>
    </row>
    <row r="448" spans="1:15" s="12" customFormat="1" ht="30" x14ac:dyDescent="0.2">
      <c r="A448" s="76" t="s">
        <v>295</v>
      </c>
      <c r="B448" s="13">
        <v>852</v>
      </c>
      <c r="C448" s="33" t="s">
        <v>19</v>
      </c>
      <c r="D448" s="33" t="s">
        <v>65</v>
      </c>
      <c r="E448" s="2" t="s">
        <v>285</v>
      </c>
      <c r="F448" s="9" t="s">
        <v>296</v>
      </c>
      <c r="G448" s="26">
        <v>422500</v>
      </c>
      <c r="H448" s="26"/>
      <c r="I448" s="26">
        <f>G448+H448</f>
        <v>422500</v>
      </c>
      <c r="J448" s="26">
        <v>422500</v>
      </c>
      <c r="K448" s="26"/>
      <c r="L448" s="26">
        <f t="shared" ref="L448:L449" si="248">J448+K448</f>
        <v>422500</v>
      </c>
      <c r="M448" s="26">
        <v>422500</v>
      </c>
      <c r="N448" s="26"/>
      <c r="O448" s="26">
        <f t="shared" ref="O448:O449" si="249">M448+N448</f>
        <v>422500</v>
      </c>
    </row>
    <row r="449" spans="1:15" s="12" customFormat="1" ht="60" x14ac:dyDescent="0.2">
      <c r="A449" s="31" t="s">
        <v>297</v>
      </c>
      <c r="B449" s="13">
        <v>852</v>
      </c>
      <c r="C449" s="33" t="s">
        <v>19</v>
      </c>
      <c r="D449" s="33" t="s">
        <v>65</v>
      </c>
      <c r="E449" s="2" t="s">
        <v>285</v>
      </c>
      <c r="F449" s="9" t="s">
        <v>298</v>
      </c>
      <c r="G449" s="26">
        <v>127600</v>
      </c>
      <c r="H449" s="26"/>
      <c r="I449" s="26">
        <f>G449+H449</f>
        <v>127600</v>
      </c>
      <c r="J449" s="26">
        <v>127600</v>
      </c>
      <c r="K449" s="26"/>
      <c r="L449" s="26">
        <f t="shared" si="248"/>
        <v>127600</v>
      </c>
      <c r="M449" s="26">
        <v>127600</v>
      </c>
      <c r="N449" s="26"/>
      <c r="O449" s="26">
        <f t="shared" si="249"/>
        <v>127600</v>
      </c>
    </row>
    <row r="450" spans="1:15" s="12" customFormat="1" ht="30" x14ac:dyDescent="0.2">
      <c r="A450" s="31" t="s">
        <v>44</v>
      </c>
      <c r="B450" s="13">
        <v>852</v>
      </c>
      <c r="C450" s="33" t="s">
        <v>19</v>
      </c>
      <c r="D450" s="33" t="s">
        <v>65</v>
      </c>
      <c r="E450" s="2" t="s">
        <v>285</v>
      </c>
      <c r="F450" s="9" t="s">
        <v>45</v>
      </c>
      <c r="G450" s="26">
        <f t="shared" ref="G450:O450" si="250">G451</f>
        <v>317604</v>
      </c>
      <c r="H450" s="26">
        <f t="shared" si="250"/>
        <v>0</v>
      </c>
      <c r="I450" s="26">
        <f t="shared" si="250"/>
        <v>317604</v>
      </c>
      <c r="J450" s="26">
        <f t="shared" si="250"/>
        <v>317604</v>
      </c>
      <c r="K450" s="26">
        <f t="shared" si="250"/>
        <v>0</v>
      </c>
      <c r="L450" s="26">
        <f t="shared" si="250"/>
        <v>317604</v>
      </c>
      <c r="M450" s="26">
        <f t="shared" si="250"/>
        <v>317604</v>
      </c>
      <c r="N450" s="26">
        <f t="shared" si="250"/>
        <v>0</v>
      </c>
      <c r="O450" s="26">
        <f t="shared" si="250"/>
        <v>317604</v>
      </c>
    </row>
    <row r="451" spans="1:15" s="12" customFormat="1" ht="45" x14ac:dyDescent="0.2">
      <c r="A451" s="31" t="s">
        <v>46</v>
      </c>
      <c r="B451" s="13">
        <v>852</v>
      </c>
      <c r="C451" s="33" t="s">
        <v>19</v>
      </c>
      <c r="D451" s="33" t="s">
        <v>65</v>
      </c>
      <c r="E451" s="2" t="s">
        <v>285</v>
      </c>
      <c r="F451" s="9" t="s">
        <v>47</v>
      </c>
      <c r="G451" s="26">
        <v>317604</v>
      </c>
      <c r="H451" s="26"/>
      <c r="I451" s="26">
        <f>G451+H451</f>
        <v>317604</v>
      </c>
      <c r="J451" s="26">
        <v>317604</v>
      </c>
      <c r="K451" s="26"/>
      <c r="L451" s="26">
        <f>J451+K451</f>
        <v>317604</v>
      </c>
      <c r="M451" s="26">
        <v>317604</v>
      </c>
      <c r="N451" s="26"/>
      <c r="O451" s="26">
        <f>M451+N451</f>
        <v>317604</v>
      </c>
    </row>
    <row r="452" spans="1:15" s="12" customFormat="1" x14ac:dyDescent="0.2">
      <c r="A452" s="34" t="s">
        <v>294</v>
      </c>
      <c r="B452" s="13">
        <v>852</v>
      </c>
      <c r="C452" s="33" t="s">
        <v>19</v>
      </c>
      <c r="D452" s="33" t="s">
        <v>65</v>
      </c>
      <c r="E452" s="2" t="s">
        <v>285</v>
      </c>
      <c r="F452" s="9" t="s">
        <v>306</v>
      </c>
      <c r="G452" s="26">
        <f>G451</f>
        <v>317604</v>
      </c>
      <c r="H452" s="26"/>
      <c r="I452" s="26">
        <f>G452+H452</f>
        <v>317604</v>
      </c>
      <c r="J452" s="26">
        <f>J451</f>
        <v>317604</v>
      </c>
      <c r="K452" s="26">
        <f t="shared" ref="K452:O452" si="251">K451</f>
        <v>0</v>
      </c>
      <c r="L452" s="26">
        <f t="shared" si="251"/>
        <v>317604</v>
      </c>
      <c r="M452" s="26">
        <f t="shared" si="251"/>
        <v>317604</v>
      </c>
      <c r="N452" s="26">
        <f t="shared" si="251"/>
        <v>0</v>
      </c>
      <c r="O452" s="26">
        <f t="shared" si="251"/>
        <v>317604</v>
      </c>
    </row>
    <row r="453" spans="1:15" s="12" customFormat="1" ht="165" x14ac:dyDescent="0.2">
      <c r="A453" s="31" t="s">
        <v>238</v>
      </c>
      <c r="B453" s="13">
        <v>852</v>
      </c>
      <c r="C453" s="33" t="s">
        <v>19</v>
      </c>
      <c r="D453" s="33" t="s">
        <v>65</v>
      </c>
      <c r="E453" s="2" t="s">
        <v>286</v>
      </c>
      <c r="F453" s="9"/>
      <c r="G453" s="26">
        <f t="shared" ref="G453:O454" si="252">G454</f>
        <v>14000</v>
      </c>
      <c r="H453" s="26">
        <f t="shared" si="252"/>
        <v>0</v>
      </c>
      <c r="I453" s="26">
        <f t="shared" si="252"/>
        <v>14000</v>
      </c>
      <c r="J453" s="26">
        <f t="shared" si="252"/>
        <v>14000</v>
      </c>
      <c r="K453" s="26">
        <f t="shared" si="252"/>
        <v>0</v>
      </c>
      <c r="L453" s="26">
        <f t="shared" si="252"/>
        <v>14000</v>
      </c>
      <c r="M453" s="26">
        <f t="shared" si="252"/>
        <v>7000</v>
      </c>
      <c r="N453" s="26">
        <f t="shared" si="252"/>
        <v>0</v>
      </c>
      <c r="O453" s="26">
        <f t="shared" si="252"/>
        <v>7000</v>
      </c>
    </row>
    <row r="454" spans="1:15" s="12" customFormat="1" ht="30" x14ac:dyDescent="0.2">
      <c r="A454" s="31" t="s">
        <v>44</v>
      </c>
      <c r="B454" s="13">
        <v>852</v>
      </c>
      <c r="C454" s="33" t="s">
        <v>19</v>
      </c>
      <c r="D454" s="33" t="s">
        <v>65</v>
      </c>
      <c r="E454" s="2" t="s">
        <v>286</v>
      </c>
      <c r="F454" s="9" t="s">
        <v>45</v>
      </c>
      <c r="G454" s="26">
        <f t="shared" si="252"/>
        <v>14000</v>
      </c>
      <c r="H454" s="26">
        <f t="shared" si="252"/>
        <v>0</v>
      </c>
      <c r="I454" s="26">
        <f t="shared" si="252"/>
        <v>14000</v>
      </c>
      <c r="J454" s="26">
        <f t="shared" si="252"/>
        <v>14000</v>
      </c>
      <c r="K454" s="26">
        <f t="shared" si="252"/>
        <v>0</v>
      </c>
      <c r="L454" s="26">
        <f t="shared" si="252"/>
        <v>14000</v>
      </c>
      <c r="M454" s="26">
        <f t="shared" si="252"/>
        <v>7000</v>
      </c>
      <c r="N454" s="26">
        <f t="shared" si="252"/>
        <v>0</v>
      </c>
      <c r="O454" s="26">
        <f t="shared" si="252"/>
        <v>7000</v>
      </c>
    </row>
    <row r="455" spans="1:15" s="12" customFormat="1" ht="45" x14ac:dyDescent="0.2">
      <c r="A455" s="31" t="s">
        <v>46</v>
      </c>
      <c r="B455" s="13">
        <v>852</v>
      </c>
      <c r="C455" s="33" t="s">
        <v>19</v>
      </c>
      <c r="D455" s="33" t="s">
        <v>65</v>
      </c>
      <c r="E455" s="2" t="s">
        <v>286</v>
      </c>
      <c r="F455" s="9" t="s">
        <v>47</v>
      </c>
      <c r="G455" s="26">
        <v>14000</v>
      </c>
      <c r="H455" s="26"/>
      <c r="I455" s="26">
        <f>G455+H455</f>
        <v>14000</v>
      </c>
      <c r="J455" s="26">
        <v>14000</v>
      </c>
      <c r="K455" s="26"/>
      <c r="L455" s="26">
        <f>J455+K455</f>
        <v>14000</v>
      </c>
      <c r="M455" s="26">
        <v>7000</v>
      </c>
      <c r="N455" s="26"/>
      <c r="O455" s="26">
        <f>M455+N455</f>
        <v>7000</v>
      </c>
    </row>
    <row r="456" spans="1:15" s="12" customFormat="1" x14ac:dyDescent="0.2">
      <c r="A456" s="34" t="s">
        <v>294</v>
      </c>
      <c r="B456" s="13">
        <v>852</v>
      </c>
      <c r="C456" s="33" t="s">
        <v>19</v>
      </c>
      <c r="D456" s="33" t="s">
        <v>65</v>
      </c>
      <c r="E456" s="2" t="s">
        <v>286</v>
      </c>
      <c r="F456" s="9" t="s">
        <v>306</v>
      </c>
      <c r="G456" s="26">
        <f>G455</f>
        <v>14000</v>
      </c>
      <c r="H456" s="26"/>
      <c r="I456" s="26">
        <f>G456+H456</f>
        <v>14000</v>
      </c>
      <c r="J456" s="26">
        <f>J455</f>
        <v>14000</v>
      </c>
      <c r="K456" s="26">
        <f t="shared" ref="K456:O456" si="253">K455</f>
        <v>0</v>
      </c>
      <c r="L456" s="26">
        <f t="shared" si="253"/>
        <v>14000</v>
      </c>
      <c r="M456" s="26">
        <f t="shared" si="253"/>
        <v>7000</v>
      </c>
      <c r="N456" s="26">
        <f t="shared" si="253"/>
        <v>0</v>
      </c>
      <c r="O456" s="26">
        <f t="shared" si="253"/>
        <v>7000</v>
      </c>
    </row>
    <row r="457" spans="1:15" s="12" customFormat="1" ht="28.5" x14ac:dyDescent="0.2">
      <c r="A457" s="62" t="s">
        <v>287</v>
      </c>
      <c r="B457" s="53">
        <v>853</v>
      </c>
      <c r="C457" s="9"/>
      <c r="D457" s="9"/>
      <c r="E457" s="10" t="s">
        <v>0</v>
      </c>
      <c r="F457" s="9"/>
      <c r="G457" s="15">
        <f>G458+G481</f>
        <v>8569500</v>
      </c>
      <c r="H457" s="15">
        <f t="shared" ref="H457:I457" si="254">H458+H481</f>
        <v>590600</v>
      </c>
      <c r="I457" s="15">
        <f t="shared" si="254"/>
        <v>9160100</v>
      </c>
      <c r="J457" s="15">
        <f>J458+J481</f>
        <v>12241800</v>
      </c>
      <c r="K457" s="15">
        <f t="shared" ref="K457:L457" si="255">K458+K481</f>
        <v>0</v>
      </c>
      <c r="L457" s="15">
        <f t="shared" si="255"/>
        <v>12241800</v>
      </c>
      <c r="M457" s="15">
        <f>M458+M481</f>
        <v>15369500</v>
      </c>
      <c r="N457" s="15">
        <f t="shared" ref="N457:O457" si="256">N458+N481</f>
        <v>0</v>
      </c>
      <c r="O457" s="15">
        <f t="shared" si="256"/>
        <v>15369500</v>
      </c>
    </row>
    <row r="458" spans="1:15" s="12" customFormat="1" x14ac:dyDescent="0.2">
      <c r="A458" s="51" t="s">
        <v>34</v>
      </c>
      <c r="B458" s="37">
        <v>853</v>
      </c>
      <c r="C458" s="14" t="s">
        <v>35</v>
      </c>
      <c r="D458" s="14"/>
      <c r="E458" s="2" t="s">
        <v>0</v>
      </c>
      <c r="F458" s="14"/>
      <c r="G458" s="15">
        <f>G459+G473+G477</f>
        <v>5806500</v>
      </c>
      <c r="H458" s="15">
        <f t="shared" ref="H458:I458" si="257">H459+H473+H477</f>
        <v>290600</v>
      </c>
      <c r="I458" s="15">
        <f t="shared" si="257"/>
        <v>6097100</v>
      </c>
      <c r="J458" s="15">
        <f>J459+J473+J477</f>
        <v>9478800</v>
      </c>
      <c r="K458" s="15">
        <f t="shared" ref="K458:L458" si="258">K459+K473+K477</f>
        <v>0</v>
      </c>
      <c r="L458" s="15">
        <f t="shared" si="258"/>
        <v>9478800</v>
      </c>
      <c r="M458" s="15">
        <f>M459+M473+M477</f>
        <v>12606500</v>
      </c>
      <c r="N458" s="15">
        <f t="shared" ref="N458:O458" si="259">N459+N473+N477</f>
        <v>0</v>
      </c>
      <c r="O458" s="15">
        <f t="shared" si="259"/>
        <v>12606500</v>
      </c>
    </row>
    <row r="459" spans="1:15" s="12" customFormat="1" ht="57" x14ac:dyDescent="0.2">
      <c r="A459" s="10" t="s">
        <v>64</v>
      </c>
      <c r="B459" s="37">
        <v>853</v>
      </c>
      <c r="C459" s="21" t="s">
        <v>35</v>
      </c>
      <c r="D459" s="21" t="s">
        <v>65</v>
      </c>
      <c r="E459" s="2" t="s">
        <v>0</v>
      </c>
      <c r="F459" s="21"/>
      <c r="G459" s="22">
        <f>G460+G469</f>
        <v>5606500</v>
      </c>
      <c r="H459" s="22">
        <f t="shared" ref="H459:I459" si="260">H460+H469</f>
        <v>15600</v>
      </c>
      <c r="I459" s="22">
        <f t="shared" si="260"/>
        <v>5622100</v>
      </c>
      <c r="J459" s="22">
        <f>J460+J469</f>
        <v>5606500</v>
      </c>
      <c r="K459" s="22">
        <f t="shared" ref="K459:L459" si="261">K460+K469</f>
        <v>0</v>
      </c>
      <c r="L459" s="22">
        <f t="shared" si="261"/>
        <v>5606500</v>
      </c>
      <c r="M459" s="22">
        <f>M460+M469</f>
        <v>5606500</v>
      </c>
      <c r="N459" s="22">
        <f t="shared" ref="N459:O459" si="262">N460+N469</f>
        <v>0</v>
      </c>
      <c r="O459" s="22">
        <f t="shared" si="262"/>
        <v>5606500</v>
      </c>
    </row>
    <row r="460" spans="1:15" s="12" customFormat="1" ht="45" x14ac:dyDescent="0.2">
      <c r="A460" s="31" t="s">
        <v>38</v>
      </c>
      <c r="B460" s="37">
        <v>853</v>
      </c>
      <c r="C460" s="9" t="s">
        <v>39</v>
      </c>
      <c r="D460" s="9" t="s">
        <v>65</v>
      </c>
      <c r="E460" s="2" t="s">
        <v>66</v>
      </c>
      <c r="F460" s="9"/>
      <c r="G460" s="26">
        <f>G461+G466</f>
        <v>5604100</v>
      </c>
      <c r="H460" s="26">
        <f t="shared" ref="H460:O460" si="263">H461+H466</f>
        <v>15600</v>
      </c>
      <c r="I460" s="26">
        <f t="shared" si="263"/>
        <v>5619700</v>
      </c>
      <c r="J460" s="26">
        <f t="shared" si="263"/>
        <v>5604100</v>
      </c>
      <c r="K460" s="26">
        <f t="shared" si="263"/>
        <v>0</v>
      </c>
      <c r="L460" s="26">
        <f t="shared" si="263"/>
        <v>5604100</v>
      </c>
      <c r="M460" s="26">
        <f t="shared" si="263"/>
        <v>5604100</v>
      </c>
      <c r="N460" s="26">
        <f t="shared" si="263"/>
        <v>0</v>
      </c>
      <c r="O460" s="26">
        <f t="shared" si="263"/>
        <v>5604100</v>
      </c>
    </row>
    <row r="461" spans="1:15" s="12" customFormat="1" ht="75" x14ac:dyDescent="0.2">
      <c r="A461" s="31" t="s">
        <v>41</v>
      </c>
      <c r="B461" s="37">
        <v>853</v>
      </c>
      <c r="C461" s="9" t="s">
        <v>35</v>
      </c>
      <c r="D461" s="9" t="s">
        <v>65</v>
      </c>
      <c r="E461" s="2" t="s">
        <v>66</v>
      </c>
      <c r="F461" s="9" t="s">
        <v>42</v>
      </c>
      <c r="G461" s="26">
        <f t="shared" ref="G461:O461" si="264">G462</f>
        <v>5302900</v>
      </c>
      <c r="H461" s="26">
        <f t="shared" si="264"/>
        <v>0</v>
      </c>
      <c r="I461" s="26">
        <f t="shared" si="264"/>
        <v>5302900</v>
      </c>
      <c r="J461" s="26">
        <f t="shared" si="264"/>
        <v>5302900</v>
      </c>
      <c r="K461" s="26">
        <f t="shared" si="264"/>
        <v>0</v>
      </c>
      <c r="L461" s="26">
        <f t="shared" si="264"/>
        <v>5302900</v>
      </c>
      <c r="M461" s="26">
        <f t="shared" si="264"/>
        <v>5302900</v>
      </c>
      <c r="N461" s="26">
        <f t="shared" si="264"/>
        <v>0</v>
      </c>
      <c r="O461" s="26">
        <f t="shared" si="264"/>
        <v>5302900</v>
      </c>
    </row>
    <row r="462" spans="1:15" s="12" customFormat="1" ht="30" x14ac:dyDescent="0.2">
      <c r="A462" s="63" t="s">
        <v>260</v>
      </c>
      <c r="B462" s="64">
        <v>853</v>
      </c>
      <c r="C462" s="65" t="s">
        <v>35</v>
      </c>
      <c r="D462" s="65" t="s">
        <v>65</v>
      </c>
      <c r="E462" s="20" t="s">
        <v>66</v>
      </c>
      <c r="F462" s="65" t="s">
        <v>43</v>
      </c>
      <c r="G462" s="26">
        <v>5302900</v>
      </c>
      <c r="H462" s="26"/>
      <c r="I462" s="26">
        <f>G462+H462</f>
        <v>5302900</v>
      </c>
      <c r="J462" s="26">
        <v>5302900</v>
      </c>
      <c r="K462" s="26"/>
      <c r="L462" s="26">
        <f>J462+K462</f>
        <v>5302900</v>
      </c>
      <c r="M462" s="26">
        <v>5302900</v>
      </c>
      <c r="N462" s="26"/>
      <c r="O462" s="26">
        <f>M462+N462</f>
        <v>5302900</v>
      </c>
    </row>
    <row r="463" spans="1:15" s="12" customFormat="1" ht="30" x14ac:dyDescent="0.2">
      <c r="A463" s="75" t="s">
        <v>295</v>
      </c>
      <c r="B463" s="37">
        <v>853</v>
      </c>
      <c r="C463" s="9" t="s">
        <v>35</v>
      </c>
      <c r="D463" s="9" t="s">
        <v>65</v>
      </c>
      <c r="E463" s="25" t="s">
        <v>66</v>
      </c>
      <c r="F463" s="9" t="s">
        <v>296</v>
      </c>
      <c r="G463" s="26">
        <v>4062100</v>
      </c>
      <c r="H463" s="26"/>
      <c r="I463" s="26">
        <f>G463+H463</f>
        <v>4062100</v>
      </c>
      <c r="J463" s="26">
        <v>4062100</v>
      </c>
      <c r="K463" s="26"/>
      <c r="L463" s="26">
        <f t="shared" ref="L463:L465" si="265">J463+K463</f>
        <v>4062100</v>
      </c>
      <c r="M463" s="26">
        <v>4062100</v>
      </c>
      <c r="N463" s="26"/>
      <c r="O463" s="26">
        <f t="shared" ref="O463:O465" si="266">M463+N463</f>
        <v>4062100</v>
      </c>
    </row>
    <row r="464" spans="1:15" s="12" customFormat="1" ht="45" x14ac:dyDescent="0.2">
      <c r="A464" s="75" t="s">
        <v>300</v>
      </c>
      <c r="B464" s="37">
        <v>853</v>
      </c>
      <c r="C464" s="9" t="s">
        <v>35</v>
      </c>
      <c r="D464" s="9" t="s">
        <v>65</v>
      </c>
      <c r="E464" s="25" t="s">
        <v>66</v>
      </c>
      <c r="F464" s="9" t="s">
        <v>299</v>
      </c>
      <c r="G464" s="26">
        <v>14000</v>
      </c>
      <c r="H464" s="26"/>
      <c r="I464" s="26">
        <f>G464+H464</f>
        <v>14000</v>
      </c>
      <c r="J464" s="26">
        <v>14000</v>
      </c>
      <c r="K464" s="26"/>
      <c r="L464" s="26">
        <f t="shared" si="265"/>
        <v>14000</v>
      </c>
      <c r="M464" s="26">
        <v>14000</v>
      </c>
      <c r="N464" s="26"/>
      <c r="O464" s="26">
        <f t="shared" si="266"/>
        <v>14000</v>
      </c>
    </row>
    <row r="465" spans="1:15" s="12" customFormat="1" ht="60" x14ac:dyDescent="0.2">
      <c r="A465" s="24" t="s">
        <v>297</v>
      </c>
      <c r="B465" s="37">
        <v>853</v>
      </c>
      <c r="C465" s="9" t="s">
        <v>35</v>
      </c>
      <c r="D465" s="9" t="s">
        <v>65</v>
      </c>
      <c r="E465" s="25" t="s">
        <v>66</v>
      </c>
      <c r="F465" s="9" t="s">
        <v>298</v>
      </c>
      <c r="G465" s="26">
        <v>1226800</v>
      </c>
      <c r="H465" s="26"/>
      <c r="I465" s="26">
        <f>G465+H465</f>
        <v>1226800</v>
      </c>
      <c r="J465" s="26">
        <v>1226800</v>
      </c>
      <c r="K465" s="26"/>
      <c r="L465" s="26">
        <f t="shared" si="265"/>
        <v>1226800</v>
      </c>
      <c r="M465" s="26">
        <v>1226800</v>
      </c>
      <c r="N465" s="26"/>
      <c r="O465" s="26">
        <f t="shared" si="266"/>
        <v>1226800</v>
      </c>
    </row>
    <row r="466" spans="1:15" s="12" customFormat="1" ht="30" x14ac:dyDescent="0.2">
      <c r="A466" s="27" t="s">
        <v>44</v>
      </c>
      <c r="B466" s="66">
        <v>853</v>
      </c>
      <c r="C466" s="29" t="s">
        <v>35</v>
      </c>
      <c r="D466" s="29" t="s">
        <v>65</v>
      </c>
      <c r="E466" s="30" t="s">
        <v>66</v>
      </c>
      <c r="F466" s="29" t="s">
        <v>45</v>
      </c>
      <c r="G466" s="26">
        <f t="shared" ref="G466:O466" si="267">G467</f>
        <v>301200</v>
      </c>
      <c r="H466" s="26">
        <f t="shared" si="267"/>
        <v>15600</v>
      </c>
      <c r="I466" s="26">
        <f t="shared" si="267"/>
        <v>316800</v>
      </c>
      <c r="J466" s="26">
        <f t="shared" si="267"/>
        <v>301200</v>
      </c>
      <c r="K466" s="26">
        <f t="shared" si="267"/>
        <v>0</v>
      </c>
      <c r="L466" s="26">
        <f t="shared" si="267"/>
        <v>301200</v>
      </c>
      <c r="M466" s="26">
        <f t="shared" si="267"/>
        <v>301200</v>
      </c>
      <c r="N466" s="26">
        <f t="shared" si="267"/>
        <v>0</v>
      </c>
      <c r="O466" s="26">
        <f t="shared" si="267"/>
        <v>301200</v>
      </c>
    </row>
    <row r="467" spans="1:15" s="12" customFormat="1" ht="45" x14ac:dyDescent="0.2">
      <c r="A467" s="31" t="s">
        <v>46</v>
      </c>
      <c r="B467" s="37">
        <v>853</v>
      </c>
      <c r="C467" s="9" t="s">
        <v>35</v>
      </c>
      <c r="D467" s="9" t="s">
        <v>65</v>
      </c>
      <c r="E467" s="2" t="s">
        <v>66</v>
      </c>
      <c r="F467" s="9" t="s">
        <v>47</v>
      </c>
      <c r="G467" s="26">
        <v>301200</v>
      </c>
      <c r="H467" s="26">
        <v>15600</v>
      </c>
      <c r="I467" s="26">
        <f>G467+H467</f>
        <v>316800</v>
      </c>
      <c r="J467" s="26">
        <v>301200</v>
      </c>
      <c r="K467" s="26"/>
      <c r="L467" s="26">
        <f>J467+K467</f>
        <v>301200</v>
      </c>
      <c r="M467" s="26">
        <v>301200</v>
      </c>
      <c r="N467" s="26"/>
      <c r="O467" s="26">
        <f>M467+N467</f>
        <v>301200</v>
      </c>
    </row>
    <row r="468" spans="1:15" s="12" customFormat="1" x14ac:dyDescent="0.2">
      <c r="A468" s="34" t="s">
        <v>294</v>
      </c>
      <c r="B468" s="37">
        <v>853</v>
      </c>
      <c r="C468" s="9" t="s">
        <v>35</v>
      </c>
      <c r="D468" s="9" t="s">
        <v>65</v>
      </c>
      <c r="E468" s="2" t="s">
        <v>66</v>
      </c>
      <c r="F468" s="9" t="s">
        <v>306</v>
      </c>
      <c r="G468" s="26">
        <f>G467</f>
        <v>301200</v>
      </c>
      <c r="H468" s="26">
        <f>H467</f>
        <v>15600</v>
      </c>
      <c r="I468" s="26">
        <f>G468+H468</f>
        <v>316800</v>
      </c>
      <c r="J468" s="26">
        <f>J467</f>
        <v>301200</v>
      </c>
      <c r="K468" s="26">
        <f t="shared" ref="K468:O468" si="268">K467</f>
        <v>0</v>
      </c>
      <c r="L468" s="26">
        <f t="shared" si="268"/>
        <v>301200</v>
      </c>
      <c r="M468" s="26">
        <f t="shared" si="268"/>
        <v>301200</v>
      </c>
      <c r="N468" s="26">
        <f t="shared" si="268"/>
        <v>0</v>
      </c>
      <c r="O468" s="26">
        <f t="shared" si="268"/>
        <v>301200</v>
      </c>
    </row>
    <row r="469" spans="1:15" s="12" customFormat="1" ht="90" x14ac:dyDescent="0.2">
      <c r="A469" s="31" t="s">
        <v>67</v>
      </c>
      <c r="B469" s="37">
        <v>853</v>
      </c>
      <c r="C469" s="9" t="s">
        <v>35</v>
      </c>
      <c r="D469" s="9" t="s">
        <v>65</v>
      </c>
      <c r="E469" s="2" t="s">
        <v>68</v>
      </c>
      <c r="F469" s="9"/>
      <c r="G469" s="26">
        <f t="shared" ref="G469:O470" si="269">G470</f>
        <v>2400</v>
      </c>
      <c r="H469" s="26">
        <f t="shared" si="269"/>
        <v>0</v>
      </c>
      <c r="I469" s="26">
        <f t="shared" si="269"/>
        <v>2400</v>
      </c>
      <c r="J469" s="26">
        <f t="shared" si="269"/>
        <v>2400</v>
      </c>
      <c r="K469" s="26">
        <f t="shared" si="269"/>
        <v>0</v>
      </c>
      <c r="L469" s="26">
        <f t="shared" si="269"/>
        <v>2400</v>
      </c>
      <c r="M469" s="26">
        <f t="shared" si="269"/>
        <v>2400</v>
      </c>
      <c r="N469" s="26">
        <f t="shared" si="269"/>
        <v>0</v>
      </c>
      <c r="O469" s="26">
        <f t="shared" si="269"/>
        <v>2400</v>
      </c>
    </row>
    <row r="470" spans="1:15" s="12" customFormat="1" ht="30" x14ac:dyDescent="0.2">
      <c r="A470" s="31" t="s">
        <v>44</v>
      </c>
      <c r="B470" s="37">
        <v>853</v>
      </c>
      <c r="C470" s="9" t="s">
        <v>35</v>
      </c>
      <c r="D470" s="9" t="s">
        <v>65</v>
      </c>
      <c r="E470" s="2" t="s">
        <v>68</v>
      </c>
      <c r="F470" s="9" t="s">
        <v>45</v>
      </c>
      <c r="G470" s="26">
        <f t="shared" si="269"/>
        <v>2400</v>
      </c>
      <c r="H470" s="26">
        <f t="shared" si="269"/>
        <v>0</v>
      </c>
      <c r="I470" s="26">
        <f t="shared" si="269"/>
        <v>2400</v>
      </c>
      <c r="J470" s="26">
        <f t="shared" si="269"/>
        <v>2400</v>
      </c>
      <c r="K470" s="26">
        <f t="shared" si="269"/>
        <v>0</v>
      </c>
      <c r="L470" s="26">
        <f t="shared" si="269"/>
        <v>2400</v>
      </c>
      <c r="M470" s="26">
        <f t="shared" si="269"/>
        <v>2400</v>
      </c>
      <c r="N470" s="26">
        <f t="shared" si="269"/>
        <v>0</v>
      </c>
      <c r="O470" s="26">
        <f t="shared" si="269"/>
        <v>2400</v>
      </c>
    </row>
    <row r="471" spans="1:15" s="12" customFormat="1" ht="45" x14ac:dyDescent="0.2">
      <c r="A471" s="31" t="s">
        <v>46</v>
      </c>
      <c r="B471" s="37">
        <v>853</v>
      </c>
      <c r="C471" s="9" t="s">
        <v>35</v>
      </c>
      <c r="D471" s="9" t="s">
        <v>65</v>
      </c>
      <c r="E471" s="2" t="s">
        <v>68</v>
      </c>
      <c r="F471" s="9" t="s">
        <v>47</v>
      </c>
      <c r="G471" s="26">
        <v>2400</v>
      </c>
      <c r="H471" s="26"/>
      <c r="I471" s="26">
        <f>G471+H471</f>
        <v>2400</v>
      </c>
      <c r="J471" s="26">
        <v>2400</v>
      </c>
      <c r="K471" s="26"/>
      <c r="L471" s="26">
        <f>J471+K471</f>
        <v>2400</v>
      </c>
      <c r="M471" s="26">
        <v>2400</v>
      </c>
      <c r="N471" s="26"/>
      <c r="O471" s="26">
        <f>M471+N471</f>
        <v>2400</v>
      </c>
    </row>
    <row r="472" spans="1:15" s="12" customFormat="1" x14ac:dyDescent="0.2">
      <c r="A472" s="34" t="s">
        <v>294</v>
      </c>
      <c r="B472" s="37">
        <v>853</v>
      </c>
      <c r="C472" s="9" t="s">
        <v>35</v>
      </c>
      <c r="D472" s="9" t="s">
        <v>65</v>
      </c>
      <c r="E472" s="2" t="s">
        <v>68</v>
      </c>
      <c r="F472" s="9" t="s">
        <v>306</v>
      </c>
      <c r="G472" s="26">
        <f>G471</f>
        <v>2400</v>
      </c>
      <c r="H472" s="26"/>
      <c r="I472" s="26">
        <f>G472+H472</f>
        <v>2400</v>
      </c>
      <c r="J472" s="26">
        <f>J471</f>
        <v>2400</v>
      </c>
      <c r="K472" s="26">
        <f t="shared" ref="K472:O472" si="270">K471</f>
        <v>0</v>
      </c>
      <c r="L472" s="26">
        <f t="shared" si="270"/>
        <v>2400</v>
      </c>
      <c r="M472" s="26">
        <f t="shared" si="270"/>
        <v>2400</v>
      </c>
      <c r="N472" s="26">
        <f t="shared" si="270"/>
        <v>0</v>
      </c>
      <c r="O472" s="26">
        <f t="shared" si="270"/>
        <v>2400</v>
      </c>
    </row>
    <row r="473" spans="1:15" s="12" customFormat="1" x14ac:dyDescent="0.2">
      <c r="A473" s="10" t="s">
        <v>73</v>
      </c>
      <c r="B473" s="37">
        <v>853</v>
      </c>
      <c r="C473" s="21" t="s">
        <v>35</v>
      </c>
      <c r="D473" s="21" t="s">
        <v>20</v>
      </c>
      <c r="E473" s="2" t="s">
        <v>0</v>
      </c>
      <c r="F473" s="21"/>
      <c r="G473" s="22">
        <f t="shared" ref="G473:O475" si="271">G474</f>
        <v>200000</v>
      </c>
      <c r="H473" s="22">
        <f t="shared" si="271"/>
        <v>275000</v>
      </c>
      <c r="I473" s="22">
        <f t="shared" si="271"/>
        <v>475000</v>
      </c>
      <c r="J473" s="22">
        <f t="shared" si="271"/>
        <v>200000</v>
      </c>
      <c r="K473" s="22">
        <f t="shared" si="271"/>
        <v>0</v>
      </c>
      <c r="L473" s="22">
        <f t="shared" si="271"/>
        <v>200000</v>
      </c>
      <c r="M473" s="22">
        <f t="shared" si="271"/>
        <v>200000</v>
      </c>
      <c r="N473" s="22">
        <f t="shared" si="271"/>
        <v>0</v>
      </c>
      <c r="O473" s="22">
        <f t="shared" si="271"/>
        <v>200000</v>
      </c>
    </row>
    <row r="474" spans="1:15" s="12" customFormat="1" x14ac:dyDescent="0.2">
      <c r="A474" s="31" t="s">
        <v>288</v>
      </c>
      <c r="B474" s="37">
        <v>853</v>
      </c>
      <c r="C474" s="9" t="s">
        <v>35</v>
      </c>
      <c r="D474" s="9" t="s">
        <v>20</v>
      </c>
      <c r="E474" s="2" t="s">
        <v>75</v>
      </c>
      <c r="F474" s="9"/>
      <c r="G474" s="26">
        <f t="shared" si="271"/>
        <v>200000</v>
      </c>
      <c r="H474" s="26">
        <f t="shared" si="271"/>
        <v>275000</v>
      </c>
      <c r="I474" s="26">
        <f t="shared" si="271"/>
        <v>475000</v>
      </c>
      <c r="J474" s="26">
        <f t="shared" si="271"/>
        <v>200000</v>
      </c>
      <c r="K474" s="26">
        <f t="shared" si="271"/>
        <v>0</v>
      </c>
      <c r="L474" s="26">
        <f t="shared" si="271"/>
        <v>200000</v>
      </c>
      <c r="M474" s="26">
        <f t="shared" si="271"/>
        <v>200000</v>
      </c>
      <c r="N474" s="26">
        <f t="shared" si="271"/>
        <v>0</v>
      </c>
      <c r="O474" s="26">
        <f t="shared" si="271"/>
        <v>200000</v>
      </c>
    </row>
    <row r="475" spans="1:15" s="12" customFormat="1" x14ac:dyDescent="0.2">
      <c r="A475" s="31" t="s">
        <v>52</v>
      </c>
      <c r="B475" s="37">
        <v>853</v>
      </c>
      <c r="C475" s="9" t="s">
        <v>35</v>
      </c>
      <c r="D475" s="9" t="s">
        <v>20</v>
      </c>
      <c r="E475" s="2" t="s">
        <v>75</v>
      </c>
      <c r="F475" s="9" t="s">
        <v>53</v>
      </c>
      <c r="G475" s="26">
        <f t="shared" si="271"/>
        <v>200000</v>
      </c>
      <c r="H475" s="26">
        <f t="shared" si="271"/>
        <v>275000</v>
      </c>
      <c r="I475" s="26">
        <f t="shared" si="271"/>
        <v>475000</v>
      </c>
      <c r="J475" s="26">
        <f t="shared" si="271"/>
        <v>200000</v>
      </c>
      <c r="K475" s="26">
        <f t="shared" si="271"/>
        <v>0</v>
      </c>
      <c r="L475" s="26">
        <f t="shared" si="271"/>
        <v>200000</v>
      </c>
      <c r="M475" s="26">
        <f t="shared" si="271"/>
        <v>200000</v>
      </c>
      <c r="N475" s="26">
        <f t="shared" si="271"/>
        <v>0</v>
      </c>
      <c r="O475" s="26">
        <f t="shared" si="271"/>
        <v>200000</v>
      </c>
    </row>
    <row r="476" spans="1:15" s="23" customFormat="1" x14ac:dyDescent="0.2">
      <c r="A476" s="31" t="s">
        <v>76</v>
      </c>
      <c r="B476" s="37">
        <v>853</v>
      </c>
      <c r="C476" s="9" t="s">
        <v>35</v>
      </c>
      <c r="D476" s="9" t="s">
        <v>20</v>
      </c>
      <c r="E476" s="2" t="s">
        <v>75</v>
      </c>
      <c r="F476" s="9" t="s">
        <v>77</v>
      </c>
      <c r="G476" s="26">
        <v>200000</v>
      </c>
      <c r="H476" s="26">
        <f>300000-25000</f>
        <v>275000</v>
      </c>
      <c r="I476" s="26">
        <f>G476+H476</f>
        <v>475000</v>
      </c>
      <c r="J476" s="26">
        <v>200000</v>
      </c>
      <c r="K476" s="26"/>
      <c r="L476" s="26">
        <f>J476+K476</f>
        <v>200000</v>
      </c>
      <c r="M476" s="26">
        <v>200000</v>
      </c>
      <c r="N476" s="26"/>
      <c r="O476" s="26">
        <f>M476+N476</f>
        <v>200000</v>
      </c>
    </row>
    <row r="477" spans="1:15" s="12" customFormat="1" x14ac:dyDescent="0.2">
      <c r="A477" s="10" t="s">
        <v>78</v>
      </c>
      <c r="B477" s="67">
        <v>853</v>
      </c>
      <c r="C477" s="21" t="s">
        <v>35</v>
      </c>
      <c r="D477" s="21" t="s">
        <v>22</v>
      </c>
      <c r="E477" s="2" t="s">
        <v>0</v>
      </c>
      <c r="F477" s="21"/>
      <c r="G477" s="22">
        <f t="shared" ref="G477:O477" si="272">G478</f>
        <v>0</v>
      </c>
      <c r="H477" s="22">
        <f t="shared" si="272"/>
        <v>0</v>
      </c>
      <c r="I477" s="22">
        <f t="shared" si="272"/>
        <v>0</v>
      </c>
      <c r="J477" s="22">
        <f t="shared" si="272"/>
        <v>3672300</v>
      </c>
      <c r="K477" s="22">
        <f t="shared" si="272"/>
        <v>0</v>
      </c>
      <c r="L477" s="22">
        <f t="shared" si="272"/>
        <v>3672300</v>
      </c>
      <c r="M477" s="22">
        <f t="shared" si="272"/>
        <v>6800000</v>
      </c>
      <c r="N477" s="22">
        <f t="shared" si="272"/>
        <v>0</v>
      </c>
      <c r="O477" s="22">
        <f t="shared" si="272"/>
        <v>6800000</v>
      </c>
    </row>
    <row r="478" spans="1:15" s="12" customFormat="1" x14ac:dyDescent="0.2">
      <c r="A478" s="31" t="s">
        <v>96</v>
      </c>
      <c r="B478" s="37">
        <v>853</v>
      </c>
      <c r="C478" s="9" t="s">
        <v>35</v>
      </c>
      <c r="D478" s="9" t="s">
        <v>22</v>
      </c>
      <c r="E478" s="2" t="s">
        <v>97</v>
      </c>
      <c r="F478" s="68"/>
      <c r="G478" s="26">
        <f>G480</f>
        <v>0</v>
      </c>
      <c r="H478" s="26">
        <f t="shared" ref="H478:I478" si="273">H480</f>
        <v>0</v>
      </c>
      <c r="I478" s="26">
        <f t="shared" si="273"/>
        <v>0</v>
      </c>
      <c r="J478" s="26">
        <f>J480</f>
        <v>3672300</v>
      </c>
      <c r="K478" s="26">
        <f t="shared" ref="K478:L478" si="274">K480</f>
        <v>0</v>
      </c>
      <c r="L478" s="26">
        <f t="shared" si="274"/>
        <v>3672300</v>
      </c>
      <c r="M478" s="26">
        <f>M480</f>
        <v>6800000</v>
      </c>
      <c r="N478" s="26">
        <f t="shared" ref="N478:O478" si="275">N480</f>
        <v>0</v>
      </c>
      <c r="O478" s="26">
        <f t="shared" si="275"/>
        <v>6800000</v>
      </c>
    </row>
    <row r="479" spans="1:15" s="12" customFormat="1" x14ac:dyDescent="0.2">
      <c r="A479" s="31" t="s">
        <v>52</v>
      </c>
      <c r="B479" s="37">
        <v>853</v>
      </c>
      <c r="C479" s="9" t="s">
        <v>35</v>
      </c>
      <c r="D479" s="9" t="s">
        <v>22</v>
      </c>
      <c r="E479" s="2" t="s">
        <v>97</v>
      </c>
      <c r="F479" s="69">
        <v>800</v>
      </c>
      <c r="G479" s="26">
        <f>G480</f>
        <v>0</v>
      </c>
      <c r="H479" s="26">
        <f t="shared" ref="H479:I479" si="276">H480</f>
        <v>0</v>
      </c>
      <c r="I479" s="26">
        <f t="shared" si="276"/>
        <v>0</v>
      </c>
      <c r="J479" s="26">
        <f>J480</f>
        <v>3672300</v>
      </c>
      <c r="K479" s="26">
        <f t="shared" ref="K479:L479" si="277">K480</f>
        <v>0</v>
      </c>
      <c r="L479" s="26">
        <f t="shared" si="277"/>
        <v>3672300</v>
      </c>
      <c r="M479" s="26">
        <f>M480</f>
        <v>6800000</v>
      </c>
      <c r="N479" s="26">
        <f t="shared" ref="N479:O479" si="278">N480</f>
        <v>0</v>
      </c>
      <c r="O479" s="26">
        <f t="shared" si="278"/>
        <v>6800000</v>
      </c>
    </row>
    <row r="480" spans="1:15" s="12" customFormat="1" x14ac:dyDescent="0.2">
      <c r="A480" s="31" t="s">
        <v>76</v>
      </c>
      <c r="B480" s="37">
        <v>853</v>
      </c>
      <c r="C480" s="9" t="s">
        <v>35</v>
      </c>
      <c r="D480" s="9" t="s">
        <v>22</v>
      </c>
      <c r="E480" s="2" t="s">
        <v>97</v>
      </c>
      <c r="F480" s="68" t="s">
        <v>77</v>
      </c>
      <c r="G480" s="26"/>
      <c r="H480" s="26"/>
      <c r="I480" s="26">
        <f>G480+H480</f>
        <v>0</v>
      </c>
      <c r="J480" s="26">
        <v>3672300</v>
      </c>
      <c r="K480" s="26"/>
      <c r="L480" s="26">
        <f>J480+K480</f>
        <v>3672300</v>
      </c>
      <c r="M480" s="26">
        <v>6800000</v>
      </c>
      <c r="N480" s="26"/>
      <c r="O480" s="26">
        <f>M480+N480</f>
        <v>6800000</v>
      </c>
    </row>
    <row r="481" spans="1:15" s="12" customFormat="1" ht="42.75" x14ac:dyDescent="0.2">
      <c r="A481" s="10" t="s">
        <v>289</v>
      </c>
      <c r="B481" s="37">
        <v>853</v>
      </c>
      <c r="C481" s="41" t="s">
        <v>23</v>
      </c>
      <c r="D481" s="41"/>
      <c r="E481" s="2" t="s">
        <v>0</v>
      </c>
      <c r="F481" s="70"/>
      <c r="G481" s="71">
        <f t="shared" ref="G481:O481" si="279">G482+G487</f>
        <v>2763000</v>
      </c>
      <c r="H481" s="71">
        <f t="shared" si="279"/>
        <v>300000</v>
      </c>
      <c r="I481" s="71">
        <f t="shared" si="279"/>
        <v>3063000</v>
      </c>
      <c r="J481" s="71">
        <f t="shared" si="279"/>
        <v>2763000</v>
      </c>
      <c r="K481" s="71">
        <f t="shared" si="279"/>
        <v>0</v>
      </c>
      <c r="L481" s="71">
        <f t="shared" si="279"/>
        <v>2763000</v>
      </c>
      <c r="M481" s="71">
        <f t="shared" si="279"/>
        <v>2763000</v>
      </c>
      <c r="N481" s="71">
        <f t="shared" si="279"/>
        <v>0</v>
      </c>
      <c r="O481" s="71">
        <f t="shared" si="279"/>
        <v>2763000</v>
      </c>
    </row>
    <row r="482" spans="1:15" s="12" customFormat="1" ht="42.75" x14ac:dyDescent="0.2">
      <c r="A482" s="10" t="s">
        <v>251</v>
      </c>
      <c r="B482" s="37">
        <v>853</v>
      </c>
      <c r="C482" s="42" t="s">
        <v>23</v>
      </c>
      <c r="D482" s="42" t="s">
        <v>35</v>
      </c>
      <c r="E482" s="2" t="s">
        <v>0</v>
      </c>
      <c r="F482" s="42"/>
      <c r="G482" s="72">
        <f t="shared" ref="G482:O484" si="280">G483</f>
        <v>763000</v>
      </c>
      <c r="H482" s="72">
        <f t="shared" si="280"/>
        <v>0</v>
      </c>
      <c r="I482" s="72">
        <f t="shared" si="280"/>
        <v>763000</v>
      </c>
      <c r="J482" s="72">
        <f t="shared" si="280"/>
        <v>763000</v>
      </c>
      <c r="K482" s="72">
        <f t="shared" si="280"/>
        <v>0</v>
      </c>
      <c r="L482" s="72">
        <f t="shared" si="280"/>
        <v>763000</v>
      </c>
      <c r="M482" s="72">
        <f t="shared" si="280"/>
        <v>763000</v>
      </c>
      <c r="N482" s="72">
        <f t="shared" si="280"/>
        <v>0</v>
      </c>
      <c r="O482" s="72">
        <f t="shared" si="280"/>
        <v>763000</v>
      </c>
    </row>
    <row r="483" spans="1:15" s="12" customFormat="1" ht="28.5" x14ac:dyDescent="0.2">
      <c r="A483" s="7" t="s">
        <v>290</v>
      </c>
      <c r="B483" s="37">
        <v>853</v>
      </c>
      <c r="C483" s="42" t="s">
        <v>23</v>
      </c>
      <c r="D483" s="42" t="s">
        <v>35</v>
      </c>
      <c r="E483" s="2" t="s">
        <v>252</v>
      </c>
      <c r="F483" s="42"/>
      <c r="G483" s="26">
        <f t="shared" si="280"/>
        <v>763000</v>
      </c>
      <c r="H483" s="26">
        <f t="shared" si="280"/>
        <v>0</v>
      </c>
      <c r="I483" s="26">
        <f t="shared" si="280"/>
        <v>763000</v>
      </c>
      <c r="J483" s="26">
        <f t="shared" si="280"/>
        <v>763000</v>
      </c>
      <c r="K483" s="26">
        <f t="shared" si="280"/>
        <v>0</v>
      </c>
      <c r="L483" s="26">
        <f t="shared" si="280"/>
        <v>763000</v>
      </c>
      <c r="M483" s="26">
        <f t="shared" si="280"/>
        <v>763000</v>
      </c>
      <c r="N483" s="26">
        <f t="shared" si="280"/>
        <v>0</v>
      </c>
      <c r="O483" s="26">
        <f t="shared" si="280"/>
        <v>763000</v>
      </c>
    </row>
    <row r="484" spans="1:15" s="12" customFormat="1" x14ac:dyDescent="0.2">
      <c r="A484" s="31" t="s">
        <v>80</v>
      </c>
      <c r="B484" s="37">
        <v>853</v>
      </c>
      <c r="C484" s="9" t="s">
        <v>23</v>
      </c>
      <c r="D484" s="9" t="s">
        <v>35</v>
      </c>
      <c r="E484" s="2" t="s">
        <v>252</v>
      </c>
      <c r="F484" s="9" t="s">
        <v>81</v>
      </c>
      <c r="G484" s="26">
        <f t="shared" si="280"/>
        <v>763000</v>
      </c>
      <c r="H484" s="26">
        <f t="shared" si="280"/>
        <v>0</v>
      </c>
      <c r="I484" s="26">
        <f t="shared" si="280"/>
        <v>763000</v>
      </c>
      <c r="J484" s="26">
        <f t="shared" si="280"/>
        <v>763000</v>
      </c>
      <c r="K484" s="26">
        <f t="shared" si="280"/>
        <v>0</v>
      </c>
      <c r="L484" s="26">
        <f t="shared" si="280"/>
        <v>763000</v>
      </c>
      <c r="M484" s="26">
        <f t="shared" si="280"/>
        <v>763000</v>
      </c>
      <c r="N484" s="26">
        <f t="shared" si="280"/>
        <v>0</v>
      </c>
      <c r="O484" s="26">
        <f t="shared" si="280"/>
        <v>763000</v>
      </c>
    </row>
    <row r="485" spans="1:15" s="12" customFormat="1" x14ac:dyDescent="0.2">
      <c r="A485" s="31" t="s">
        <v>256</v>
      </c>
      <c r="B485" s="37">
        <v>853</v>
      </c>
      <c r="C485" s="9" t="s">
        <v>23</v>
      </c>
      <c r="D485" s="9" t="s">
        <v>35</v>
      </c>
      <c r="E485" s="2" t="s">
        <v>252</v>
      </c>
      <c r="F485" s="9" t="s">
        <v>253</v>
      </c>
      <c r="G485" s="26">
        <v>763000</v>
      </c>
      <c r="H485" s="26"/>
      <c r="I485" s="26">
        <f>G485+H485</f>
        <v>763000</v>
      </c>
      <c r="J485" s="26">
        <v>763000</v>
      </c>
      <c r="K485" s="26"/>
      <c r="L485" s="26">
        <f>J485+K485</f>
        <v>763000</v>
      </c>
      <c r="M485" s="26">
        <v>763000</v>
      </c>
      <c r="N485" s="26"/>
      <c r="O485" s="26">
        <f>M485+N485</f>
        <v>763000</v>
      </c>
    </row>
    <row r="486" spans="1:15" s="12" customFormat="1" ht="30" x14ac:dyDescent="0.2">
      <c r="A486" s="31" t="s">
        <v>327</v>
      </c>
      <c r="B486" s="37">
        <v>853</v>
      </c>
      <c r="C486" s="9" t="s">
        <v>23</v>
      </c>
      <c r="D486" s="9" t="s">
        <v>35</v>
      </c>
      <c r="E486" s="2" t="s">
        <v>252</v>
      </c>
      <c r="F486" s="9" t="s">
        <v>325</v>
      </c>
      <c r="G486" s="26">
        <f>G485</f>
        <v>763000</v>
      </c>
      <c r="H486" s="26"/>
      <c r="I486" s="26">
        <f>G486+H486</f>
        <v>763000</v>
      </c>
      <c r="J486" s="26">
        <f>J485</f>
        <v>763000</v>
      </c>
      <c r="K486" s="26">
        <f t="shared" ref="K486:O486" si="281">K485</f>
        <v>0</v>
      </c>
      <c r="L486" s="26">
        <f t="shared" si="281"/>
        <v>763000</v>
      </c>
      <c r="M486" s="26">
        <f t="shared" si="281"/>
        <v>763000</v>
      </c>
      <c r="N486" s="26">
        <f t="shared" si="281"/>
        <v>0</v>
      </c>
      <c r="O486" s="26">
        <f t="shared" si="281"/>
        <v>763000</v>
      </c>
    </row>
    <row r="487" spans="1:15" s="12" customFormat="1" x14ac:dyDescent="0.2">
      <c r="A487" s="73" t="s">
        <v>254</v>
      </c>
      <c r="B487" s="37">
        <v>853</v>
      </c>
      <c r="C487" s="21" t="s">
        <v>23</v>
      </c>
      <c r="D487" s="21" t="s">
        <v>99</v>
      </c>
      <c r="E487" s="2" t="s">
        <v>0</v>
      </c>
      <c r="F487" s="21"/>
      <c r="G487" s="22">
        <f t="shared" ref="G487:O489" si="282">G488</f>
        <v>2000000</v>
      </c>
      <c r="H487" s="22">
        <f t="shared" si="282"/>
        <v>300000</v>
      </c>
      <c r="I487" s="22">
        <f t="shared" si="282"/>
        <v>2300000</v>
      </c>
      <c r="J487" s="22">
        <f t="shared" si="282"/>
        <v>2000000</v>
      </c>
      <c r="K487" s="22">
        <f t="shared" si="282"/>
        <v>0</v>
      </c>
      <c r="L487" s="22">
        <f t="shared" si="282"/>
        <v>2000000</v>
      </c>
      <c r="M487" s="22">
        <f t="shared" si="282"/>
        <v>2000000</v>
      </c>
      <c r="N487" s="22">
        <f t="shared" si="282"/>
        <v>0</v>
      </c>
      <c r="O487" s="22">
        <f t="shared" si="282"/>
        <v>2000000</v>
      </c>
    </row>
    <row r="488" spans="1:15" s="12" customFormat="1" ht="30" x14ac:dyDescent="0.2">
      <c r="A488" s="31" t="s">
        <v>291</v>
      </c>
      <c r="B488" s="37">
        <v>853</v>
      </c>
      <c r="C488" s="9" t="s">
        <v>23</v>
      </c>
      <c r="D488" s="9" t="s">
        <v>99</v>
      </c>
      <c r="E488" s="2" t="s">
        <v>255</v>
      </c>
      <c r="F488" s="9"/>
      <c r="G488" s="26">
        <f t="shared" si="282"/>
        <v>2000000</v>
      </c>
      <c r="H488" s="26">
        <f t="shared" si="282"/>
        <v>300000</v>
      </c>
      <c r="I488" s="26">
        <f t="shared" si="282"/>
        <v>2300000</v>
      </c>
      <c r="J488" s="26">
        <f t="shared" si="282"/>
        <v>2000000</v>
      </c>
      <c r="K488" s="26">
        <f t="shared" si="282"/>
        <v>0</v>
      </c>
      <c r="L488" s="26">
        <f t="shared" si="282"/>
        <v>2000000</v>
      </c>
      <c r="M488" s="26">
        <f t="shared" si="282"/>
        <v>2000000</v>
      </c>
      <c r="N488" s="26">
        <f t="shared" si="282"/>
        <v>0</v>
      </c>
      <c r="O488" s="26">
        <f t="shared" si="282"/>
        <v>2000000</v>
      </c>
    </row>
    <row r="489" spans="1:15" s="16" customFormat="1" x14ac:dyDescent="0.2">
      <c r="A489" s="31" t="s">
        <v>80</v>
      </c>
      <c r="B489" s="37">
        <v>853</v>
      </c>
      <c r="C489" s="9" t="s">
        <v>23</v>
      </c>
      <c r="D489" s="9" t="s">
        <v>99</v>
      </c>
      <c r="E489" s="2" t="s">
        <v>255</v>
      </c>
      <c r="F489" s="9" t="s">
        <v>81</v>
      </c>
      <c r="G489" s="26">
        <f t="shared" si="282"/>
        <v>2000000</v>
      </c>
      <c r="H489" s="26">
        <f t="shared" si="282"/>
        <v>300000</v>
      </c>
      <c r="I489" s="26">
        <f t="shared" si="282"/>
        <v>2300000</v>
      </c>
      <c r="J489" s="26">
        <f t="shared" si="282"/>
        <v>2000000</v>
      </c>
      <c r="K489" s="26">
        <f t="shared" si="282"/>
        <v>0</v>
      </c>
      <c r="L489" s="26">
        <f t="shared" si="282"/>
        <v>2000000</v>
      </c>
      <c r="M489" s="26">
        <f t="shared" si="282"/>
        <v>2000000</v>
      </c>
      <c r="N489" s="26">
        <f t="shared" si="282"/>
        <v>0</v>
      </c>
      <c r="O489" s="26">
        <f t="shared" si="282"/>
        <v>2000000</v>
      </c>
    </row>
    <row r="490" spans="1:15" s="16" customFormat="1" x14ac:dyDescent="0.2">
      <c r="A490" s="31" t="s">
        <v>256</v>
      </c>
      <c r="B490" s="37">
        <v>853</v>
      </c>
      <c r="C490" s="9" t="s">
        <v>23</v>
      </c>
      <c r="D490" s="9" t="s">
        <v>99</v>
      </c>
      <c r="E490" s="2" t="s">
        <v>255</v>
      </c>
      <c r="F490" s="9" t="s">
        <v>253</v>
      </c>
      <c r="G490" s="26">
        <v>2000000</v>
      </c>
      <c r="H490" s="26">
        <v>300000</v>
      </c>
      <c r="I490" s="26">
        <f>G490+H490</f>
        <v>2300000</v>
      </c>
      <c r="J490" s="26">
        <v>2000000</v>
      </c>
      <c r="K490" s="26"/>
      <c r="L490" s="26">
        <f>J490+K490</f>
        <v>2000000</v>
      </c>
      <c r="M490" s="26">
        <v>2000000</v>
      </c>
      <c r="N490" s="26"/>
      <c r="O490" s="26">
        <f>M490+N490</f>
        <v>2000000</v>
      </c>
    </row>
    <row r="491" spans="1:15" s="16" customFormat="1" x14ac:dyDescent="0.2">
      <c r="A491" s="31" t="s">
        <v>254</v>
      </c>
      <c r="B491" s="37">
        <v>853</v>
      </c>
      <c r="C491" s="9" t="s">
        <v>23</v>
      </c>
      <c r="D491" s="9" t="s">
        <v>99</v>
      </c>
      <c r="E491" s="2" t="s">
        <v>255</v>
      </c>
      <c r="F491" s="9" t="s">
        <v>326</v>
      </c>
      <c r="G491" s="26">
        <f>G490</f>
        <v>2000000</v>
      </c>
      <c r="H491" s="26">
        <f>H490</f>
        <v>300000</v>
      </c>
      <c r="I491" s="26">
        <f>G491+H491</f>
        <v>2300000</v>
      </c>
      <c r="J491" s="26">
        <f>J490</f>
        <v>2000000</v>
      </c>
      <c r="K491" s="26">
        <f t="shared" ref="K491:O491" si="283">K490</f>
        <v>0</v>
      </c>
      <c r="L491" s="26">
        <f t="shared" si="283"/>
        <v>2000000</v>
      </c>
      <c r="M491" s="26">
        <f t="shared" si="283"/>
        <v>2000000</v>
      </c>
      <c r="N491" s="26">
        <f t="shared" si="283"/>
        <v>0</v>
      </c>
      <c r="O491" s="26">
        <f t="shared" si="283"/>
        <v>2000000</v>
      </c>
    </row>
    <row r="492" spans="1:15" s="23" customFormat="1" ht="28.5" x14ac:dyDescent="0.2">
      <c r="A492" s="7" t="s">
        <v>292</v>
      </c>
      <c r="B492" s="8">
        <v>854</v>
      </c>
      <c r="C492" s="8"/>
      <c r="D492" s="14"/>
      <c r="E492" s="10" t="s">
        <v>0</v>
      </c>
      <c r="F492" s="14"/>
      <c r="G492" s="15">
        <f t="shared" ref="G492:O494" si="284">G493</f>
        <v>348200</v>
      </c>
      <c r="H492" s="15">
        <f t="shared" si="284"/>
        <v>0</v>
      </c>
      <c r="I492" s="15">
        <f t="shared" si="284"/>
        <v>348200</v>
      </c>
      <c r="J492" s="15">
        <f t="shared" si="284"/>
        <v>348200</v>
      </c>
      <c r="K492" s="15">
        <f t="shared" si="284"/>
        <v>0</v>
      </c>
      <c r="L492" s="15">
        <f t="shared" si="284"/>
        <v>348200</v>
      </c>
      <c r="M492" s="15">
        <f t="shared" si="284"/>
        <v>348200</v>
      </c>
      <c r="N492" s="15">
        <f t="shared" si="284"/>
        <v>0</v>
      </c>
      <c r="O492" s="15">
        <f t="shared" si="284"/>
        <v>348200</v>
      </c>
    </row>
    <row r="493" spans="1:15" s="12" customFormat="1" x14ac:dyDescent="0.2">
      <c r="A493" s="51" t="s">
        <v>34</v>
      </c>
      <c r="B493" s="40">
        <v>854</v>
      </c>
      <c r="C493" s="14" t="s">
        <v>35</v>
      </c>
      <c r="D493" s="14"/>
      <c r="E493" s="2" t="s">
        <v>0</v>
      </c>
      <c r="F493" s="14"/>
      <c r="G493" s="15">
        <f t="shared" si="284"/>
        <v>348200</v>
      </c>
      <c r="H493" s="15">
        <f t="shared" si="284"/>
        <v>0</v>
      </c>
      <c r="I493" s="15">
        <f t="shared" si="284"/>
        <v>348200</v>
      </c>
      <c r="J493" s="15">
        <f t="shared" si="284"/>
        <v>348200</v>
      </c>
      <c r="K493" s="15">
        <f t="shared" si="284"/>
        <v>0</v>
      </c>
      <c r="L493" s="15">
        <f t="shared" si="284"/>
        <v>348200</v>
      </c>
      <c r="M493" s="15">
        <f t="shared" si="284"/>
        <v>348200</v>
      </c>
      <c r="N493" s="15">
        <f t="shared" si="284"/>
        <v>0</v>
      </c>
      <c r="O493" s="15">
        <f t="shared" si="284"/>
        <v>348200</v>
      </c>
    </row>
    <row r="494" spans="1:15" s="12" customFormat="1" ht="71.25" x14ac:dyDescent="0.2">
      <c r="A494" s="10" t="s">
        <v>36</v>
      </c>
      <c r="B494" s="13">
        <v>854</v>
      </c>
      <c r="C494" s="21" t="s">
        <v>35</v>
      </c>
      <c r="D494" s="21" t="s">
        <v>37</v>
      </c>
      <c r="E494" s="2" t="s">
        <v>0</v>
      </c>
      <c r="F494" s="21"/>
      <c r="G494" s="22">
        <f t="shared" si="284"/>
        <v>348200</v>
      </c>
      <c r="H494" s="22">
        <f t="shared" si="284"/>
        <v>0</v>
      </c>
      <c r="I494" s="22">
        <f t="shared" si="284"/>
        <v>348200</v>
      </c>
      <c r="J494" s="22">
        <f t="shared" si="284"/>
        <v>348200</v>
      </c>
      <c r="K494" s="22">
        <f t="shared" si="284"/>
        <v>0</v>
      </c>
      <c r="L494" s="22">
        <f t="shared" si="284"/>
        <v>348200</v>
      </c>
      <c r="M494" s="22">
        <f t="shared" si="284"/>
        <v>348200</v>
      </c>
      <c r="N494" s="22">
        <f t="shared" si="284"/>
        <v>0</v>
      </c>
      <c r="O494" s="22">
        <f t="shared" si="284"/>
        <v>348200</v>
      </c>
    </row>
    <row r="495" spans="1:15" s="12" customFormat="1" ht="45" x14ac:dyDescent="0.2">
      <c r="A495" s="31" t="s">
        <v>38</v>
      </c>
      <c r="B495" s="13">
        <v>854</v>
      </c>
      <c r="C495" s="9" t="s">
        <v>39</v>
      </c>
      <c r="D495" s="9" t="s">
        <v>37</v>
      </c>
      <c r="E495" s="2" t="s">
        <v>40</v>
      </c>
      <c r="F495" s="9"/>
      <c r="G495" s="26">
        <f>G496+G500</f>
        <v>348200</v>
      </c>
      <c r="H495" s="26">
        <f t="shared" ref="H495:O495" si="285">H496+H500</f>
        <v>0</v>
      </c>
      <c r="I495" s="26">
        <f t="shared" si="285"/>
        <v>348200</v>
      </c>
      <c r="J495" s="26">
        <f t="shared" si="285"/>
        <v>348200</v>
      </c>
      <c r="K495" s="26">
        <f t="shared" si="285"/>
        <v>0</v>
      </c>
      <c r="L495" s="26">
        <f t="shared" si="285"/>
        <v>348200</v>
      </c>
      <c r="M495" s="26">
        <f t="shared" si="285"/>
        <v>348200</v>
      </c>
      <c r="N495" s="26">
        <f t="shared" si="285"/>
        <v>0</v>
      </c>
      <c r="O495" s="26">
        <f t="shared" si="285"/>
        <v>348200</v>
      </c>
    </row>
    <row r="496" spans="1:15" s="12" customFormat="1" ht="75" x14ac:dyDescent="0.2">
      <c r="A496" s="31" t="s">
        <v>41</v>
      </c>
      <c r="B496" s="13">
        <v>854</v>
      </c>
      <c r="C496" s="9" t="s">
        <v>35</v>
      </c>
      <c r="D496" s="9" t="s">
        <v>37</v>
      </c>
      <c r="E496" s="2" t="s">
        <v>40</v>
      </c>
      <c r="F496" s="9" t="s">
        <v>42</v>
      </c>
      <c r="G496" s="26">
        <f t="shared" ref="G496:O496" si="286">G497</f>
        <v>289500</v>
      </c>
      <c r="H496" s="26">
        <f t="shared" si="286"/>
        <v>0</v>
      </c>
      <c r="I496" s="26">
        <f t="shared" si="286"/>
        <v>289500</v>
      </c>
      <c r="J496" s="26">
        <f t="shared" si="286"/>
        <v>289500</v>
      </c>
      <c r="K496" s="26">
        <f t="shared" si="286"/>
        <v>0</v>
      </c>
      <c r="L496" s="26">
        <f t="shared" si="286"/>
        <v>289500</v>
      </c>
      <c r="M496" s="26">
        <f t="shared" si="286"/>
        <v>289500</v>
      </c>
      <c r="N496" s="26">
        <f t="shared" si="286"/>
        <v>0</v>
      </c>
      <c r="O496" s="26">
        <f t="shared" si="286"/>
        <v>289500</v>
      </c>
    </row>
    <row r="497" spans="1:15" s="12" customFormat="1" ht="30" x14ac:dyDescent="0.2">
      <c r="A497" s="31" t="s">
        <v>260</v>
      </c>
      <c r="B497" s="13">
        <v>854</v>
      </c>
      <c r="C497" s="9" t="s">
        <v>35</v>
      </c>
      <c r="D497" s="9" t="s">
        <v>37</v>
      </c>
      <c r="E497" s="2" t="s">
        <v>40</v>
      </c>
      <c r="F497" s="9" t="s">
        <v>43</v>
      </c>
      <c r="G497" s="26">
        <v>289500</v>
      </c>
      <c r="H497" s="26"/>
      <c r="I497" s="26">
        <f>G497+H497</f>
        <v>289500</v>
      </c>
      <c r="J497" s="26">
        <v>289500</v>
      </c>
      <c r="K497" s="26"/>
      <c r="L497" s="26">
        <f>J497+K497</f>
        <v>289500</v>
      </c>
      <c r="M497" s="26">
        <v>289500</v>
      </c>
      <c r="N497" s="26"/>
      <c r="O497" s="26">
        <f>M497+N497</f>
        <v>289500</v>
      </c>
    </row>
    <row r="498" spans="1:15" s="12" customFormat="1" ht="30" x14ac:dyDescent="0.2">
      <c r="A498" s="76" t="s">
        <v>295</v>
      </c>
      <c r="B498" s="13">
        <v>854</v>
      </c>
      <c r="C498" s="9" t="s">
        <v>35</v>
      </c>
      <c r="D498" s="9" t="s">
        <v>37</v>
      </c>
      <c r="E498" s="2" t="s">
        <v>40</v>
      </c>
      <c r="F498" s="9" t="s">
        <v>296</v>
      </c>
      <c r="G498" s="26">
        <v>222400</v>
      </c>
      <c r="H498" s="26"/>
      <c r="I498" s="26">
        <f>G498+H498</f>
        <v>222400</v>
      </c>
      <c r="J498" s="26">
        <v>222400</v>
      </c>
      <c r="K498" s="26"/>
      <c r="L498" s="26">
        <f t="shared" ref="L498:L499" si="287">J498+K498</f>
        <v>222400</v>
      </c>
      <c r="M498" s="26">
        <v>222400</v>
      </c>
      <c r="N498" s="26"/>
      <c r="O498" s="26">
        <f t="shared" ref="O498:O499" si="288">M498+N498</f>
        <v>222400</v>
      </c>
    </row>
    <row r="499" spans="1:15" s="12" customFormat="1" ht="60" x14ac:dyDescent="0.2">
      <c r="A499" s="31" t="s">
        <v>297</v>
      </c>
      <c r="B499" s="13">
        <v>854</v>
      </c>
      <c r="C499" s="9" t="s">
        <v>35</v>
      </c>
      <c r="D499" s="9" t="s">
        <v>37</v>
      </c>
      <c r="E499" s="2" t="s">
        <v>40</v>
      </c>
      <c r="F499" s="9" t="s">
        <v>298</v>
      </c>
      <c r="G499" s="26">
        <v>67100</v>
      </c>
      <c r="H499" s="26"/>
      <c r="I499" s="26">
        <f>G499+H499</f>
        <v>67100</v>
      </c>
      <c r="J499" s="26">
        <v>67100</v>
      </c>
      <c r="K499" s="26"/>
      <c r="L499" s="26">
        <f t="shared" si="287"/>
        <v>67100</v>
      </c>
      <c r="M499" s="26">
        <v>67100</v>
      </c>
      <c r="N499" s="26"/>
      <c r="O499" s="26">
        <f t="shared" si="288"/>
        <v>67100</v>
      </c>
    </row>
    <row r="500" spans="1:15" s="12" customFormat="1" ht="30" x14ac:dyDescent="0.2">
      <c r="A500" s="31" t="s">
        <v>44</v>
      </c>
      <c r="B500" s="13">
        <v>854</v>
      </c>
      <c r="C500" s="9" t="s">
        <v>35</v>
      </c>
      <c r="D500" s="9" t="s">
        <v>37</v>
      </c>
      <c r="E500" s="2" t="s">
        <v>40</v>
      </c>
      <c r="F500" s="9" t="s">
        <v>45</v>
      </c>
      <c r="G500" s="26">
        <f t="shared" ref="G500:O500" si="289">G501</f>
        <v>58700</v>
      </c>
      <c r="H500" s="26">
        <f t="shared" si="289"/>
        <v>0</v>
      </c>
      <c r="I500" s="26">
        <f t="shared" si="289"/>
        <v>58700</v>
      </c>
      <c r="J500" s="26">
        <f t="shared" si="289"/>
        <v>58700</v>
      </c>
      <c r="K500" s="26">
        <f t="shared" si="289"/>
        <v>0</v>
      </c>
      <c r="L500" s="26">
        <f t="shared" si="289"/>
        <v>58700</v>
      </c>
      <c r="M500" s="26">
        <f t="shared" si="289"/>
        <v>58700</v>
      </c>
      <c r="N500" s="26">
        <f t="shared" si="289"/>
        <v>0</v>
      </c>
      <c r="O500" s="26">
        <f t="shared" si="289"/>
        <v>58700</v>
      </c>
    </row>
    <row r="501" spans="1:15" s="12" customFormat="1" ht="45" x14ac:dyDescent="0.2">
      <c r="A501" s="31" t="s">
        <v>46</v>
      </c>
      <c r="B501" s="13">
        <v>854</v>
      </c>
      <c r="C501" s="9" t="s">
        <v>35</v>
      </c>
      <c r="D501" s="9" t="s">
        <v>37</v>
      </c>
      <c r="E501" s="2" t="s">
        <v>40</v>
      </c>
      <c r="F501" s="9" t="s">
        <v>47</v>
      </c>
      <c r="G501" s="26">
        <v>58700</v>
      </c>
      <c r="H501" s="26"/>
      <c r="I501" s="26">
        <f>G501+H501</f>
        <v>58700</v>
      </c>
      <c r="J501" s="26">
        <v>58700</v>
      </c>
      <c r="K501" s="26"/>
      <c r="L501" s="26">
        <f>J501+K501</f>
        <v>58700</v>
      </c>
      <c r="M501" s="26">
        <v>58700</v>
      </c>
      <c r="N501" s="26"/>
      <c r="O501" s="26">
        <f>M501+N501</f>
        <v>58700</v>
      </c>
    </row>
    <row r="502" spans="1:15" s="12" customFormat="1" x14ac:dyDescent="0.2">
      <c r="A502" s="34" t="s">
        <v>294</v>
      </c>
      <c r="B502" s="13">
        <v>854</v>
      </c>
      <c r="C502" s="9" t="s">
        <v>35</v>
      </c>
      <c r="D502" s="9" t="s">
        <v>37</v>
      </c>
      <c r="E502" s="2" t="s">
        <v>40</v>
      </c>
      <c r="F502" s="9" t="s">
        <v>306</v>
      </c>
      <c r="G502" s="26">
        <f>G501</f>
        <v>58700</v>
      </c>
      <c r="H502" s="26"/>
      <c r="I502" s="26">
        <f>G502+H502</f>
        <v>58700</v>
      </c>
      <c r="J502" s="26">
        <f>J501</f>
        <v>58700</v>
      </c>
      <c r="K502" s="26">
        <f t="shared" ref="K502:O502" si="290">K501</f>
        <v>0</v>
      </c>
      <c r="L502" s="26">
        <f t="shared" si="290"/>
        <v>58700</v>
      </c>
      <c r="M502" s="26">
        <f t="shared" si="290"/>
        <v>58700</v>
      </c>
      <c r="N502" s="26">
        <f t="shared" si="290"/>
        <v>0</v>
      </c>
      <c r="O502" s="26">
        <f t="shared" si="290"/>
        <v>58700</v>
      </c>
    </row>
    <row r="503" spans="1:15" s="16" customFormat="1" ht="28.5" x14ac:dyDescent="0.2">
      <c r="A503" s="7" t="s">
        <v>293</v>
      </c>
      <c r="B503" s="53">
        <v>857</v>
      </c>
      <c r="C503" s="8"/>
      <c r="D503" s="14"/>
      <c r="E503" s="10" t="s">
        <v>0</v>
      </c>
      <c r="F503" s="14"/>
      <c r="G503" s="15">
        <f t="shared" ref="G503:O504" si="291">G504</f>
        <v>686500</v>
      </c>
      <c r="H503" s="15">
        <f t="shared" si="291"/>
        <v>0</v>
      </c>
      <c r="I503" s="15">
        <f t="shared" si="291"/>
        <v>686500</v>
      </c>
      <c r="J503" s="15">
        <f t="shared" si="291"/>
        <v>686500</v>
      </c>
      <c r="K503" s="15">
        <f t="shared" si="291"/>
        <v>0</v>
      </c>
      <c r="L503" s="15">
        <f t="shared" si="291"/>
        <v>686500</v>
      </c>
      <c r="M503" s="15">
        <f t="shared" si="291"/>
        <v>686500</v>
      </c>
      <c r="N503" s="15">
        <f t="shared" si="291"/>
        <v>0</v>
      </c>
      <c r="O503" s="15">
        <f t="shared" si="291"/>
        <v>686500</v>
      </c>
    </row>
    <row r="504" spans="1:15" s="16" customFormat="1" x14ac:dyDescent="0.2">
      <c r="A504" s="51" t="s">
        <v>34</v>
      </c>
      <c r="B504" s="53">
        <v>857</v>
      </c>
      <c r="C504" s="14" t="s">
        <v>35</v>
      </c>
      <c r="D504" s="14"/>
      <c r="E504" s="2" t="s">
        <v>0</v>
      </c>
      <c r="F504" s="14"/>
      <c r="G504" s="15">
        <f t="shared" si="291"/>
        <v>686500</v>
      </c>
      <c r="H504" s="15">
        <f t="shared" si="291"/>
        <v>0</v>
      </c>
      <c r="I504" s="15">
        <f t="shared" si="291"/>
        <v>686500</v>
      </c>
      <c r="J504" s="15">
        <f t="shared" si="291"/>
        <v>686500</v>
      </c>
      <c r="K504" s="15">
        <f t="shared" si="291"/>
        <v>0</v>
      </c>
      <c r="L504" s="15">
        <f t="shared" si="291"/>
        <v>686500</v>
      </c>
      <c r="M504" s="15">
        <f t="shared" si="291"/>
        <v>686500</v>
      </c>
      <c r="N504" s="15">
        <f t="shared" si="291"/>
        <v>0</v>
      </c>
      <c r="O504" s="15">
        <f t="shared" si="291"/>
        <v>686500</v>
      </c>
    </row>
    <row r="505" spans="1:15" s="23" customFormat="1" ht="57" x14ac:dyDescent="0.2">
      <c r="A505" s="10" t="s">
        <v>64</v>
      </c>
      <c r="B505" s="13">
        <v>857</v>
      </c>
      <c r="C505" s="21" t="s">
        <v>35</v>
      </c>
      <c r="D505" s="21" t="s">
        <v>65</v>
      </c>
      <c r="E505" s="2" t="s">
        <v>0</v>
      </c>
      <c r="F505" s="21"/>
      <c r="G505" s="22">
        <f t="shared" ref="G505:O505" si="292">G506+G510+G517</f>
        <v>686500</v>
      </c>
      <c r="H505" s="22">
        <f t="shared" si="292"/>
        <v>0</v>
      </c>
      <c r="I505" s="22">
        <f t="shared" si="292"/>
        <v>686500</v>
      </c>
      <c r="J505" s="22">
        <f t="shared" si="292"/>
        <v>686500</v>
      </c>
      <c r="K505" s="22">
        <f t="shared" si="292"/>
        <v>0</v>
      </c>
      <c r="L505" s="22">
        <f t="shared" si="292"/>
        <v>686500</v>
      </c>
      <c r="M505" s="22">
        <f t="shared" si="292"/>
        <v>686500</v>
      </c>
      <c r="N505" s="22">
        <f t="shared" si="292"/>
        <v>0</v>
      </c>
      <c r="O505" s="22">
        <f t="shared" si="292"/>
        <v>686500</v>
      </c>
    </row>
    <row r="506" spans="1:15" s="23" customFormat="1" ht="45" x14ac:dyDescent="0.2">
      <c r="A506" s="31" t="s">
        <v>38</v>
      </c>
      <c r="B506" s="13">
        <v>857</v>
      </c>
      <c r="C506" s="9" t="s">
        <v>35</v>
      </c>
      <c r="D506" s="9" t="s">
        <v>65</v>
      </c>
      <c r="E506" s="2" t="s">
        <v>40</v>
      </c>
      <c r="F506" s="9"/>
      <c r="G506" s="26">
        <f t="shared" ref="G506:O507" si="293">G507</f>
        <v>24100</v>
      </c>
      <c r="H506" s="26">
        <f t="shared" si="293"/>
        <v>0</v>
      </c>
      <c r="I506" s="26">
        <f t="shared" si="293"/>
        <v>24100</v>
      </c>
      <c r="J506" s="26">
        <f t="shared" si="293"/>
        <v>24100</v>
      </c>
      <c r="K506" s="26">
        <f t="shared" si="293"/>
        <v>0</v>
      </c>
      <c r="L506" s="26">
        <f t="shared" si="293"/>
        <v>24100</v>
      </c>
      <c r="M506" s="26">
        <f t="shared" si="293"/>
        <v>24100</v>
      </c>
      <c r="N506" s="26">
        <f t="shared" si="293"/>
        <v>0</v>
      </c>
      <c r="O506" s="26">
        <f t="shared" si="293"/>
        <v>24100</v>
      </c>
    </row>
    <row r="507" spans="1:15" s="23" customFormat="1" ht="30" x14ac:dyDescent="0.2">
      <c r="A507" s="31" t="s">
        <v>44</v>
      </c>
      <c r="B507" s="13">
        <v>857</v>
      </c>
      <c r="C507" s="9" t="s">
        <v>35</v>
      </c>
      <c r="D507" s="9" t="s">
        <v>65</v>
      </c>
      <c r="E507" s="2" t="s">
        <v>40</v>
      </c>
      <c r="F507" s="9" t="s">
        <v>45</v>
      </c>
      <c r="G507" s="26">
        <f t="shared" si="293"/>
        <v>24100</v>
      </c>
      <c r="H507" s="26">
        <f t="shared" si="293"/>
        <v>0</v>
      </c>
      <c r="I507" s="26">
        <f t="shared" si="293"/>
        <v>24100</v>
      </c>
      <c r="J507" s="26">
        <f t="shared" si="293"/>
        <v>24100</v>
      </c>
      <c r="K507" s="26">
        <f t="shared" si="293"/>
        <v>0</v>
      </c>
      <c r="L507" s="26">
        <f t="shared" si="293"/>
        <v>24100</v>
      </c>
      <c r="M507" s="26">
        <f t="shared" si="293"/>
        <v>24100</v>
      </c>
      <c r="N507" s="26">
        <f t="shared" si="293"/>
        <v>0</v>
      </c>
      <c r="O507" s="26">
        <f t="shared" si="293"/>
        <v>24100</v>
      </c>
    </row>
    <row r="508" spans="1:15" s="23" customFormat="1" ht="45" x14ac:dyDescent="0.2">
      <c r="A508" s="31" t="s">
        <v>46</v>
      </c>
      <c r="B508" s="13">
        <v>857</v>
      </c>
      <c r="C508" s="9" t="s">
        <v>35</v>
      </c>
      <c r="D508" s="9" t="s">
        <v>65</v>
      </c>
      <c r="E508" s="2" t="s">
        <v>40</v>
      </c>
      <c r="F508" s="9" t="s">
        <v>47</v>
      </c>
      <c r="G508" s="26">
        <v>24100</v>
      </c>
      <c r="H508" s="26"/>
      <c r="I508" s="26">
        <f>G508+H508</f>
        <v>24100</v>
      </c>
      <c r="J508" s="26">
        <v>24100</v>
      </c>
      <c r="K508" s="26"/>
      <c r="L508" s="26">
        <f>J508+K508</f>
        <v>24100</v>
      </c>
      <c r="M508" s="26">
        <v>24100</v>
      </c>
      <c r="N508" s="26"/>
      <c r="O508" s="26">
        <f>M508+N508</f>
        <v>24100</v>
      </c>
    </row>
    <row r="509" spans="1:15" s="23" customFormat="1" x14ac:dyDescent="0.2">
      <c r="A509" s="34" t="s">
        <v>294</v>
      </c>
      <c r="B509" s="13">
        <v>857</v>
      </c>
      <c r="C509" s="9" t="s">
        <v>35</v>
      </c>
      <c r="D509" s="9" t="s">
        <v>65</v>
      </c>
      <c r="E509" s="2" t="s">
        <v>40</v>
      </c>
      <c r="F509" s="9" t="s">
        <v>306</v>
      </c>
      <c r="G509" s="26">
        <f>G508</f>
        <v>24100</v>
      </c>
      <c r="H509" s="26">
        <f t="shared" ref="H509:O509" si="294">H508</f>
        <v>0</v>
      </c>
      <c r="I509" s="26">
        <f>G509+H509</f>
        <v>24100</v>
      </c>
      <c r="J509" s="26">
        <f t="shared" si="294"/>
        <v>24100</v>
      </c>
      <c r="K509" s="26">
        <f t="shared" si="294"/>
        <v>0</v>
      </c>
      <c r="L509" s="26">
        <f t="shared" si="294"/>
        <v>24100</v>
      </c>
      <c r="M509" s="26">
        <f t="shared" si="294"/>
        <v>24100</v>
      </c>
      <c r="N509" s="26">
        <f t="shared" si="294"/>
        <v>0</v>
      </c>
      <c r="O509" s="26">
        <f t="shared" si="294"/>
        <v>24100</v>
      </c>
    </row>
    <row r="510" spans="1:15" s="12" customFormat="1" ht="45" x14ac:dyDescent="0.2">
      <c r="A510" s="31" t="s">
        <v>69</v>
      </c>
      <c r="B510" s="13">
        <v>857</v>
      </c>
      <c r="C510" s="9" t="s">
        <v>35</v>
      </c>
      <c r="D510" s="9" t="s">
        <v>65</v>
      </c>
      <c r="E510" s="2" t="s">
        <v>70</v>
      </c>
      <c r="F510" s="9"/>
      <c r="G510" s="26">
        <f t="shared" ref="G510:O511" si="295">G511</f>
        <v>644400</v>
      </c>
      <c r="H510" s="26">
        <f t="shared" si="295"/>
        <v>0</v>
      </c>
      <c r="I510" s="26">
        <f t="shared" si="295"/>
        <v>644400</v>
      </c>
      <c r="J510" s="26">
        <f t="shared" si="295"/>
        <v>644400</v>
      </c>
      <c r="K510" s="26">
        <f t="shared" si="295"/>
        <v>0</v>
      </c>
      <c r="L510" s="26">
        <f t="shared" si="295"/>
        <v>644400</v>
      </c>
      <c r="M510" s="26">
        <f t="shared" si="295"/>
        <v>644400</v>
      </c>
      <c r="N510" s="26">
        <f t="shared" si="295"/>
        <v>0</v>
      </c>
      <c r="O510" s="26">
        <f t="shared" si="295"/>
        <v>644400</v>
      </c>
    </row>
    <row r="511" spans="1:15" s="12" customFormat="1" ht="75" x14ac:dyDescent="0.2">
      <c r="A511" s="63" t="s">
        <v>41</v>
      </c>
      <c r="B511" s="13">
        <v>857</v>
      </c>
      <c r="C511" s="9" t="s">
        <v>39</v>
      </c>
      <c r="D511" s="9" t="s">
        <v>65</v>
      </c>
      <c r="E511" s="2" t="s">
        <v>70</v>
      </c>
      <c r="F511" s="9" t="s">
        <v>42</v>
      </c>
      <c r="G511" s="26">
        <f t="shared" si="295"/>
        <v>644400</v>
      </c>
      <c r="H511" s="26">
        <f t="shared" si="295"/>
        <v>0</v>
      </c>
      <c r="I511" s="26">
        <f t="shared" si="295"/>
        <v>644400</v>
      </c>
      <c r="J511" s="26">
        <f t="shared" si="295"/>
        <v>644400</v>
      </c>
      <c r="K511" s="26">
        <f t="shared" si="295"/>
        <v>0</v>
      </c>
      <c r="L511" s="26">
        <f t="shared" si="295"/>
        <v>644400</v>
      </c>
      <c r="M511" s="26">
        <f t="shared" si="295"/>
        <v>644400</v>
      </c>
      <c r="N511" s="26">
        <f t="shared" si="295"/>
        <v>0</v>
      </c>
      <c r="O511" s="26">
        <f t="shared" si="295"/>
        <v>644400</v>
      </c>
    </row>
    <row r="512" spans="1:15" s="12" customFormat="1" ht="30" x14ac:dyDescent="0.2">
      <c r="A512" s="24" t="s">
        <v>260</v>
      </c>
      <c r="B512" s="13">
        <v>857</v>
      </c>
      <c r="C512" s="9" t="s">
        <v>35</v>
      </c>
      <c r="D512" s="9" t="s">
        <v>65</v>
      </c>
      <c r="E512" s="2" t="s">
        <v>70</v>
      </c>
      <c r="F512" s="9" t="s">
        <v>43</v>
      </c>
      <c r="G512" s="26">
        <v>644400</v>
      </c>
      <c r="H512" s="26"/>
      <c r="I512" s="26">
        <f>G512+H512</f>
        <v>644400</v>
      </c>
      <c r="J512" s="26">
        <v>644400</v>
      </c>
      <c r="K512" s="26"/>
      <c r="L512" s="26">
        <f>J512+K512</f>
        <v>644400</v>
      </c>
      <c r="M512" s="26">
        <v>644400</v>
      </c>
      <c r="N512" s="26"/>
      <c r="O512" s="26">
        <f>M512+N512</f>
        <v>644400</v>
      </c>
    </row>
    <row r="513" spans="1:15" s="12" customFormat="1" ht="30" x14ac:dyDescent="0.2">
      <c r="A513" s="75" t="s">
        <v>295</v>
      </c>
      <c r="B513" s="13">
        <v>857</v>
      </c>
      <c r="C513" s="9" t="s">
        <v>39</v>
      </c>
      <c r="D513" s="9" t="s">
        <v>65</v>
      </c>
      <c r="E513" s="2" t="s">
        <v>70</v>
      </c>
      <c r="F513" s="9" t="s">
        <v>296</v>
      </c>
      <c r="G513" s="26">
        <v>493400</v>
      </c>
      <c r="H513" s="26"/>
      <c r="I513" s="26">
        <f>G513+H513</f>
        <v>493400</v>
      </c>
      <c r="J513" s="26">
        <v>493400</v>
      </c>
      <c r="K513" s="26"/>
      <c r="L513" s="26">
        <f>J513+K513</f>
        <v>493400</v>
      </c>
      <c r="M513" s="26">
        <v>493400</v>
      </c>
      <c r="N513" s="26"/>
      <c r="O513" s="26">
        <f>M513+N513</f>
        <v>493400</v>
      </c>
    </row>
    <row r="514" spans="1:15" s="12" customFormat="1" ht="45" x14ac:dyDescent="0.2">
      <c r="A514" s="75" t="s">
        <v>300</v>
      </c>
      <c r="B514" s="13">
        <v>857</v>
      </c>
      <c r="C514" s="9" t="s">
        <v>39</v>
      </c>
      <c r="D514" s="9" t="s">
        <v>65</v>
      </c>
      <c r="E514" s="2" t="s">
        <v>70</v>
      </c>
      <c r="F514" s="9" t="s">
        <v>299</v>
      </c>
      <c r="G514" s="26">
        <v>2000</v>
      </c>
      <c r="H514" s="26"/>
      <c r="I514" s="26">
        <f>G514+H514</f>
        <v>2000</v>
      </c>
      <c r="J514" s="26">
        <v>2000</v>
      </c>
      <c r="K514" s="26"/>
      <c r="L514" s="26">
        <f t="shared" ref="L514:L515" si="296">J514+K514</f>
        <v>2000</v>
      </c>
      <c r="M514" s="26">
        <v>2000</v>
      </c>
      <c r="N514" s="26"/>
      <c r="O514" s="26">
        <f t="shared" ref="O514:O515" si="297">M514+N514</f>
        <v>2000</v>
      </c>
    </row>
    <row r="515" spans="1:15" s="12" customFormat="1" ht="60" x14ac:dyDescent="0.2">
      <c r="A515" s="24" t="s">
        <v>297</v>
      </c>
      <c r="B515" s="13">
        <v>857</v>
      </c>
      <c r="C515" s="9" t="s">
        <v>35</v>
      </c>
      <c r="D515" s="9" t="s">
        <v>65</v>
      </c>
      <c r="E515" s="2" t="s">
        <v>70</v>
      </c>
      <c r="F515" s="9" t="s">
        <v>298</v>
      </c>
      <c r="G515" s="26">
        <v>149000</v>
      </c>
      <c r="H515" s="26"/>
      <c r="I515" s="26">
        <f>G515+H515</f>
        <v>149000</v>
      </c>
      <c r="J515" s="26">
        <v>149000</v>
      </c>
      <c r="K515" s="26"/>
      <c r="L515" s="26">
        <f t="shared" si="296"/>
        <v>149000</v>
      </c>
      <c r="M515" s="26">
        <v>149000</v>
      </c>
      <c r="N515" s="26"/>
      <c r="O515" s="26">
        <f t="shared" si="297"/>
        <v>149000</v>
      </c>
    </row>
    <row r="516" spans="1:15" s="12" customFormat="1" ht="75" x14ac:dyDescent="0.2">
      <c r="A516" s="24" t="s">
        <v>71</v>
      </c>
      <c r="B516" s="13">
        <v>857</v>
      </c>
      <c r="C516" s="9" t="s">
        <v>39</v>
      </c>
      <c r="D516" s="9" t="s">
        <v>65</v>
      </c>
      <c r="E516" s="2" t="s">
        <v>72</v>
      </c>
      <c r="F516" s="9"/>
      <c r="G516" s="26">
        <f t="shared" ref="G516:O517" si="298">G517</f>
        <v>18000</v>
      </c>
      <c r="H516" s="26">
        <f t="shared" si="298"/>
        <v>0</v>
      </c>
      <c r="I516" s="26">
        <f t="shared" si="298"/>
        <v>18000</v>
      </c>
      <c r="J516" s="26">
        <f t="shared" si="298"/>
        <v>18000</v>
      </c>
      <c r="K516" s="26">
        <f t="shared" si="298"/>
        <v>0</v>
      </c>
      <c r="L516" s="26">
        <f t="shared" si="298"/>
        <v>18000</v>
      </c>
      <c r="M516" s="26">
        <f t="shared" si="298"/>
        <v>18000</v>
      </c>
      <c r="N516" s="26">
        <f t="shared" si="298"/>
        <v>0</v>
      </c>
      <c r="O516" s="26">
        <f t="shared" si="298"/>
        <v>18000</v>
      </c>
    </row>
    <row r="517" spans="1:15" s="12" customFormat="1" ht="30" x14ac:dyDescent="0.2">
      <c r="A517" s="27" t="s">
        <v>44</v>
      </c>
      <c r="B517" s="13">
        <v>857</v>
      </c>
      <c r="C517" s="9" t="s">
        <v>35</v>
      </c>
      <c r="D517" s="9" t="s">
        <v>65</v>
      </c>
      <c r="E517" s="2" t="s">
        <v>72</v>
      </c>
      <c r="F517" s="9" t="s">
        <v>45</v>
      </c>
      <c r="G517" s="26">
        <f t="shared" si="298"/>
        <v>18000</v>
      </c>
      <c r="H517" s="26">
        <f t="shared" si="298"/>
        <v>0</v>
      </c>
      <c r="I517" s="26">
        <f>I518</f>
        <v>18000</v>
      </c>
      <c r="J517" s="26">
        <f t="shared" si="298"/>
        <v>18000</v>
      </c>
      <c r="K517" s="26">
        <f t="shared" si="298"/>
        <v>0</v>
      </c>
      <c r="L517" s="26">
        <f t="shared" si="298"/>
        <v>18000</v>
      </c>
      <c r="M517" s="26">
        <f t="shared" si="298"/>
        <v>18000</v>
      </c>
      <c r="N517" s="26">
        <f t="shared" si="298"/>
        <v>0</v>
      </c>
      <c r="O517" s="26">
        <f t="shared" si="298"/>
        <v>18000</v>
      </c>
    </row>
    <row r="518" spans="1:15" s="12" customFormat="1" ht="45" x14ac:dyDescent="0.2">
      <c r="A518" s="31" t="s">
        <v>46</v>
      </c>
      <c r="B518" s="13">
        <v>857</v>
      </c>
      <c r="C518" s="9" t="s">
        <v>35</v>
      </c>
      <c r="D518" s="9" t="s">
        <v>65</v>
      </c>
      <c r="E518" s="2" t="s">
        <v>72</v>
      </c>
      <c r="F518" s="9" t="s">
        <v>47</v>
      </c>
      <c r="G518" s="26">
        <v>18000</v>
      </c>
      <c r="H518" s="26"/>
      <c r="I518" s="26">
        <f>G518+H518</f>
        <v>18000</v>
      </c>
      <c r="J518" s="26">
        <v>18000</v>
      </c>
      <c r="K518" s="26"/>
      <c r="L518" s="26">
        <f>J518+K518</f>
        <v>18000</v>
      </c>
      <c r="M518" s="26">
        <v>18000</v>
      </c>
      <c r="N518" s="26"/>
      <c r="O518" s="26">
        <f>M518+N518</f>
        <v>18000</v>
      </c>
    </row>
    <row r="519" spans="1:15" s="12" customFormat="1" x14ac:dyDescent="0.2">
      <c r="A519" s="34" t="s">
        <v>294</v>
      </c>
      <c r="B519" s="13">
        <v>857</v>
      </c>
      <c r="C519" s="9" t="s">
        <v>35</v>
      </c>
      <c r="D519" s="9" t="s">
        <v>65</v>
      </c>
      <c r="E519" s="2" t="s">
        <v>72</v>
      </c>
      <c r="F519" s="9" t="s">
        <v>306</v>
      </c>
      <c r="G519" s="26">
        <f>G518</f>
        <v>18000</v>
      </c>
      <c r="H519" s="26"/>
      <c r="I519" s="26">
        <f>G519+H519</f>
        <v>18000</v>
      </c>
      <c r="J519" s="26">
        <f>J518</f>
        <v>18000</v>
      </c>
      <c r="K519" s="26">
        <f t="shared" ref="K519:O519" si="299">K518</f>
        <v>0</v>
      </c>
      <c r="L519" s="26">
        <f t="shared" si="299"/>
        <v>18000</v>
      </c>
      <c r="M519" s="26">
        <f t="shared" si="299"/>
        <v>18000</v>
      </c>
      <c r="N519" s="26">
        <f t="shared" si="299"/>
        <v>0</v>
      </c>
      <c r="O519" s="26">
        <f t="shared" si="299"/>
        <v>18000</v>
      </c>
    </row>
    <row r="520" spans="1:15" s="12" customFormat="1" x14ac:dyDescent="0.2">
      <c r="A520" s="74" t="s">
        <v>257</v>
      </c>
      <c r="B520" s="32"/>
      <c r="C520" s="21"/>
      <c r="D520" s="21"/>
      <c r="E520" s="42"/>
      <c r="F520" s="21"/>
      <c r="G520" s="22">
        <f t="shared" ref="G520:O520" si="300">G8+G295+G457+G492+G503</f>
        <v>263978145.98000002</v>
      </c>
      <c r="H520" s="22">
        <f t="shared" si="300"/>
        <v>14720661.640000001</v>
      </c>
      <c r="I520" s="22">
        <f t="shared" si="300"/>
        <v>278698807.62</v>
      </c>
      <c r="J520" s="22">
        <f t="shared" si="300"/>
        <v>279013997.69999999</v>
      </c>
      <c r="K520" s="22">
        <f t="shared" si="300"/>
        <v>1172000</v>
      </c>
      <c r="L520" s="22">
        <f t="shared" si="300"/>
        <v>280185997.69999999</v>
      </c>
      <c r="M520" s="22">
        <f t="shared" si="300"/>
        <v>265157038.60000002</v>
      </c>
      <c r="N520" s="22">
        <f t="shared" si="300"/>
        <v>1172000</v>
      </c>
      <c r="O520" s="22">
        <f t="shared" si="300"/>
        <v>266329038.59999999</v>
      </c>
    </row>
    <row r="521" spans="1:15" hidden="1" x14ac:dyDescent="0.2"/>
    <row r="522" spans="1:15" hidden="1" x14ac:dyDescent="0.2">
      <c r="F522" s="4">
        <v>111</v>
      </c>
      <c r="G522" s="5">
        <f>G95</f>
        <v>1622700</v>
      </c>
      <c r="H522" s="5">
        <f t="shared" ref="H522:O522" si="301">H95</f>
        <v>0</v>
      </c>
      <c r="I522" s="5">
        <f t="shared" si="301"/>
        <v>1622700</v>
      </c>
      <c r="J522" s="5">
        <f t="shared" si="301"/>
        <v>1622700</v>
      </c>
      <c r="K522" s="5">
        <f t="shared" si="301"/>
        <v>0</v>
      </c>
      <c r="L522" s="5">
        <f t="shared" si="301"/>
        <v>1622700</v>
      </c>
      <c r="M522" s="5">
        <f t="shared" si="301"/>
        <v>1622700</v>
      </c>
      <c r="N522" s="5">
        <f t="shared" si="301"/>
        <v>0</v>
      </c>
      <c r="O522" s="5">
        <f t="shared" si="301"/>
        <v>1622700</v>
      </c>
    </row>
    <row r="523" spans="1:15" hidden="1" x14ac:dyDescent="0.2">
      <c r="F523" s="4">
        <v>113</v>
      </c>
      <c r="G523" s="5">
        <f>G269+G276+G287+G396</f>
        <v>325100</v>
      </c>
      <c r="H523" s="5">
        <f t="shared" ref="H523:O523" si="302">H269+H276+H287+H396</f>
        <v>0</v>
      </c>
      <c r="I523" s="5">
        <f t="shared" si="302"/>
        <v>325100</v>
      </c>
      <c r="J523" s="5">
        <f t="shared" si="302"/>
        <v>325100</v>
      </c>
      <c r="K523" s="5">
        <f t="shared" si="302"/>
        <v>0</v>
      </c>
      <c r="L523" s="5">
        <f t="shared" si="302"/>
        <v>325100</v>
      </c>
      <c r="M523" s="5">
        <f t="shared" si="302"/>
        <v>325100</v>
      </c>
      <c r="N523" s="5">
        <f t="shared" si="302"/>
        <v>0</v>
      </c>
      <c r="O523" s="5">
        <f t="shared" si="302"/>
        <v>325100</v>
      </c>
    </row>
    <row r="524" spans="1:15" hidden="1" x14ac:dyDescent="0.2">
      <c r="F524" s="4">
        <v>119</v>
      </c>
      <c r="G524" s="5">
        <f>G96</f>
        <v>490000</v>
      </c>
      <c r="H524" s="5">
        <f t="shared" ref="H524:O524" si="303">H96</f>
        <v>0</v>
      </c>
      <c r="I524" s="5">
        <f t="shared" si="303"/>
        <v>490000</v>
      </c>
      <c r="J524" s="5">
        <f t="shared" si="303"/>
        <v>490000</v>
      </c>
      <c r="K524" s="5">
        <f t="shared" si="303"/>
        <v>0</v>
      </c>
      <c r="L524" s="5">
        <f t="shared" si="303"/>
        <v>490000</v>
      </c>
      <c r="M524" s="5">
        <f t="shared" si="303"/>
        <v>490000</v>
      </c>
      <c r="N524" s="5">
        <f t="shared" si="303"/>
        <v>0</v>
      </c>
      <c r="O524" s="5">
        <f t="shared" si="303"/>
        <v>490000</v>
      </c>
    </row>
    <row r="525" spans="1:15" hidden="1" x14ac:dyDescent="0.2">
      <c r="F525" s="4">
        <v>121</v>
      </c>
      <c r="G525" s="5">
        <f>G14+G19+G51+G83+G130+G254+G404+G409+G448+G463+G498+G513</f>
        <v>29840000</v>
      </c>
      <c r="H525" s="5">
        <f t="shared" ref="H525:O525" si="304">H14+H19+H51+H83+H130+H254+H404+H409+H448+H463+H498+H513</f>
        <v>61000</v>
      </c>
      <c r="I525" s="5">
        <f t="shared" si="304"/>
        <v>29901000</v>
      </c>
      <c r="J525" s="5">
        <f t="shared" si="304"/>
        <v>29849900</v>
      </c>
      <c r="K525" s="5">
        <f t="shared" si="304"/>
        <v>0</v>
      </c>
      <c r="L525" s="5">
        <f t="shared" si="304"/>
        <v>29849900</v>
      </c>
      <c r="M525" s="5">
        <f t="shared" si="304"/>
        <v>29863400</v>
      </c>
      <c r="N525" s="5">
        <f t="shared" si="304"/>
        <v>0</v>
      </c>
      <c r="O525" s="5">
        <f t="shared" si="304"/>
        <v>29863400</v>
      </c>
    </row>
    <row r="526" spans="1:15" hidden="1" x14ac:dyDescent="0.2">
      <c r="F526" s="4">
        <v>122</v>
      </c>
      <c r="G526" s="5">
        <f>G20+G464+G514</f>
        <v>125400</v>
      </c>
      <c r="H526" s="5">
        <f t="shared" ref="H526:O526" si="305">H20+H464+H514</f>
        <v>0</v>
      </c>
      <c r="I526" s="5">
        <f t="shared" si="305"/>
        <v>125400</v>
      </c>
      <c r="J526" s="5">
        <f t="shared" si="305"/>
        <v>125400</v>
      </c>
      <c r="K526" s="5">
        <f t="shared" si="305"/>
        <v>0</v>
      </c>
      <c r="L526" s="5">
        <f t="shared" si="305"/>
        <v>125400</v>
      </c>
      <c r="M526" s="5">
        <f t="shared" si="305"/>
        <v>125400</v>
      </c>
      <c r="N526" s="5">
        <f t="shared" si="305"/>
        <v>0</v>
      </c>
      <c r="O526" s="5">
        <f t="shared" si="305"/>
        <v>125400</v>
      </c>
    </row>
    <row r="527" spans="1:15" hidden="1" x14ac:dyDescent="0.2">
      <c r="F527" s="4">
        <v>129</v>
      </c>
      <c r="G527" s="5">
        <f>G15+G21+G52+G84+G131+G255+G405+G410+G449+G465+G499+G515</f>
        <v>8974800</v>
      </c>
      <c r="H527" s="5">
        <f t="shared" ref="H527:O527" si="306">H15+H21+H52+H84+H131+H255+H405+H410+H449+H465+H499+H515</f>
        <v>0</v>
      </c>
      <c r="I527" s="5">
        <f t="shared" si="306"/>
        <v>8974800</v>
      </c>
      <c r="J527" s="5">
        <f t="shared" si="306"/>
        <v>8977770</v>
      </c>
      <c r="K527" s="5">
        <f t="shared" si="306"/>
        <v>0</v>
      </c>
      <c r="L527" s="5">
        <f t="shared" si="306"/>
        <v>8977770</v>
      </c>
      <c r="M527" s="5">
        <f t="shared" si="306"/>
        <v>8981800</v>
      </c>
      <c r="N527" s="5">
        <f t="shared" si="306"/>
        <v>0</v>
      </c>
      <c r="O527" s="5">
        <f t="shared" si="306"/>
        <v>8981800</v>
      </c>
    </row>
    <row r="528" spans="1:15" hidden="1" x14ac:dyDescent="0.2">
      <c r="F528" s="4">
        <v>243</v>
      </c>
      <c r="G528" s="6">
        <f>G167</f>
        <v>315789.46999999997</v>
      </c>
      <c r="H528" s="6">
        <f t="shared" ref="H528:O528" si="307">H167</f>
        <v>0</v>
      </c>
      <c r="I528" s="6">
        <f t="shared" si="307"/>
        <v>315789.46999999997</v>
      </c>
      <c r="J528" s="6">
        <f t="shared" si="307"/>
        <v>0</v>
      </c>
      <c r="K528" s="6">
        <f t="shared" si="307"/>
        <v>0</v>
      </c>
      <c r="L528" s="6">
        <f t="shared" si="307"/>
        <v>0</v>
      </c>
      <c r="M528" s="6">
        <f t="shared" si="307"/>
        <v>526315.79</v>
      </c>
      <c r="N528" s="6">
        <f t="shared" si="307"/>
        <v>0</v>
      </c>
      <c r="O528" s="6">
        <f t="shared" si="307"/>
        <v>526315.79</v>
      </c>
    </row>
    <row r="529" spans="6:15" hidden="1" x14ac:dyDescent="0.2">
      <c r="F529" s="4">
        <v>244</v>
      </c>
      <c r="G529" s="6">
        <f>G24+G33+G41+G46+G55+G61+G65+G69+G73+G87+G99+G106+G112+G134+G140+G152+G172+G197+G204+G208+G229+G258+G264+G272+G279+G283+G290+G294+G399+G413+G452+G456+G468+G472+G502+G509+G519</f>
        <v>9584239.1999999993</v>
      </c>
      <c r="H529" s="6">
        <f>H24+H33+H41+H46+H55+H61+H65+H69+H73+H87+H99+H106+H112+H134+H140+H152+H172+H197+H204+H208+H229+H258+H264+H272+H279+H283+H290+H294+H399+H413+H452+H456+H468+H472+H502+H509+H519</f>
        <v>3237154</v>
      </c>
      <c r="I529" s="6">
        <f>I24+I33+I41+I46+I55+I61+I65+I69+I73+I87+I99+I106+I112+I134+I140+I152+I172+I197+I204+I208+I229+I258+I264+I272+I279+I283+I290+I294+I399+I413+I452+I456+I468+I472+I502+I509+I519</f>
        <v>12821393.199999999</v>
      </c>
      <c r="J529" s="6">
        <f t="shared" ref="J529:O529" si="308">J24+J33+J41+J46+J55+J61+J65+J69+J73+J87+J99+J106+J112+J134+J140+J152+J172+J197+J204+J208+J229+J258+J264+J272+J279+J283+J290+J294+J399+J413+J452+J456+J468+J472+J502+J509+J519</f>
        <v>11543376.199999999</v>
      </c>
      <c r="K529" s="6">
        <f t="shared" si="308"/>
        <v>0</v>
      </c>
      <c r="L529" s="6">
        <f t="shared" si="308"/>
        <v>11543376.199999999</v>
      </c>
      <c r="M529" s="6">
        <f t="shared" si="308"/>
        <v>8329619.2000000002</v>
      </c>
      <c r="N529" s="6">
        <f t="shared" si="308"/>
        <v>0</v>
      </c>
      <c r="O529" s="6">
        <f t="shared" si="308"/>
        <v>8329619.2000000002</v>
      </c>
    </row>
    <row r="530" spans="6:15" hidden="1" x14ac:dyDescent="0.2">
      <c r="F530" s="4">
        <v>313</v>
      </c>
      <c r="G530" s="5">
        <f>G437+G443</f>
        <v>6529194.7800000003</v>
      </c>
      <c r="H530" s="5">
        <f t="shared" ref="H530:O530" si="309">H437+H443</f>
        <v>0</v>
      </c>
      <c r="I530" s="5">
        <f t="shared" si="309"/>
        <v>6529194.7800000003</v>
      </c>
      <c r="J530" s="5">
        <f t="shared" si="309"/>
        <v>6177789.5</v>
      </c>
      <c r="K530" s="5">
        <f t="shared" si="309"/>
        <v>0</v>
      </c>
      <c r="L530" s="5">
        <f t="shared" si="309"/>
        <v>6177789.5</v>
      </c>
      <c r="M530" s="5">
        <f t="shared" si="309"/>
        <v>4942054.4000000004</v>
      </c>
      <c r="N530" s="5">
        <f t="shared" si="309"/>
        <v>0</v>
      </c>
      <c r="O530" s="5">
        <f t="shared" si="309"/>
        <v>4942054.4000000004</v>
      </c>
    </row>
    <row r="531" spans="6:15" hidden="1" x14ac:dyDescent="0.2">
      <c r="F531" s="4">
        <v>321</v>
      </c>
      <c r="G531" s="5">
        <f>G235+G240+G249+G422+G428+G433</f>
        <v>8307621.4000000004</v>
      </c>
      <c r="H531" s="5">
        <f t="shared" ref="H531:O531" si="310">H235+H240+H249+H422+H428+H433</f>
        <v>145169.29999999999</v>
      </c>
      <c r="I531" s="5">
        <f t="shared" si="310"/>
        <v>8452790.6999999993</v>
      </c>
      <c r="J531" s="5">
        <f t="shared" si="310"/>
        <v>8307621.4000000004</v>
      </c>
      <c r="K531" s="5">
        <f t="shared" si="310"/>
        <v>0</v>
      </c>
      <c r="L531" s="5">
        <f t="shared" si="310"/>
        <v>8307621.4000000004</v>
      </c>
      <c r="M531" s="5">
        <f t="shared" si="310"/>
        <v>8271621.4000000004</v>
      </c>
      <c r="N531" s="5">
        <f t="shared" si="310"/>
        <v>0</v>
      </c>
      <c r="O531" s="5">
        <f t="shared" si="310"/>
        <v>8271621.4000000004</v>
      </c>
    </row>
    <row r="532" spans="6:15" hidden="1" x14ac:dyDescent="0.2">
      <c r="F532" s="4">
        <v>323</v>
      </c>
      <c r="G532" s="5">
        <f>G439</f>
        <v>2367526</v>
      </c>
      <c r="H532" s="5">
        <f t="shared" ref="H532:O532" si="311">H439</f>
        <v>0</v>
      </c>
      <c r="I532" s="5">
        <f t="shared" si="311"/>
        <v>2367526</v>
      </c>
      <c r="J532" s="5">
        <f t="shared" si="311"/>
        <v>2242928</v>
      </c>
      <c r="K532" s="5">
        <f t="shared" si="311"/>
        <v>0</v>
      </c>
      <c r="L532" s="5">
        <f t="shared" si="311"/>
        <v>2242928</v>
      </c>
      <c r="M532" s="5">
        <f t="shared" si="311"/>
        <v>2033708</v>
      </c>
      <c r="N532" s="5">
        <f t="shared" si="311"/>
        <v>0</v>
      </c>
      <c r="O532" s="5">
        <f t="shared" si="311"/>
        <v>2033708</v>
      </c>
    </row>
    <row r="533" spans="6:15" hidden="1" x14ac:dyDescent="0.2">
      <c r="F533" s="4">
        <v>412</v>
      </c>
      <c r="G533" s="5">
        <f>G245</f>
        <v>8028768</v>
      </c>
      <c r="H533" s="5">
        <f t="shared" ref="H533:O533" si="312">H245</f>
        <v>0</v>
      </c>
      <c r="I533" s="5">
        <f t="shared" si="312"/>
        <v>8028768</v>
      </c>
      <c r="J533" s="5">
        <f t="shared" si="312"/>
        <v>2007192</v>
      </c>
      <c r="K533" s="5">
        <f t="shared" si="312"/>
        <v>0</v>
      </c>
      <c r="L533" s="5">
        <f t="shared" si="312"/>
        <v>2007192</v>
      </c>
      <c r="M533" s="5">
        <f t="shared" si="312"/>
        <v>2007192</v>
      </c>
      <c r="N533" s="5">
        <f t="shared" si="312"/>
        <v>0</v>
      </c>
      <c r="O533" s="5">
        <f t="shared" si="312"/>
        <v>2007192</v>
      </c>
    </row>
    <row r="534" spans="6:15" hidden="1" x14ac:dyDescent="0.2">
      <c r="F534" s="4">
        <v>414</v>
      </c>
      <c r="G534" s="5">
        <f>G148+G159+G163+G177</f>
        <v>1591366.71</v>
      </c>
      <c r="H534" s="5">
        <f t="shared" ref="H534:O534" si="313">H148+H159+H163+H177</f>
        <v>3195926</v>
      </c>
      <c r="I534" s="5">
        <f t="shared" si="313"/>
        <v>4787292.71</v>
      </c>
      <c r="J534" s="5">
        <f t="shared" si="313"/>
        <v>30450626.439999998</v>
      </c>
      <c r="K534" s="5">
        <f t="shared" si="313"/>
        <v>0</v>
      </c>
      <c r="L534" s="5">
        <f t="shared" si="313"/>
        <v>30450626.439999998</v>
      </c>
      <c r="M534" s="5">
        <f t="shared" si="313"/>
        <v>16035982.859999999</v>
      </c>
      <c r="N534" s="5">
        <f t="shared" si="313"/>
        <v>0</v>
      </c>
      <c r="O534" s="5">
        <f t="shared" si="313"/>
        <v>16035982.859999999</v>
      </c>
    </row>
    <row r="535" spans="6:15" hidden="1" x14ac:dyDescent="0.2">
      <c r="F535" s="4">
        <v>511</v>
      </c>
      <c r="G535" s="5">
        <f>G486</f>
        <v>763000</v>
      </c>
      <c r="H535" s="5">
        <f t="shared" ref="H535:O535" si="314">H486</f>
        <v>0</v>
      </c>
      <c r="I535" s="5">
        <f t="shared" si="314"/>
        <v>763000</v>
      </c>
      <c r="J535" s="5">
        <f t="shared" si="314"/>
        <v>763000</v>
      </c>
      <c r="K535" s="5">
        <f t="shared" si="314"/>
        <v>0</v>
      </c>
      <c r="L535" s="5">
        <f t="shared" si="314"/>
        <v>763000</v>
      </c>
      <c r="M535" s="5">
        <f t="shared" si="314"/>
        <v>763000</v>
      </c>
      <c r="N535" s="5">
        <f t="shared" si="314"/>
        <v>0</v>
      </c>
      <c r="O535" s="5">
        <f t="shared" si="314"/>
        <v>763000</v>
      </c>
    </row>
    <row r="536" spans="6:15" hidden="1" x14ac:dyDescent="0.2">
      <c r="F536" s="4">
        <v>512</v>
      </c>
      <c r="G536" s="5">
        <f>G491</f>
        <v>2000000</v>
      </c>
      <c r="H536" s="5">
        <f t="shared" ref="H536:O536" si="315">H491</f>
        <v>300000</v>
      </c>
      <c r="I536" s="5">
        <f t="shared" si="315"/>
        <v>2300000</v>
      </c>
      <c r="J536" s="5">
        <f t="shared" si="315"/>
        <v>2000000</v>
      </c>
      <c r="K536" s="5">
        <f t="shared" si="315"/>
        <v>0</v>
      </c>
      <c r="L536" s="5">
        <f t="shared" si="315"/>
        <v>2000000</v>
      </c>
      <c r="M536" s="5">
        <f t="shared" si="315"/>
        <v>2000000</v>
      </c>
      <c r="N536" s="5">
        <f t="shared" si="315"/>
        <v>0</v>
      </c>
      <c r="O536" s="5">
        <f t="shared" si="315"/>
        <v>2000000</v>
      </c>
    </row>
    <row r="537" spans="6:15" hidden="1" x14ac:dyDescent="0.2">
      <c r="F537" s="4">
        <v>530</v>
      </c>
      <c r="G537" s="5">
        <f>G57+G89</f>
        <v>1011187</v>
      </c>
      <c r="H537" s="5">
        <f t="shared" ref="H537:O537" si="316">H57+H89</f>
        <v>0</v>
      </c>
      <c r="I537" s="5">
        <f t="shared" si="316"/>
        <v>1011187</v>
      </c>
      <c r="J537" s="5">
        <f t="shared" si="316"/>
        <v>1020164</v>
      </c>
      <c r="K537" s="5">
        <f t="shared" si="316"/>
        <v>0</v>
      </c>
      <c r="L537" s="5">
        <f t="shared" si="316"/>
        <v>1020164</v>
      </c>
      <c r="M537" s="5">
        <f t="shared" si="316"/>
        <v>1059574</v>
      </c>
      <c r="N537" s="5">
        <f t="shared" si="316"/>
        <v>0</v>
      </c>
      <c r="O537" s="5">
        <f t="shared" si="316"/>
        <v>1059574</v>
      </c>
    </row>
    <row r="538" spans="6:15" hidden="1" x14ac:dyDescent="0.2">
      <c r="F538" s="4">
        <v>540</v>
      </c>
      <c r="G538" s="5">
        <f>G125+G143+G155</f>
        <v>7400284</v>
      </c>
      <c r="H538" s="5">
        <f t="shared" ref="H538:O538" si="317">H125+H143+H155</f>
        <v>1567973.08</v>
      </c>
      <c r="I538" s="5">
        <f t="shared" si="317"/>
        <v>8968257.0800000001</v>
      </c>
      <c r="J538" s="5">
        <f t="shared" si="317"/>
        <v>7782484</v>
      </c>
      <c r="K538" s="5">
        <f t="shared" si="317"/>
        <v>0</v>
      </c>
      <c r="L538" s="5">
        <f t="shared" si="317"/>
        <v>7782484</v>
      </c>
      <c r="M538" s="5">
        <f t="shared" si="317"/>
        <v>8253984</v>
      </c>
      <c r="N538" s="5">
        <f t="shared" si="317"/>
        <v>0</v>
      </c>
      <c r="O538" s="5">
        <f t="shared" si="317"/>
        <v>8253984</v>
      </c>
    </row>
    <row r="539" spans="6:15" hidden="1" x14ac:dyDescent="0.2">
      <c r="F539" s="4">
        <v>611</v>
      </c>
      <c r="G539" s="5">
        <f>G77+G187+G192+G211+G301+G305+G313+G334+G338+G346+G379</f>
        <v>155962183</v>
      </c>
      <c r="H539" s="5">
        <f t="shared" ref="H539:O539" si="318">H77+H187+H192+H211+H301+H305+H313+H334+H338+H346+H379</f>
        <v>1345294</v>
      </c>
      <c r="I539" s="5">
        <f t="shared" si="318"/>
        <v>157307477</v>
      </c>
      <c r="J539" s="5">
        <f t="shared" si="318"/>
        <v>153013149</v>
      </c>
      <c r="K539" s="5">
        <f t="shared" si="318"/>
        <v>0</v>
      </c>
      <c r="L539" s="5">
        <f t="shared" si="318"/>
        <v>153013149</v>
      </c>
      <c r="M539" s="5">
        <f t="shared" si="318"/>
        <v>152625604</v>
      </c>
      <c r="N539" s="5">
        <f t="shared" si="318"/>
        <v>0</v>
      </c>
      <c r="O539" s="5">
        <f t="shared" si="318"/>
        <v>152625604</v>
      </c>
    </row>
    <row r="540" spans="6:15" hidden="1" x14ac:dyDescent="0.2">
      <c r="F540" s="4">
        <v>612</v>
      </c>
      <c r="G540" s="5">
        <f>G183+G188+G193+G200+G212+G216+G220+G224+G309+G317+G321+G325+G329+G342+G350+G354+G358+G362+G366+G370+G374+G383+G387+G391</f>
        <v>16666112.42</v>
      </c>
      <c r="H540" s="5">
        <f t="shared" ref="H540:O540" si="319">H183+H188+H193+H200+H212+H216+H220+H224+H309+H317+H321+H325+H329+H342+H350+H354+H358+H362+H366+H370+H374+H383+H387+H391</f>
        <v>4012728.51</v>
      </c>
      <c r="I540" s="5">
        <f t="shared" si="319"/>
        <v>20678840.930000003</v>
      </c>
      <c r="J540" s="5">
        <f t="shared" si="319"/>
        <v>6569623.1600000001</v>
      </c>
      <c r="K540" s="5">
        <f t="shared" si="319"/>
        <v>1172000</v>
      </c>
      <c r="L540" s="5">
        <f t="shared" si="319"/>
        <v>7741623.1600000001</v>
      </c>
      <c r="M540" s="5">
        <f t="shared" si="319"/>
        <v>8027108.9500000002</v>
      </c>
      <c r="N540" s="5">
        <f t="shared" si="319"/>
        <v>1172000</v>
      </c>
      <c r="O540" s="5">
        <f t="shared" si="319"/>
        <v>9199108.9499999993</v>
      </c>
    </row>
    <row r="541" spans="6:15" hidden="1" x14ac:dyDescent="0.2">
      <c r="F541" s="4">
        <v>811</v>
      </c>
      <c r="G541" s="5">
        <f>G117</f>
        <v>1540814</v>
      </c>
      <c r="H541" s="5">
        <f t="shared" ref="H541:O541" si="320">H117</f>
        <v>580416.75</v>
      </c>
      <c r="I541" s="5">
        <f t="shared" si="320"/>
        <v>2121230.75</v>
      </c>
      <c r="J541" s="5">
        <f t="shared" si="320"/>
        <v>1540814</v>
      </c>
      <c r="K541" s="5">
        <f t="shared" si="320"/>
        <v>0</v>
      </c>
      <c r="L541" s="5">
        <f t="shared" si="320"/>
        <v>1540814</v>
      </c>
      <c r="M541" s="5">
        <f t="shared" si="320"/>
        <v>1540814</v>
      </c>
      <c r="N541" s="5">
        <f t="shared" si="320"/>
        <v>0</v>
      </c>
      <c r="O541" s="5">
        <f t="shared" si="320"/>
        <v>1540814</v>
      </c>
    </row>
    <row r="542" spans="6:15" hidden="1" x14ac:dyDescent="0.2">
      <c r="F542" s="4">
        <v>851</v>
      </c>
      <c r="G542" s="5">
        <f>G27+G102+G416</f>
        <v>188412</v>
      </c>
      <c r="H542" s="5">
        <f t="shared" ref="H542:O542" si="321">H27+H102+H416</f>
        <v>0</v>
      </c>
      <c r="I542" s="5">
        <f t="shared" si="321"/>
        <v>188412</v>
      </c>
      <c r="J542" s="5">
        <f t="shared" si="321"/>
        <v>188412</v>
      </c>
      <c r="K542" s="5">
        <f t="shared" si="321"/>
        <v>0</v>
      </c>
      <c r="L542" s="5">
        <f t="shared" si="321"/>
        <v>188412</v>
      </c>
      <c r="M542" s="5">
        <f t="shared" si="321"/>
        <v>188412</v>
      </c>
      <c r="N542" s="5">
        <f t="shared" si="321"/>
        <v>0</v>
      </c>
      <c r="O542" s="5">
        <f t="shared" si="321"/>
        <v>188412</v>
      </c>
    </row>
    <row r="543" spans="6:15" hidden="1" x14ac:dyDescent="0.2">
      <c r="F543" s="4">
        <v>852</v>
      </c>
      <c r="G543" s="5">
        <f>G28+G121+G417</f>
        <v>70418</v>
      </c>
      <c r="H543" s="5">
        <f t="shared" ref="H543:O543" si="322">H28+H121+H417</f>
        <v>0</v>
      </c>
      <c r="I543" s="5">
        <f t="shared" si="322"/>
        <v>70418</v>
      </c>
      <c r="J543" s="5">
        <f t="shared" si="322"/>
        <v>70418</v>
      </c>
      <c r="K543" s="5">
        <f t="shared" si="322"/>
        <v>0</v>
      </c>
      <c r="L543" s="5">
        <f t="shared" si="322"/>
        <v>70418</v>
      </c>
      <c r="M543" s="5">
        <f t="shared" si="322"/>
        <v>70418</v>
      </c>
      <c r="N543" s="5">
        <f t="shared" si="322"/>
        <v>0</v>
      </c>
      <c r="O543" s="5">
        <f t="shared" si="322"/>
        <v>70418</v>
      </c>
    </row>
    <row r="544" spans="6:15" hidden="1" x14ac:dyDescent="0.2">
      <c r="F544" s="4">
        <v>853</v>
      </c>
      <c r="G544" s="5">
        <f>G29+G37+G418</f>
        <v>73230</v>
      </c>
      <c r="H544" s="5">
        <f t="shared" ref="H544:O544" si="323">H29+H37+H418</f>
        <v>0</v>
      </c>
      <c r="I544" s="5">
        <f t="shared" si="323"/>
        <v>73230</v>
      </c>
      <c r="J544" s="5">
        <f t="shared" si="323"/>
        <v>73230</v>
      </c>
      <c r="K544" s="5">
        <f t="shared" si="323"/>
        <v>0</v>
      </c>
      <c r="L544" s="5">
        <f t="shared" si="323"/>
        <v>73230</v>
      </c>
      <c r="M544" s="5">
        <f t="shared" si="323"/>
        <v>73230</v>
      </c>
      <c r="N544" s="5">
        <f t="shared" si="323"/>
        <v>0</v>
      </c>
      <c r="O544" s="5">
        <f t="shared" si="323"/>
        <v>73230</v>
      </c>
    </row>
    <row r="545" spans="6:15" hidden="1" x14ac:dyDescent="0.2">
      <c r="F545" s="4">
        <v>870</v>
      </c>
      <c r="G545" s="5">
        <f>G476+G480</f>
        <v>200000</v>
      </c>
      <c r="H545" s="5">
        <f t="shared" ref="H545:O545" si="324">H476+H480</f>
        <v>275000</v>
      </c>
      <c r="I545" s="5">
        <f t="shared" si="324"/>
        <v>475000</v>
      </c>
      <c r="J545" s="5">
        <f t="shared" si="324"/>
        <v>3872300</v>
      </c>
      <c r="K545" s="5">
        <f t="shared" si="324"/>
        <v>0</v>
      </c>
      <c r="L545" s="5">
        <f t="shared" si="324"/>
        <v>3872300</v>
      </c>
      <c r="M545" s="5">
        <f t="shared" si="324"/>
        <v>7000000</v>
      </c>
      <c r="N545" s="5">
        <f t="shared" si="324"/>
        <v>0</v>
      </c>
      <c r="O545" s="5">
        <f t="shared" si="324"/>
        <v>7000000</v>
      </c>
    </row>
    <row r="546" spans="6:15" hidden="1" x14ac:dyDescent="0.2">
      <c r="F546" s="4"/>
      <c r="G546" s="5">
        <f>SUM(G522:G545)</f>
        <v>263978145.97999999</v>
      </c>
      <c r="H546" s="5">
        <f t="shared" ref="H546:O546" si="325">SUM(H522:H545)</f>
        <v>14720661.639999999</v>
      </c>
      <c r="I546" s="5">
        <f t="shared" si="325"/>
        <v>278698807.62</v>
      </c>
      <c r="J546" s="5">
        <f t="shared" si="325"/>
        <v>279013997.70000005</v>
      </c>
      <c r="K546" s="5">
        <f t="shared" si="325"/>
        <v>1172000</v>
      </c>
      <c r="L546" s="5">
        <f t="shared" si="325"/>
        <v>280185997.70000005</v>
      </c>
      <c r="M546" s="5">
        <f t="shared" si="325"/>
        <v>265157038.59999996</v>
      </c>
      <c r="N546" s="5">
        <f t="shared" si="325"/>
        <v>1172000</v>
      </c>
      <c r="O546" s="5">
        <f t="shared" si="325"/>
        <v>266329038.59999996</v>
      </c>
    </row>
    <row r="547" spans="6:15" hidden="1" x14ac:dyDescent="0.2">
      <c r="G547" s="3">
        <f>G520-G546</f>
        <v>0</v>
      </c>
      <c r="H547" s="3">
        <f t="shared" ref="H547:O547" si="326">H520-H546</f>
        <v>0</v>
      </c>
      <c r="I547" s="3">
        <f t="shared" si="326"/>
        <v>0</v>
      </c>
      <c r="J547" s="3">
        <f t="shared" si="326"/>
        <v>0</v>
      </c>
      <c r="K547" s="3">
        <f t="shared" si="326"/>
        <v>0</v>
      </c>
      <c r="L547" s="3">
        <f t="shared" si="326"/>
        <v>0</v>
      </c>
      <c r="M547" s="3">
        <f t="shared" si="326"/>
        <v>0</v>
      </c>
      <c r="N547" s="3">
        <f t="shared" si="326"/>
        <v>0</v>
      </c>
      <c r="O547" s="3">
        <f t="shared" si="326"/>
        <v>0</v>
      </c>
    </row>
  </sheetData>
  <mergeCells count="3">
    <mergeCell ref="A4:O4"/>
    <mergeCell ref="A5:O5"/>
    <mergeCell ref="A3:O3"/>
  </mergeCells>
  <pageMargins left="0" right="0" top="0.70866141732283472" bottom="0.31496062992125984" header="0.31496062992125984" footer="0.31496062992125984"/>
  <pageSetup paperSize="9" scale="6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2020-03-17T08:15:23Z</dcterms:modified>
</cp:coreProperties>
</file>