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K18" i="1" l="1"/>
  <c r="J18" i="1"/>
  <c r="G18" i="1"/>
  <c r="J10" i="1" l="1"/>
  <c r="J34" i="1"/>
  <c r="K10" i="1"/>
  <c r="K3" i="1" s="1"/>
  <c r="K42" i="1"/>
  <c r="K39" i="1"/>
  <c r="K34" i="1"/>
  <c r="K31" i="1"/>
  <c r="K25" i="1"/>
  <c r="K20" i="1"/>
  <c r="K15" i="1"/>
  <c r="K13" i="1"/>
  <c r="K11" i="1"/>
  <c r="J42" i="1"/>
  <c r="J39" i="1"/>
  <c r="J31" i="1"/>
  <c r="J25" i="1"/>
  <c r="J20" i="1"/>
  <c r="J15" i="1"/>
  <c r="J13" i="1"/>
  <c r="J11" i="1"/>
  <c r="J3" i="1"/>
  <c r="G20" i="1"/>
  <c r="F9" i="1"/>
  <c r="F8" i="1"/>
  <c r="I8" i="1"/>
  <c r="J45" i="1" l="1"/>
  <c r="K45" i="1"/>
  <c r="H19" i="1" l="1"/>
  <c r="H8" i="1"/>
  <c r="F28" i="1"/>
  <c r="H26" i="1" l="1"/>
  <c r="I26" i="1"/>
  <c r="G11" i="1"/>
  <c r="I12" i="1"/>
  <c r="H12" i="1"/>
  <c r="G42" i="1" l="1"/>
  <c r="G39" i="1"/>
  <c r="G34" i="1"/>
  <c r="G31" i="1"/>
  <c r="G25" i="1"/>
  <c r="G15" i="1"/>
  <c r="G13" i="1"/>
  <c r="G3" i="1"/>
  <c r="E42" i="1"/>
  <c r="D42" i="1"/>
  <c r="E39" i="1"/>
  <c r="D39" i="1"/>
  <c r="E34" i="1"/>
  <c r="D34" i="1"/>
  <c r="E31" i="1"/>
  <c r="D31" i="1"/>
  <c r="E25" i="1"/>
  <c r="D25" i="1"/>
  <c r="E20" i="1"/>
  <c r="D20" i="1"/>
  <c r="E15" i="1"/>
  <c r="D15" i="1"/>
  <c r="E13" i="1"/>
  <c r="D13" i="1"/>
  <c r="E11" i="1"/>
  <c r="D11" i="1"/>
  <c r="E3" i="1"/>
  <c r="D3" i="1"/>
  <c r="I10" i="1"/>
  <c r="F16" i="1"/>
  <c r="F18" i="1"/>
  <c r="F26" i="1"/>
  <c r="I27" i="1"/>
  <c r="I32" i="1"/>
  <c r="I36" i="1"/>
  <c r="I44" i="1"/>
  <c r="H44" i="1"/>
  <c r="F44" i="1"/>
  <c r="I43" i="1"/>
  <c r="H43" i="1"/>
  <c r="F43" i="1"/>
  <c r="I41" i="1"/>
  <c r="H41" i="1"/>
  <c r="F41" i="1"/>
  <c r="I40" i="1"/>
  <c r="H40" i="1"/>
  <c r="F40" i="1"/>
  <c r="I38" i="1"/>
  <c r="H38" i="1"/>
  <c r="F38" i="1"/>
  <c r="I37" i="1"/>
  <c r="H37" i="1"/>
  <c r="F37" i="1"/>
  <c r="H36" i="1"/>
  <c r="F36" i="1"/>
  <c r="I35" i="1"/>
  <c r="H35" i="1"/>
  <c r="F35" i="1"/>
  <c r="I33" i="1"/>
  <c r="H33" i="1"/>
  <c r="F33" i="1"/>
  <c r="H32" i="1"/>
  <c r="I30" i="1"/>
  <c r="H30" i="1"/>
  <c r="F30" i="1"/>
  <c r="I29" i="1"/>
  <c r="H29" i="1"/>
  <c r="F29" i="1"/>
  <c r="I28" i="1"/>
  <c r="H27" i="1"/>
  <c r="I22" i="1"/>
  <c r="H22" i="1"/>
  <c r="F22" i="1"/>
  <c r="I21" i="1"/>
  <c r="H21" i="1"/>
  <c r="F21" i="1"/>
  <c r="I19" i="1"/>
  <c r="F19" i="1"/>
  <c r="H18" i="1"/>
  <c r="I17" i="1"/>
  <c r="H17" i="1"/>
  <c r="F17" i="1"/>
  <c r="H16" i="1"/>
  <c r="I14" i="1"/>
  <c r="H14" i="1"/>
  <c r="F14" i="1"/>
  <c r="F12" i="1"/>
  <c r="H10" i="1"/>
  <c r="I7" i="1"/>
  <c r="H7" i="1"/>
  <c r="F7" i="1"/>
  <c r="I5" i="1"/>
  <c r="H5" i="1"/>
  <c r="F5" i="1"/>
  <c r="I4" i="1"/>
  <c r="H4" i="1"/>
  <c r="F4" i="1"/>
  <c r="G45" i="1" l="1"/>
  <c r="E45" i="1"/>
  <c r="D45" i="1"/>
  <c r="I15" i="1"/>
  <c r="H20" i="1"/>
  <c r="H11" i="1"/>
  <c r="H15" i="1"/>
  <c r="F25" i="1"/>
  <c r="I11" i="1"/>
  <c r="I25" i="1"/>
  <c r="I31" i="1"/>
  <c r="F20" i="1"/>
  <c r="H31" i="1"/>
  <c r="F39" i="1"/>
  <c r="I34" i="1"/>
  <c r="I20" i="1"/>
  <c r="I39" i="1"/>
  <c r="H42" i="1"/>
  <c r="F34" i="1"/>
  <c r="F31" i="1"/>
  <c r="H25" i="1"/>
  <c r="F15" i="1"/>
  <c r="H34" i="1"/>
  <c r="H13" i="1"/>
  <c r="I3" i="1"/>
  <c r="I13" i="1"/>
  <c r="I42" i="1"/>
  <c r="F42" i="1"/>
  <c r="H39" i="1"/>
  <c r="F11" i="1"/>
  <c r="F13" i="1"/>
  <c r="F3" i="1"/>
  <c r="H3" i="1"/>
  <c r="F32" i="1"/>
  <c r="I18" i="1"/>
  <c r="I16" i="1"/>
  <c r="F27" i="1"/>
  <c r="F10" i="1"/>
  <c r="I45" i="1" l="1"/>
  <c r="H45" i="1"/>
  <c r="F45" i="1"/>
</calcChain>
</file>

<file path=xl/sharedStrings.xml><?xml version="1.0" encoding="utf-8"?>
<sst xmlns="http://schemas.openxmlformats.org/spreadsheetml/2006/main" count="142" uniqueCount="70">
  <si>
    <t>Наименование</t>
  </si>
  <si>
    <t>Рз</t>
  </si>
  <si>
    <t>Пр</t>
  </si>
  <si>
    <t>Темп к отчетному году</t>
  </si>
  <si>
    <t>Темп к ожидаемой оценке исполнения</t>
  </si>
  <si>
    <t>2020 год (план)</t>
  </si>
  <si>
    <t>Общегосударственные вопросы</t>
  </si>
  <si>
    <t>01</t>
  </si>
  <si>
    <t/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</si>
  <si>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</si>
  <si>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</si>
  <si>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</si>
  <si>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</si>
  <si>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</si>
  <si>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</si>
  <si>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</si>
  <si>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</si>
  <si>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</si>
  <si>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</si>
  <si>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</si>
  <si>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</si>
  <si>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-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</si>
  <si>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</si>
  <si>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</si>
  <si>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</si>
  <si>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</si>
  <si>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</si>
  <si>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</si>
  <si>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</si>
  <si>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</si>
  <si>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</si>
  <si>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</si>
  <si>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</si>
  <si>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</si>
  <si>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</si>
  <si>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</si>
  <si>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</si>
  <si>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</si>
  <si>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</si>
  <si>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</si>
  <si>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</si>
  <si>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</si>
  <si>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</si>
  <si>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</si>
  <si>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</si>
  <si>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</si>
  <si>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</si>
  <si>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</si>
  <si>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</si>
  <si>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</si>
  <si>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</si>
  <si>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</si>
  <si>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</si>
  <si>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</si>
  <si>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</si>
  <si>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</si>
  <si>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</si>
  <si>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</si>
  <si>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</si>
  <si>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</si>
  <si>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</si>
  <si>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ИТОГО:</t>
  </si>
  <si>
    <t>2021 год (план)</t>
  </si>
  <si>
    <t>Обеспечение проведения выборов и референдумов</t>
  </si>
  <si>
    <t>Сведения о расходах бюджета муниципального образования "Клетнянский муниципальный район" по разделам и подразделам классификации расходов бюджета муниципального образования "Клетнянский муниципальный район" на 2020 год и на плановый период 2021 и 2022 годов в сравнении с ожидаемым исполнением за 2019 год и отчетом за 2018 год</t>
  </si>
  <si>
    <t>2018 год (кассовое исполнение)</t>
  </si>
  <si>
    <t>2019 год (оценка исполнения)</t>
  </si>
  <si>
    <t>2022 год (план)</t>
  </si>
  <si>
    <t>Благоустройство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</si>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</sst>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2" fillId="0" borderId="2" xfId="0" applyNumberFormat="1" applyFont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165" fontId="2" fillId="0" borderId="2" xfId="1" applyNumberFormat="1" applyFont="1" applyFill="1" applyBorder="1" applyAlignment="1">
      <alignment horizontal="center" vertical="top"/>
    </xf>
    <xf numFmtId="165" fontId="2" fillId="0" borderId="2" xfId="1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/>
    </xf>
    <xf numFmtId="165" fontId="3" fillId="0" borderId="2" xfId="1" applyNumberFormat="1" applyFont="1" applyFill="1" applyBorder="1" applyAlignment="1">
      <alignment horizontal="center" vertical="top"/>
    </xf>
    <xf numFmtId="165" fontId="3" fillId="0" borderId="2" xfId="1" applyNumberFormat="1" applyFont="1" applyBorder="1" applyAlignment="1">
      <alignment horizontal="center" vertical="top"/>
    </xf>
    <xf numFmtId="0" fontId="4" fillId="0" borderId="2" xfId="0" quotePrefix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="90" zoomScaleNormal="90" workbookViewId="0">
      <pane xSplit="3" ySplit="2" topLeftCell="D27" activePane="bottomRight" state="frozen"/>
      <selection pane="topRight" activeCell="D1" sqref="D1"/>
      <selection pane="bottomLeft" activeCell="A3" sqref="A3"/>
      <selection pane="bottomRight" activeCell="G30" sqref="G30"/>
    </sheetView>
  </sheetViews>
  <sheetFormatPr defaultRowHeight="15.75" x14ac:dyDescent="0.25"/>
  <cols>
    <col min="1" max="1" width="40.140625" style="9" customWidth="1"/>
    <col min="2" max="2" width="5.7109375" style="9" customWidth="1"/>
    <col min="3" max="3" width="5.42578125" style="9" customWidth="1"/>
    <col min="4" max="4" width="18.7109375" style="9" customWidth="1"/>
    <col min="5" max="5" width="18.85546875" style="21" customWidth="1"/>
    <col min="6" max="6" width="11.42578125" style="21" customWidth="1"/>
    <col min="7" max="7" width="18.85546875" style="21" customWidth="1"/>
    <col min="8" max="9" width="9.7109375" style="21" customWidth="1"/>
    <col min="10" max="11" width="18.85546875" style="21" customWidth="1"/>
    <col min="12" max="13" width="9.140625" style="9"/>
    <col min="14" max="14" width="33.5703125" style="9" customWidth="1"/>
    <col min="15" max="16384" width="9.140625" style="9"/>
  </cols>
  <sheetData>
    <row r="1" spans="1:11" ht="51" customHeight="1" x14ac:dyDescent="0.25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81" customHeight="1" x14ac:dyDescent="0.25">
      <c r="A2" s="7" t="s">
        <v>0</v>
      </c>
      <c r="B2" s="7" t="s">
        <v>1</v>
      </c>
      <c r="C2" s="7" t="s">
        <v>2</v>
      </c>
      <c r="D2" s="7" t="s">
        <v>65</v>
      </c>
      <c r="E2" s="8" t="s">
        <v>66</v>
      </c>
      <c r="F2" s="8" t="s">
        <v>3</v>
      </c>
      <c r="G2" s="8" t="s">
        <v>5</v>
      </c>
      <c r="H2" s="8" t="s">
        <v>3</v>
      </c>
      <c r="I2" s="8" t="s">
        <v>4</v>
      </c>
      <c r="J2" s="8" t="s">
        <v>62</v>
      </c>
      <c r="K2" s="8" t="s">
        <v>67</v>
      </c>
    </row>
    <row r="3" spans="1:11" x14ac:dyDescent="0.25">
      <c r="A3" s="10" t="s">
        <v>6</v>
      </c>
      <c r="B3" s="11" t="s">
        <v>7</v>
      </c>
      <c r="C3" s="11" t="s">
        <v>8</v>
      </c>
      <c r="D3" s="12">
        <f>SUM(D4:D10)</f>
        <v>28837179.77</v>
      </c>
      <c r="E3" s="12">
        <f>SUM(E4:E10)</f>
        <v>31205867</v>
      </c>
      <c r="F3" s="13">
        <f>E3/D3</f>
        <v>1.0821400445151783</v>
      </c>
      <c r="G3" s="12">
        <f>SUM(G4:G10)</f>
        <v>31358192</v>
      </c>
      <c r="H3" s="14">
        <f>G3/D3</f>
        <v>1.0874222878279751</v>
      </c>
      <c r="I3" s="14">
        <f>G3/E3</f>
        <v>1.0048812936362255</v>
      </c>
      <c r="J3" s="12">
        <f>SUM(J4:J10)</f>
        <v>34662192</v>
      </c>
      <c r="K3" s="12">
        <f>SUM(K4:K10)</f>
        <v>37997466</v>
      </c>
    </row>
    <row r="4" spans="1:11" ht="78.75" x14ac:dyDescent="0.25">
      <c r="A4" s="15" t="s">
        <v>10</v>
      </c>
      <c r="B4" s="7" t="s">
        <v>7</v>
      </c>
      <c r="C4" s="7" t="s">
        <v>11</v>
      </c>
      <c r="D4" s="16">
        <v>298628.61</v>
      </c>
      <c r="E4" s="17">
        <v>325500</v>
      </c>
      <c r="F4" s="18">
        <f t="shared" ref="F4:F41" si="0">E4/D4</f>
        <v>1.0899826376314046</v>
      </c>
      <c r="G4" s="16">
        <v>348200</v>
      </c>
      <c r="H4" s="19">
        <f>G4/D4</f>
        <v>1.1659967877826576</v>
      </c>
      <c r="I4" s="19">
        <f>G4/E4</f>
        <v>1.0697388632872504</v>
      </c>
      <c r="J4" s="16">
        <v>348200</v>
      </c>
      <c r="K4" s="16">
        <v>348200</v>
      </c>
    </row>
    <row r="5" spans="1:11" ht="84" customHeight="1" x14ac:dyDescent="0.25">
      <c r="A5" s="15" t="s">
        <v>12</v>
      </c>
      <c r="B5" s="7" t="s">
        <v>7</v>
      </c>
      <c r="C5" s="7" t="s">
        <v>13</v>
      </c>
      <c r="D5" s="16">
        <v>16819343.75</v>
      </c>
      <c r="E5" s="17">
        <v>20442517</v>
      </c>
      <c r="F5" s="18">
        <f t="shared" si="0"/>
        <v>1.215417040275427</v>
      </c>
      <c r="G5" s="16">
        <v>20961800</v>
      </c>
      <c r="H5" s="19">
        <f>G5/D5</f>
        <v>1.246291193733406</v>
      </c>
      <c r="I5" s="19">
        <f>G5/E5</f>
        <v>1.0254021067953618</v>
      </c>
      <c r="J5" s="16">
        <v>20961800</v>
      </c>
      <c r="K5" s="16">
        <v>20961800</v>
      </c>
    </row>
    <row r="6" spans="1:11" x14ac:dyDescent="0.25">
      <c r="A6" s="15" t="s">
        <v>14</v>
      </c>
      <c r="B6" s="7" t="s">
        <v>7</v>
      </c>
      <c r="C6" s="7" t="s">
        <v>15</v>
      </c>
      <c r="D6" s="16">
        <v>38926</v>
      </c>
      <c r="E6" s="17">
        <v>5980</v>
      </c>
      <c r="F6" s="18"/>
      <c r="G6" s="16">
        <v>6640</v>
      </c>
      <c r="H6" s="19"/>
      <c r="I6" s="19"/>
      <c r="J6" s="16">
        <v>6640</v>
      </c>
      <c r="K6" s="16">
        <v>39214</v>
      </c>
    </row>
    <row r="7" spans="1:11" ht="66.75" customHeight="1" x14ac:dyDescent="0.25">
      <c r="A7" s="15" t="s">
        <v>16</v>
      </c>
      <c r="B7" s="7" t="s">
        <v>7</v>
      </c>
      <c r="C7" s="7" t="s">
        <v>17</v>
      </c>
      <c r="D7" s="16">
        <v>4661808.6399999997</v>
      </c>
      <c r="E7" s="17">
        <v>5768400</v>
      </c>
      <c r="F7" s="18">
        <f t="shared" si="0"/>
        <v>1.2373738275108608</v>
      </c>
      <c r="G7" s="16">
        <v>6293000</v>
      </c>
      <c r="H7" s="19">
        <f>G7/D7</f>
        <v>1.3499052590884555</v>
      </c>
      <c r="I7" s="19">
        <f>G7/E7</f>
        <v>1.0909437625684766</v>
      </c>
      <c r="J7" s="16">
        <v>6293000</v>
      </c>
      <c r="K7" s="16">
        <v>6293000</v>
      </c>
    </row>
    <row r="8" spans="1:11" ht="34.5" customHeight="1" x14ac:dyDescent="0.25">
      <c r="A8" s="15" t="s">
        <v>63</v>
      </c>
      <c r="B8" s="7" t="s">
        <v>7</v>
      </c>
      <c r="C8" s="7" t="s">
        <v>18</v>
      </c>
      <c r="D8" s="16">
        <v>0</v>
      </c>
      <c r="E8" s="17">
        <v>340800</v>
      </c>
      <c r="F8" s="18" t="e">
        <f t="shared" si="0"/>
        <v>#DIV/0!</v>
      </c>
      <c r="G8" s="16">
        <v>0</v>
      </c>
      <c r="H8" s="19" t="e">
        <f>G8/D8</f>
        <v>#DIV/0!</v>
      </c>
      <c r="I8" s="19">
        <f>G8/E8</f>
        <v>0</v>
      </c>
      <c r="J8" s="16">
        <v>0</v>
      </c>
      <c r="K8" s="16">
        <v>0</v>
      </c>
    </row>
    <row r="9" spans="1:11" x14ac:dyDescent="0.25">
      <c r="A9" s="15" t="s">
        <v>19</v>
      </c>
      <c r="B9" s="7" t="s">
        <v>7</v>
      </c>
      <c r="C9" s="7" t="s">
        <v>20</v>
      </c>
      <c r="D9" s="16">
        <v>0</v>
      </c>
      <c r="E9" s="17">
        <v>0</v>
      </c>
      <c r="F9" s="18" t="e">
        <f t="shared" si="0"/>
        <v>#DIV/0!</v>
      </c>
      <c r="G9" s="16">
        <v>200000</v>
      </c>
      <c r="H9" s="19" t="s">
        <v>21</v>
      </c>
      <c r="I9" s="19" t="s">
        <v>21</v>
      </c>
      <c r="J9" s="16">
        <v>200000</v>
      </c>
      <c r="K9" s="16">
        <v>200000</v>
      </c>
    </row>
    <row r="10" spans="1:11" ht="18" customHeight="1" x14ac:dyDescent="0.25">
      <c r="A10" s="15" t="s">
        <v>22</v>
      </c>
      <c r="B10" s="7" t="s">
        <v>7</v>
      </c>
      <c r="C10" s="7" t="s">
        <v>23</v>
      </c>
      <c r="D10" s="16">
        <v>7018472.7699999996</v>
      </c>
      <c r="E10" s="17">
        <v>4322670</v>
      </c>
      <c r="F10" s="18">
        <f t="shared" si="0"/>
        <v>0.61589894862554273</v>
      </c>
      <c r="G10" s="16">
        <v>3548552</v>
      </c>
      <c r="H10" s="19">
        <f t="shared" ref="H10:H27" si="1">G10/D10</f>
        <v>0.50560173363755889</v>
      </c>
      <c r="I10" s="19">
        <f t="shared" ref="I10:I44" si="2">G10/E10</f>
        <v>0.82091670194578814</v>
      </c>
      <c r="J10" s="16">
        <f>3355252+3497300</f>
        <v>6852552</v>
      </c>
      <c r="K10" s="16">
        <f>3355252+6800000</f>
        <v>10155252</v>
      </c>
    </row>
    <row r="11" spans="1:11" x14ac:dyDescent="0.25">
      <c r="A11" s="10" t="s">
        <v>24</v>
      </c>
      <c r="B11" s="11" t="s">
        <v>9</v>
      </c>
      <c r="C11" s="11" t="s">
        <v>8</v>
      </c>
      <c r="D11" s="12">
        <f>D12</f>
        <v>1455251</v>
      </c>
      <c r="E11" s="12">
        <f>E12</f>
        <v>1586103</v>
      </c>
      <c r="F11" s="13">
        <f t="shared" si="0"/>
        <v>1.0899171345699126</v>
      </c>
      <c r="G11" s="12">
        <f>G12</f>
        <v>1617579</v>
      </c>
      <c r="H11" s="14">
        <f t="shared" si="1"/>
        <v>1.1115463930277321</v>
      </c>
      <c r="I11" s="14">
        <f t="shared" si="2"/>
        <v>1.0198448650560525</v>
      </c>
      <c r="J11" s="12">
        <f>J12</f>
        <v>1631943</v>
      </c>
      <c r="K11" s="12">
        <f>K12</f>
        <v>1694998</v>
      </c>
    </row>
    <row r="12" spans="1:11" ht="31.5" x14ac:dyDescent="0.25">
      <c r="A12" s="15" t="s">
        <v>25</v>
      </c>
      <c r="B12" s="7" t="s">
        <v>9</v>
      </c>
      <c r="C12" s="7" t="s">
        <v>11</v>
      </c>
      <c r="D12" s="16">
        <v>1455251</v>
      </c>
      <c r="E12" s="17">
        <v>1586103</v>
      </c>
      <c r="F12" s="18">
        <f t="shared" si="0"/>
        <v>1.0899171345699126</v>
      </c>
      <c r="G12" s="16">
        <v>1617579</v>
      </c>
      <c r="H12" s="19">
        <f t="shared" si="1"/>
        <v>1.1115463930277321</v>
      </c>
      <c r="I12" s="19">
        <f t="shared" si="2"/>
        <v>1.0198448650560525</v>
      </c>
      <c r="J12" s="16">
        <v>1631943</v>
      </c>
      <c r="K12" s="16">
        <v>1694998</v>
      </c>
    </row>
    <row r="13" spans="1:11" ht="31.5" x14ac:dyDescent="0.25">
      <c r="A13" s="10" t="s">
        <v>26</v>
      </c>
      <c r="B13" s="11" t="s">
        <v>11</v>
      </c>
      <c r="C13" s="11" t="s">
        <v>8</v>
      </c>
      <c r="D13" s="12">
        <f>D14</f>
        <v>2155207.29</v>
      </c>
      <c r="E13" s="12">
        <f>E14</f>
        <v>3416839</v>
      </c>
      <c r="F13" s="13">
        <f t="shared" si="0"/>
        <v>1.5853876403693865</v>
      </c>
      <c r="G13" s="12">
        <f>G14</f>
        <v>3159400</v>
      </c>
      <c r="H13" s="14">
        <f t="shared" si="1"/>
        <v>1.465937877372343</v>
      </c>
      <c r="I13" s="14">
        <f t="shared" si="2"/>
        <v>0.92465580028792693</v>
      </c>
      <c r="J13" s="12">
        <f>J14</f>
        <v>3159400</v>
      </c>
      <c r="K13" s="12">
        <f>K14</f>
        <v>3159400</v>
      </c>
    </row>
    <row r="14" spans="1:11" ht="63" x14ac:dyDescent="0.25">
      <c r="A14" s="15" t="s">
        <v>27</v>
      </c>
      <c r="B14" s="7" t="s">
        <v>11</v>
      </c>
      <c r="C14" s="7" t="s">
        <v>28</v>
      </c>
      <c r="D14" s="16">
        <v>2155207.29</v>
      </c>
      <c r="E14" s="17">
        <v>3416839</v>
      </c>
      <c r="F14" s="18">
        <f t="shared" si="0"/>
        <v>1.5853876403693865</v>
      </c>
      <c r="G14" s="16">
        <v>3159400</v>
      </c>
      <c r="H14" s="19">
        <f t="shared" si="1"/>
        <v>1.465937877372343</v>
      </c>
      <c r="I14" s="19">
        <f t="shared" si="2"/>
        <v>0.92465580028792693</v>
      </c>
      <c r="J14" s="16">
        <v>3159400</v>
      </c>
      <c r="K14" s="16">
        <v>3159400</v>
      </c>
    </row>
    <row r="15" spans="1:11" x14ac:dyDescent="0.25">
      <c r="A15" s="10" t="s">
        <v>31</v>
      </c>
      <c r="B15" s="11" t="s">
        <v>13</v>
      </c>
      <c r="C15" s="11" t="s">
        <v>8</v>
      </c>
      <c r="D15" s="12">
        <f>SUM(D16:D19)</f>
        <v>9700061.4199999999</v>
      </c>
      <c r="E15" s="12">
        <f>SUM(E16:E19)</f>
        <v>8969704</v>
      </c>
      <c r="F15" s="13">
        <f t="shared" si="0"/>
        <v>0.92470589737770958</v>
      </c>
      <c r="G15" s="12">
        <f>SUM(G16:G19)</f>
        <v>9178070.1999999993</v>
      </c>
      <c r="H15" s="14">
        <f t="shared" si="1"/>
        <v>0.94618681290782991</v>
      </c>
      <c r="I15" s="14">
        <f t="shared" si="2"/>
        <v>1.0232299973332453</v>
      </c>
      <c r="J15" s="12">
        <f>SUM(J16:J19)</f>
        <v>9560270.1999999993</v>
      </c>
      <c r="K15" s="12">
        <f>SUM(K16:K19)</f>
        <v>10031770.199999999</v>
      </c>
    </row>
    <row r="16" spans="1:11" x14ac:dyDescent="0.25">
      <c r="A16" s="15" t="s">
        <v>32</v>
      </c>
      <c r="B16" s="7" t="s">
        <v>13</v>
      </c>
      <c r="C16" s="7" t="s">
        <v>15</v>
      </c>
      <c r="D16" s="16">
        <v>50186.2</v>
      </c>
      <c r="E16" s="17">
        <v>52370</v>
      </c>
      <c r="F16" s="18">
        <f t="shared" si="0"/>
        <v>1.043513954035173</v>
      </c>
      <c r="G16" s="16">
        <v>52370.2</v>
      </c>
      <c r="H16" s="19">
        <f t="shared" si="1"/>
        <v>1.0435179391944398</v>
      </c>
      <c r="I16" s="19">
        <f t="shared" si="2"/>
        <v>1.0000038189803322</v>
      </c>
      <c r="J16" s="16">
        <v>52370.2</v>
      </c>
      <c r="K16" s="16">
        <v>52370.2</v>
      </c>
    </row>
    <row r="17" spans="1:11" x14ac:dyDescent="0.25">
      <c r="A17" s="15" t="s">
        <v>33</v>
      </c>
      <c r="B17" s="7" t="s">
        <v>13</v>
      </c>
      <c r="C17" s="7" t="s">
        <v>34</v>
      </c>
      <c r="D17" s="16">
        <v>2095975</v>
      </c>
      <c r="E17" s="17">
        <v>2006653</v>
      </c>
      <c r="F17" s="18">
        <f t="shared" si="0"/>
        <v>0.95738403368360792</v>
      </c>
      <c r="G17" s="16">
        <v>1590974</v>
      </c>
      <c r="H17" s="19">
        <f t="shared" si="1"/>
        <v>0.75906153460799863</v>
      </c>
      <c r="I17" s="19">
        <f t="shared" si="2"/>
        <v>0.79284958585266108</v>
      </c>
      <c r="J17" s="16">
        <v>1590974</v>
      </c>
      <c r="K17" s="16">
        <v>1590974</v>
      </c>
    </row>
    <row r="18" spans="1:11" ht="18.75" customHeight="1" x14ac:dyDescent="0.25">
      <c r="A18" s="15" t="s">
        <v>35</v>
      </c>
      <c r="B18" s="7" t="s">
        <v>13</v>
      </c>
      <c r="C18" s="7" t="s">
        <v>28</v>
      </c>
      <c r="D18" s="16">
        <v>7097592.2199999997</v>
      </c>
      <c r="E18" s="17">
        <v>6747652</v>
      </c>
      <c r="F18" s="18">
        <f t="shared" si="0"/>
        <v>0.95069592487802856</v>
      </c>
      <c r="G18" s="16">
        <f>4258000+3059800</f>
        <v>7317800</v>
      </c>
      <c r="H18" s="19">
        <f t="shared" si="1"/>
        <v>1.031025701840053</v>
      </c>
      <c r="I18" s="19">
        <f t="shared" si="2"/>
        <v>1.0844957623777871</v>
      </c>
      <c r="J18" s="16">
        <f>4480000+3220000</f>
        <v>7700000</v>
      </c>
      <c r="K18" s="16">
        <f>4755000+3416500</f>
        <v>8171500</v>
      </c>
    </row>
    <row r="19" spans="1:11" ht="31.5" x14ac:dyDescent="0.25">
      <c r="A19" s="15" t="s">
        <v>36</v>
      </c>
      <c r="B19" s="7" t="s">
        <v>13</v>
      </c>
      <c r="C19" s="7" t="s">
        <v>37</v>
      </c>
      <c r="D19" s="16">
        <v>456308</v>
      </c>
      <c r="E19" s="17">
        <v>163029</v>
      </c>
      <c r="F19" s="18">
        <f t="shared" si="0"/>
        <v>0.35727841720942871</v>
      </c>
      <c r="G19" s="16">
        <v>216926</v>
      </c>
      <c r="H19" s="19">
        <f t="shared" si="1"/>
        <v>0.47539381295090161</v>
      </c>
      <c r="I19" s="19">
        <f t="shared" si="2"/>
        <v>1.3305976237356545</v>
      </c>
      <c r="J19" s="16">
        <v>216926</v>
      </c>
      <c r="K19" s="16">
        <v>216926</v>
      </c>
    </row>
    <row r="20" spans="1:11" x14ac:dyDescent="0.25">
      <c r="A20" s="10" t="s">
        <v>38</v>
      </c>
      <c r="B20" s="11" t="s">
        <v>15</v>
      </c>
      <c r="C20" s="11" t="s">
        <v>8</v>
      </c>
      <c r="D20" s="12">
        <f>SUM(D21:D22)</f>
        <v>8484728.879999999</v>
      </c>
      <c r="E20" s="12">
        <f>SUM(E21:E22)</f>
        <v>3492201</v>
      </c>
      <c r="F20" s="13">
        <f t="shared" si="0"/>
        <v>0.41158663398564604</v>
      </c>
      <c r="G20" s="12">
        <f>SUM(G21:G24)</f>
        <v>7431915.1799999997</v>
      </c>
      <c r="H20" s="14">
        <f t="shared" si="1"/>
        <v>0.87591663624259497</v>
      </c>
      <c r="I20" s="14">
        <f t="shared" si="2"/>
        <v>2.1281464554875278</v>
      </c>
      <c r="J20" s="12">
        <f>SUM(J21:J24)</f>
        <v>25923809.439999998</v>
      </c>
      <c r="K20" s="12">
        <f>SUM(K21:K24)</f>
        <v>16725833.649999999</v>
      </c>
    </row>
    <row r="21" spans="1:11" x14ac:dyDescent="0.25">
      <c r="A21" s="15" t="s">
        <v>39</v>
      </c>
      <c r="B21" s="7" t="s">
        <v>15</v>
      </c>
      <c r="C21" s="7" t="s">
        <v>7</v>
      </c>
      <c r="D21" s="16">
        <v>134963.66</v>
      </c>
      <c r="E21" s="17">
        <v>176601</v>
      </c>
      <c r="F21" s="18">
        <f t="shared" si="0"/>
        <v>1.3085077864663717</v>
      </c>
      <c r="G21" s="16">
        <v>162935</v>
      </c>
      <c r="H21" s="19">
        <f t="shared" si="1"/>
        <v>1.2072508999830027</v>
      </c>
      <c r="I21" s="19">
        <f t="shared" si="2"/>
        <v>0.92261651972525638</v>
      </c>
      <c r="J21" s="16">
        <v>162935</v>
      </c>
      <c r="K21" s="16">
        <v>162935</v>
      </c>
    </row>
    <row r="22" spans="1:11" x14ac:dyDescent="0.25">
      <c r="A22" s="15" t="s">
        <v>40</v>
      </c>
      <c r="B22" s="7" t="s">
        <v>15</v>
      </c>
      <c r="C22" s="7" t="s">
        <v>9</v>
      </c>
      <c r="D22" s="16">
        <v>8349765.2199999997</v>
      </c>
      <c r="E22" s="17">
        <v>3315600</v>
      </c>
      <c r="F22" s="18">
        <f t="shared" si="0"/>
        <v>0.39708900940809927</v>
      </c>
      <c r="G22" s="16">
        <v>2197471.1800000002</v>
      </c>
      <c r="H22" s="19">
        <f t="shared" si="1"/>
        <v>0.26317760105834453</v>
      </c>
      <c r="I22" s="19">
        <f t="shared" si="2"/>
        <v>0.66276727590782969</v>
      </c>
      <c r="J22" s="16">
        <v>11729258.42</v>
      </c>
      <c r="K22" s="16">
        <v>4211127.1399999997</v>
      </c>
    </row>
    <row r="23" spans="1:11" x14ac:dyDescent="0.25">
      <c r="A23" s="15" t="s">
        <v>68</v>
      </c>
      <c r="B23" s="7" t="s">
        <v>15</v>
      </c>
      <c r="C23" s="22" t="s">
        <v>11</v>
      </c>
      <c r="D23" s="16"/>
      <c r="E23" s="17"/>
      <c r="F23" s="18"/>
      <c r="G23" s="16">
        <v>0</v>
      </c>
      <c r="H23" s="19"/>
      <c r="I23" s="19"/>
      <c r="J23" s="16">
        <v>309648</v>
      </c>
      <c r="K23" s="16">
        <v>0</v>
      </c>
    </row>
    <row r="24" spans="1:11" ht="31.5" x14ac:dyDescent="0.25">
      <c r="A24" s="15" t="s">
        <v>69</v>
      </c>
      <c r="B24" s="7" t="s">
        <v>15</v>
      </c>
      <c r="C24" s="22" t="s">
        <v>15</v>
      </c>
      <c r="D24" s="16"/>
      <c r="E24" s="17"/>
      <c r="F24" s="18"/>
      <c r="G24" s="16">
        <v>5071509</v>
      </c>
      <c r="H24" s="19"/>
      <c r="I24" s="19"/>
      <c r="J24" s="16">
        <v>13721968.02</v>
      </c>
      <c r="K24" s="16">
        <v>12351771.51</v>
      </c>
    </row>
    <row r="25" spans="1:11" x14ac:dyDescent="0.25">
      <c r="A25" s="10" t="s">
        <v>41</v>
      </c>
      <c r="B25" s="11" t="s">
        <v>18</v>
      </c>
      <c r="C25" s="11" t="s">
        <v>8</v>
      </c>
      <c r="D25" s="12">
        <f>SUM(D26:D30)</f>
        <v>169615563.77000001</v>
      </c>
      <c r="E25" s="12">
        <f>SUM(E26:E30)</f>
        <v>174792243</v>
      </c>
      <c r="F25" s="13">
        <f t="shared" si="0"/>
        <v>1.0305200720673229</v>
      </c>
      <c r="G25" s="12">
        <f>SUM(G26:G30)</f>
        <v>159681463</v>
      </c>
      <c r="H25" s="14">
        <f t="shared" si="1"/>
        <v>0.94143166729987859</v>
      </c>
      <c r="I25" s="14">
        <f t="shared" si="2"/>
        <v>0.91355005382018006</v>
      </c>
      <c r="J25" s="12">
        <f>SUM(J26:J30)</f>
        <v>157153918</v>
      </c>
      <c r="K25" s="12">
        <f>SUM(K26:K30)</f>
        <v>152478817</v>
      </c>
    </row>
    <row r="26" spans="1:11" x14ac:dyDescent="0.25">
      <c r="A26" s="15" t="s">
        <v>42</v>
      </c>
      <c r="B26" s="7" t="s">
        <v>18</v>
      </c>
      <c r="C26" s="7" t="s">
        <v>7</v>
      </c>
      <c r="D26" s="16">
        <v>38622215.799999997</v>
      </c>
      <c r="E26" s="17">
        <v>40007703</v>
      </c>
      <c r="F26" s="18">
        <f t="shared" si="0"/>
        <v>1.035872804584143</v>
      </c>
      <c r="G26" s="16">
        <v>41573928</v>
      </c>
      <c r="H26" s="19">
        <f t="shared" si="1"/>
        <v>1.0764252422824483</v>
      </c>
      <c r="I26" s="19">
        <f t="shared" si="2"/>
        <v>1.0391480860573274</v>
      </c>
      <c r="J26" s="16">
        <v>45486232</v>
      </c>
      <c r="K26" s="16">
        <v>40898687</v>
      </c>
    </row>
    <row r="27" spans="1:11" x14ac:dyDescent="0.25">
      <c r="A27" s="15" t="s">
        <v>43</v>
      </c>
      <c r="B27" s="7" t="s">
        <v>18</v>
      </c>
      <c r="C27" s="7" t="s">
        <v>9</v>
      </c>
      <c r="D27" s="16">
        <v>100613877.62</v>
      </c>
      <c r="E27" s="17">
        <v>107078774</v>
      </c>
      <c r="F27" s="18">
        <f t="shared" si="0"/>
        <v>1.0642545196838225</v>
      </c>
      <c r="G27" s="16">
        <v>90256235</v>
      </c>
      <c r="H27" s="19">
        <f t="shared" si="1"/>
        <v>0.89705552688150136</v>
      </c>
      <c r="I27" s="19">
        <f t="shared" si="2"/>
        <v>0.84289567043417957</v>
      </c>
      <c r="J27" s="16">
        <v>84420286</v>
      </c>
      <c r="K27" s="16">
        <v>84332730</v>
      </c>
    </row>
    <row r="28" spans="1:11" x14ac:dyDescent="0.25">
      <c r="A28" s="15" t="s">
        <v>44</v>
      </c>
      <c r="B28" s="7" t="s">
        <v>18</v>
      </c>
      <c r="C28" s="20" t="s">
        <v>11</v>
      </c>
      <c r="D28" s="16">
        <v>15494034.07</v>
      </c>
      <c r="E28" s="17">
        <v>11940705</v>
      </c>
      <c r="F28" s="18">
        <f t="shared" si="0"/>
        <v>0.77066469236181301</v>
      </c>
      <c r="G28" s="16">
        <v>11249000</v>
      </c>
      <c r="H28" s="19" t="s">
        <v>21</v>
      </c>
      <c r="I28" s="19">
        <f t="shared" si="2"/>
        <v>0.94207167834730021</v>
      </c>
      <c r="J28" s="16">
        <v>10715100</v>
      </c>
      <c r="K28" s="16">
        <v>10715100</v>
      </c>
    </row>
    <row r="29" spans="1:11" ht="31.5" x14ac:dyDescent="0.25">
      <c r="A29" s="15" t="s">
        <v>45</v>
      </c>
      <c r="B29" s="7" t="s">
        <v>18</v>
      </c>
      <c r="C29" s="7" t="s">
        <v>18</v>
      </c>
      <c r="D29" s="16">
        <v>75499.7</v>
      </c>
      <c r="E29" s="17">
        <v>123417</v>
      </c>
      <c r="F29" s="18">
        <f t="shared" si="0"/>
        <v>1.634668747028134</v>
      </c>
      <c r="G29" s="16">
        <v>123400</v>
      </c>
      <c r="H29" s="19">
        <f t="shared" ref="H29:H44" si="3">G29/D29</f>
        <v>1.6344435805705189</v>
      </c>
      <c r="I29" s="19">
        <f t="shared" si="2"/>
        <v>0.99986225560498143</v>
      </c>
      <c r="J29" s="16">
        <v>53400</v>
      </c>
      <c r="K29" s="16">
        <v>53400</v>
      </c>
    </row>
    <row r="30" spans="1:11" ht="23.25" customHeight="1" x14ac:dyDescent="0.25">
      <c r="A30" s="15" t="s">
        <v>46</v>
      </c>
      <c r="B30" s="7" t="s">
        <v>18</v>
      </c>
      <c r="C30" s="7" t="s">
        <v>28</v>
      </c>
      <c r="D30" s="16">
        <v>14809936.58</v>
      </c>
      <c r="E30" s="17">
        <v>15641644</v>
      </c>
      <c r="F30" s="18">
        <f t="shared" si="0"/>
        <v>1.0561587428485801</v>
      </c>
      <c r="G30" s="16">
        <v>16478900</v>
      </c>
      <c r="H30" s="19">
        <f t="shared" si="3"/>
        <v>1.112692138213059</v>
      </c>
      <c r="I30" s="19">
        <f t="shared" si="2"/>
        <v>1.0535273657935189</v>
      </c>
      <c r="J30" s="16">
        <v>16478900</v>
      </c>
      <c r="K30" s="16">
        <v>16478900</v>
      </c>
    </row>
    <row r="31" spans="1:11" x14ac:dyDescent="0.25">
      <c r="A31" s="10" t="s">
        <v>47</v>
      </c>
      <c r="B31" s="11" t="s">
        <v>34</v>
      </c>
      <c r="C31" s="11" t="s">
        <v>8</v>
      </c>
      <c r="D31" s="12">
        <f>SUM(D32:D33)</f>
        <v>22406921</v>
      </c>
      <c r="E31" s="12">
        <f>SUM(E32:E33)</f>
        <v>21826881</v>
      </c>
      <c r="F31" s="13">
        <f t="shared" si="0"/>
        <v>0.97411335542263933</v>
      </c>
      <c r="G31" s="12">
        <f>SUM(G32:G33)</f>
        <v>21382668.420000002</v>
      </c>
      <c r="H31" s="14">
        <f t="shared" si="3"/>
        <v>0.95428856200278489</v>
      </c>
      <c r="I31" s="14">
        <f t="shared" si="2"/>
        <v>0.97964837119879844</v>
      </c>
      <c r="J31" s="12">
        <f>SUM(J32:J33)</f>
        <v>19461690.16</v>
      </c>
      <c r="K31" s="12">
        <f>SUM(K32:K33)</f>
        <v>20530985.949999999</v>
      </c>
    </row>
    <row r="32" spans="1:11" x14ac:dyDescent="0.25">
      <c r="A32" s="15" t="s">
        <v>48</v>
      </c>
      <c r="B32" s="7" t="s">
        <v>34</v>
      </c>
      <c r="C32" s="7" t="s">
        <v>7</v>
      </c>
      <c r="D32" s="16">
        <v>22401921</v>
      </c>
      <c r="E32" s="17">
        <v>21821881</v>
      </c>
      <c r="F32" s="18">
        <f t="shared" si="0"/>
        <v>0.97410757764925604</v>
      </c>
      <c r="G32" s="16">
        <v>21377668.420000002</v>
      </c>
      <c r="H32" s="19">
        <f t="shared" si="3"/>
        <v>0.95427835943176487</v>
      </c>
      <c r="I32" s="19">
        <f t="shared" si="2"/>
        <v>0.9796437080744782</v>
      </c>
      <c r="J32" s="16">
        <v>19456690.16</v>
      </c>
      <c r="K32" s="16">
        <v>20525985.949999999</v>
      </c>
    </row>
    <row r="33" spans="1:11" ht="31.5" x14ac:dyDescent="0.25">
      <c r="A33" s="15" t="s">
        <v>49</v>
      </c>
      <c r="B33" s="7" t="s">
        <v>34</v>
      </c>
      <c r="C33" s="7" t="s">
        <v>13</v>
      </c>
      <c r="D33" s="16">
        <v>5000</v>
      </c>
      <c r="E33" s="17">
        <v>5000</v>
      </c>
      <c r="F33" s="18">
        <f t="shared" si="0"/>
        <v>1</v>
      </c>
      <c r="G33" s="16">
        <v>5000</v>
      </c>
      <c r="H33" s="19">
        <f t="shared" si="3"/>
        <v>1</v>
      </c>
      <c r="I33" s="19">
        <f t="shared" si="2"/>
        <v>1</v>
      </c>
      <c r="J33" s="16">
        <v>5000</v>
      </c>
      <c r="K33" s="16">
        <v>5000</v>
      </c>
    </row>
    <row r="34" spans="1:11" x14ac:dyDescent="0.25">
      <c r="A34" s="10" t="s">
        <v>50</v>
      </c>
      <c r="B34" s="11" t="s">
        <v>29</v>
      </c>
      <c r="C34" s="11" t="s">
        <v>8</v>
      </c>
      <c r="D34" s="12">
        <f>SUM(D35:D38)</f>
        <v>33200912.349999998</v>
      </c>
      <c r="E34" s="12">
        <f>SUM(E35:E38)</f>
        <v>25580545</v>
      </c>
      <c r="F34" s="13">
        <f t="shared" si="0"/>
        <v>0.7704771703359532</v>
      </c>
      <c r="G34" s="12">
        <f>SUM(G35:G38)</f>
        <v>25337592.18</v>
      </c>
      <c r="H34" s="14">
        <f t="shared" si="3"/>
        <v>0.7631595154041001</v>
      </c>
      <c r="I34" s="14">
        <f t="shared" si="2"/>
        <v>0.99050243769239477</v>
      </c>
      <c r="J34" s="12">
        <f>SUM(J35:J38)</f>
        <v>18840012.899999999</v>
      </c>
      <c r="K34" s="12">
        <f>SUM(K35:K38)</f>
        <v>17352057.800000001</v>
      </c>
    </row>
    <row r="35" spans="1:11" x14ac:dyDescent="0.25">
      <c r="A35" s="15" t="s">
        <v>51</v>
      </c>
      <c r="B35" s="7" t="s">
        <v>29</v>
      </c>
      <c r="C35" s="7" t="s">
        <v>7</v>
      </c>
      <c r="D35" s="16">
        <v>2942810.77</v>
      </c>
      <c r="E35" s="17">
        <v>3100238</v>
      </c>
      <c r="F35" s="18">
        <f t="shared" si="0"/>
        <v>1.0534955327759656</v>
      </c>
      <c r="G35" s="16">
        <v>3059870</v>
      </c>
      <c r="H35" s="19">
        <f t="shared" si="3"/>
        <v>1.0397780350654351</v>
      </c>
      <c r="I35" s="19">
        <f t="shared" si="2"/>
        <v>0.98697906418797521</v>
      </c>
      <c r="J35" s="16">
        <v>3059870</v>
      </c>
      <c r="K35" s="16">
        <v>3059870</v>
      </c>
    </row>
    <row r="36" spans="1:11" x14ac:dyDescent="0.25">
      <c r="A36" s="15" t="s">
        <v>52</v>
      </c>
      <c r="B36" s="7" t="s">
        <v>29</v>
      </c>
      <c r="C36" s="7" t="s">
        <v>11</v>
      </c>
      <c r="D36" s="16">
        <v>5317468.5</v>
      </c>
      <c r="E36" s="17">
        <v>535000</v>
      </c>
      <c r="F36" s="18">
        <f t="shared" si="0"/>
        <v>0.1006117854764913</v>
      </c>
      <c r="G36" s="16">
        <v>111000</v>
      </c>
      <c r="H36" s="19">
        <f t="shared" si="3"/>
        <v>2.0874594743720627E-2</v>
      </c>
      <c r="I36" s="19">
        <f t="shared" si="2"/>
        <v>0.20747663551401868</v>
      </c>
      <c r="J36" s="16">
        <v>111000</v>
      </c>
      <c r="K36" s="16">
        <v>75000</v>
      </c>
    </row>
    <row r="37" spans="1:11" x14ac:dyDescent="0.25">
      <c r="A37" s="15" t="s">
        <v>53</v>
      </c>
      <c r="B37" s="7" t="s">
        <v>29</v>
      </c>
      <c r="C37" s="7" t="s">
        <v>13</v>
      </c>
      <c r="D37" s="16">
        <v>23847202.059999999</v>
      </c>
      <c r="E37" s="17">
        <v>20790104</v>
      </c>
      <c r="F37" s="18">
        <f t="shared" si="0"/>
        <v>0.87180474873705172</v>
      </c>
      <c r="G37" s="16">
        <v>20634240.18</v>
      </c>
      <c r="H37" s="19">
        <f t="shared" si="3"/>
        <v>0.86526881132989408</v>
      </c>
      <c r="I37" s="19">
        <f t="shared" si="2"/>
        <v>0.9925029802640718</v>
      </c>
      <c r="J37" s="16">
        <v>14136660.9</v>
      </c>
      <c r="K37" s="16">
        <v>12691705.800000001</v>
      </c>
    </row>
    <row r="38" spans="1:11" ht="31.5" x14ac:dyDescent="0.25">
      <c r="A38" s="15" t="s">
        <v>54</v>
      </c>
      <c r="B38" s="7" t="s">
        <v>29</v>
      </c>
      <c r="C38" s="7" t="s">
        <v>17</v>
      </c>
      <c r="D38" s="16">
        <v>1093431.02</v>
      </c>
      <c r="E38" s="17">
        <v>1155203</v>
      </c>
      <c r="F38" s="18">
        <f t="shared" si="0"/>
        <v>1.0564937146195101</v>
      </c>
      <c r="G38" s="16">
        <v>1532482</v>
      </c>
      <c r="H38" s="19">
        <f t="shared" si="3"/>
        <v>1.4015351421070896</v>
      </c>
      <c r="I38" s="19">
        <f t="shared" si="2"/>
        <v>1.3265910839912984</v>
      </c>
      <c r="J38" s="16">
        <v>1532482</v>
      </c>
      <c r="K38" s="16">
        <v>1525482</v>
      </c>
    </row>
    <row r="39" spans="1:11" x14ac:dyDescent="0.25">
      <c r="A39" s="10" t="s">
        <v>55</v>
      </c>
      <c r="B39" s="11" t="s">
        <v>20</v>
      </c>
      <c r="C39" s="11" t="s">
        <v>8</v>
      </c>
      <c r="D39" s="12">
        <f>SUM(D40:D41)</f>
        <v>561071.64</v>
      </c>
      <c r="E39" s="12">
        <f>SUM(E40:E41)</f>
        <v>796300</v>
      </c>
      <c r="F39" s="13">
        <f t="shared" si="0"/>
        <v>1.419248351244415</v>
      </c>
      <c r="G39" s="12">
        <f>SUM(G40:G41)</f>
        <v>1631526</v>
      </c>
      <c r="H39" s="14">
        <f t="shared" si="3"/>
        <v>2.9078746521567194</v>
      </c>
      <c r="I39" s="14">
        <f t="shared" si="2"/>
        <v>2.0488835865879693</v>
      </c>
      <c r="J39" s="12">
        <f>SUM(J40:J41)</f>
        <v>3724298</v>
      </c>
      <c r="K39" s="12">
        <f>SUM(K40:K41)</f>
        <v>788500</v>
      </c>
    </row>
    <row r="40" spans="1:11" x14ac:dyDescent="0.25">
      <c r="A40" s="15" t="s">
        <v>56</v>
      </c>
      <c r="B40" s="7" t="s">
        <v>20</v>
      </c>
      <c r="C40" s="7" t="s">
        <v>7</v>
      </c>
      <c r="D40" s="16"/>
      <c r="E40" s="17"/>
      <c r="F40" s="18" t="e">
        <f t="shared" si="0"/>
        <v>#DIV/0!</v>
      </c>
      <c r="G40" s="16">
        <v>843026</v>
      </c>
      <c r="H40" s="19" t="e">
        <f t="shared" si="3"/>
        <v>#DIV/0!</v>
      </c>
      <c r="I40" s="19" t="e">
        <f t="shared" si="2"/>
        <v>#DIV/0!</v>
      </c>
      <c r="J40" s="16"/>
      <c r="K40" s="16"/>
    </row>
    <row r="41" spans="1:11" x14ac:dyDescent="0.25">
      <c r="A41" s="15" t="s">
        <v>57</v>
      </c>
      <c r="B41" s="7" t="s">
        <v>20</v>
      </c>
      <c r="C41" s="7" t="s">
        <v>9</v>
      </c>
      <c r="D41" s="16">
        <v>561071.64</v>
      </c>
      <c r="E41" s="17">
        <v>796300</v>
      </c>
      <c r="F41" s="18">
        <f t="shared" si="0"/>
        <v>1.419248351244415</v>
      </c>
      <c r="G41" s="16">
        <v>788500</v>
      </c>
      <c r="H41" s="19">
        <f t="shared" si="3"/>
        <v>1.4053463832176583</v>
      </c>
      <c r="I41" s="19">
        <f t="shared" si="2"/>
        <v>0.99020469672234079</v>
      </c>
      <c r="J41" s="16">
        <v>3724298</v>
      </c>
      <c r="K41" s="16">
        <v>788500</v>
      </c>
    </row>
    <row r="42" spans="1:11" ht="63" x14ac:dyDescent="0.25">
      <c r="A42" s="10" t="s">
        <v>58</v>
      </c>
      <c r="B42" s="11" t="s">
        <v>30</v>
      </c>
      <c r="C42" s="11" t="s">
        <v>8</v>
      </c>
      <c r="D42" s="12">
        <f>SUM(D43:D44)</f>
        <v>3832000</v>
      </c>
      <c r="E42" s="12">
        <f>SUM(E43:E44)</f>
        <v>3228000</v>
      </c>
      <c r="F42" s="13">
        <f t="shared" ref="F42:F45" si="4">E42/D42</f>
        <v>0.84237995824634659</v>
      </c>
      <c r="G42" s="12">
        <f>SUM(G43:G44)</f>
        <v>2763000</v>
      </c>
      <c r="H42" s="14">
        <f t="shared" si="3"/>
        <v>0.72103340292275575</v>
      </c>
      <c r="I42" s="14">
        <f t="shared" si="2"/>
        <v>0.85594795539033453</v>
      </c>
      <c r="J42" s="12">
        <f>SUM(J43:J44)</f>
        <v>2763000</v>
      </c>
      <c r="K42" s="12">
        <f>SUM(K43:K44)</f>
        <v>2763000</v>
      </c>
    </row>
    <row r="43" spans="1:11" ht="63" x14ac:dyDescent="0.25">
      <c r="A43" s="15" t="s">
        <v>59</v>
      </c>
      <c r="B43" s="7" t="s">
        <v>30</v>
      </c>
      <c r="C43" s="7" t="s">
        <v>7</v>
      </c>
      <c r="D43" s="16">
        <v>732000</v>
      </c>
      <c r="E43" s="17">
        <v>728000</v>
      </c>
      <c r="F43" s="18">
        <f t="shared" si="4"/>
        <v>0.99453551912568305</v>
      </c>
      <c r="G43" s="16">
        <v>763000</v>
      </c>
      <c r="H43" s="19">
        <f t="shared" si="3"/>
        <v>1.0423497267759563</v>
      </c>
      <c r="I43" s="19">
        <f t="shared" si="2"/>
        <v>1.0480769230769231</v>
      </c>
      <c r="J43" s="16">
        <v>763000</v>
      </c>
      <c r="K43" s="16">
        <v>763000</v>
      </c>
    </row>
    <row r="44" spans="1:11" x14ac:dyDescent="0.25">
      <c r="A44" s="15" t="s">
        <v>60</v>
      </c>
      <c r="B44" s="7" t="s">
        <v>30</v>
      </c>
      <c r="C44" s="7" t="s">
        <v>9</v>
      </c>
      <c r="D44" s="16">
        <v>3100000</v>
      </c>
      <c r="E44" s="17">
        <v>2500000</v>
      </c>
      <c r="F44" s="18">
        <f t="shared" si="4"/>
        <v>0.80645161290322576</v>
      </c>
      <c r="G44" s="16">
        <v>2000000</v>
      </c>
      <c r="H44" s="19">
        <f t="shared" si="3"/>
        <v>0.64516129032258063</v>
      </c>
      <c r="I44" s="19">
        <f t="shared" si="2"/>
        <v>0.8</v>
      </c>
      <c r="J44" s="16">
        <v>2000000</v>
      </c>
      <c r="K44" s="16">
        <v>2000000</v>
      </c>
    </row>
    <row r="45" spans="1:11" s="6" customFormat="1" ht="24" customHeight="1" x14ac:dyDescent="0.25">
      <c r="A45" s="4" t="s">
        <v>61</v>
      </c>
      <c r="B45" s="5"/>
      <c r="C45" s="5"/>
      <c r="D45" s="1">
        <f>D3+D11+D13+D15+D20+D25+D31+D34+D39+D42</f>
        <v>280248897.12</v>
      </c>
      <c r="E45" s="1">
        <f>E3+E11+E13+E15+E20+E25+E31+E34+E39+E42</f>
        <v>274894683</v>
      </c>
      <c r="F45" s="2">
        <f t="shared" si="4"/>
        <v>0.98089478968508703</v>
      </c>
      <c r="G45" s="1">
        <f>G3+G11+G13+G15+G20+G25+G31+G34+G39+G42</f>
        <v>263541405.98000002</v>
      </c>
      <c r="H45" s="3">
        <f>G45/D45</f>
        <v>0.94038338308662106</v>
      </c>
      <c r="I45" s="3">
        <f>G45/E45</f>
        <v>0.95869953941597341</v>
      </c>
      <c r="J45" s="1">
        <f>J3+J11+J13+J15+J20+J25+J31+J34+J39+J42</f>
        <v>276880533.69999999</v>
      </c>
      <c r="K45" s="1">
        <f>K3+K11+K13+K15+K20+K25+K31+K34+K39+K42</f>
        <v>263522828.59999999</v>
      </c>
    </row>
  </sheetData>
  <mergeCells count="1">
    <mergeCell ref="A1:K1"/>
  </mergeCells>
  <pageMargins left="0.11811023622047245" right="0.11811023622047245" top="0.62992125984251968" bottom="0.31496062992125984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2019-11-29T06:18:02Z</dcterms:modified>
</cp:coreProperties>
</file>