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 defaultThemeVersion="124226"/>
  <bookViews>
    <workbookView xWindow="-15" yWindow="3000" windowWidth="2520" windowHeight="1935" tabRatio="690"/>
  </bookViews>
  <sheets>
    <sheet name="data" sheetId="27" r:id="rId1"/>
  </sheets>
  <definedNames>
    <definedName name="_xlnm._FilterDatabase" localSheetId="0" hidden="1">data!$A$5:$K$5</definedName>
    <definedName name="_xlnm.Print_Titles" localSheetId="0">data!$4:$4</definedName>
    <definedName name="_xlnm.Print_Area" localSheetId="0">data!$A$1:$K$25</definedName>
  </definedNames>
  <calcPr calcId="145621"/>
</workbook>
</file>

<file path=xl/calcChain.xml><?xml version="1.0" encoding="utf-8"?>
<calcChain xmlns="http://schemas.openxmlformats.org/spreadsheetml/2006/main">
  <c r="J8" i="27" l="1"/>
  <c r="H8" i="27"/>
  <c r="F8" i="27"/>
  <c r="K24" i="27" l="1"/>
  <c r="I24" i="27"/>
  <c r="G24" i="27"/>
  <c r="E24" i="27"/>
  <c r="K23" i="27" l="1"/>
  <c r="I23" i="27"/>
  <c r="G23" i="27"/>
  <c r="E23" i="27"/>
  <c r="G16" i="27" l="1"/>
  <c r="I10" i="27"/>
  <c r="J18" i="27" l="1"/>
  <c r="J17" i="27" s="1"/>
  <c r="H18" i="27"/>
  <c r="H17" i="27" s="1"/>
  <c r="K17" i="27" l="1"/>
  <c r="F18" i="27"/>
  <c r="D18" i="27"/>
  <c r="D17" i="27" s="1"/>
  <c r="F17" i="27" l="1"/>
  <c r="G17" i="27"/>
  <c r="C18" i="27"/>
  <c r="J6" i="27"/>
  <c r="J25" i="27" s="1"/>
  <c r="H6" i="27"/>
  <c r="H25" i="27" s="1"/>
  <c r="F6" i="27"/>
  <c r="D6" i="27"/>
  <c r="D25" i="27" s="1"/>
  <c r="C6" i="27"/>
  <c r="F25" i="27" l="1"/>
  <c r="I17" i="27"/>
  <c r="E17" i="27"/>
  <c r="C17" i="27"/>
  <c r="C25" i="27" s="1"/>
  <c r="K6" i="27"/>
  <c r="I6" i="27"/>
  <c r="E6" i="27"/>
  <c r="G6" i="27"/>
  <c r="K22" i="27"/>
  <c r="K21" i="27"/>
  <c r="K20" i="27"/>
  <c r="K19" i="27"/>
  <c r="K18" i="27"/>
  <c r="K16" i="27"/>
  <c r="K15" i="27"/>
  <c r="K14" i="27"/>
  <c r="K13" i="27"/>
  <c r="K12" i="27"/>
  <c r="K11" i="27"/>
  <c r="K10" i="27"/>
  <c r="K9" i="27"/>
  <c r="K8" i="27"/>
  <c r="K7" i="27"/>
  <c r="I22" i="27"/>
  <c r="I21" i="27"/>
  <c r="I20" i="27"/>
  <c r="I19" i="27"/>
  <c r="I18" i="27"/>
  <c r="I16" i="27"/>
  <c r="I15" i="27"/>
  <c r="I14" i="27"/>
  <c r="I13" i="27"/>
  <c r="I12" i="27"/>
  <c r="I11" i="27"/>
  <c r="I9" i="27"/>
  <c r="I8" i="27"/>
  <c r="I7" i="27"/>
  <c r="G22" i="27"/>
  <c r="G21" i="27"/>
  <c r="G20" i="27"/>
  <c r="G19" i="27"/>
  <c r="G18" i="27"/>
  <c r="G15" i="27"/>
  <c r="G14" i="27"/>
  <c r="G13" i="27"/>
  <c r="G12" i="27"/>
  <c r="G11" i="27"/>
  <c r="G10" i="27"/>
  <c r="G9" i="27"/>
  <c r="G8" i="27"/>
  <c r="G7" i="27"/>
  <c r="E22" i="27"/>
  <c r="E21" i="27"/>
  <c r="E20" i="27"/>
  <c r="E19" i="27"/>
  <c r="E18" i="27"/>
  <c r="E16" i="27"/>
  <c r="E15" i="27"/>
  <c r="E14" i="27"/>
  <c r="E13" i="27"/>
  <c r="E12" i="27"/>
  <c r="E11" i="27"/>
  <c r="E10" i="27"/>
  <c r="E9" i="27"/>
  <c r="E8" i="27"/>
  <c r="E7" i="27"/>
  <c r="G25" i="27" l="1"/>
  <c r="E25" i="27"/>
  <c r="I25" i="27" l="1"/>
  <c r="K25" i="27"/>
</calcChain>
</file>

<file path=xl/sharedStrings.xml><?xml version="1.0" encoding="utf-8"?>
<sst xmlns="http://schemas.openxmlformats.org/spreadsheetml/2006/main" count="52" uniqueCount="52">
  <si>
    <t>ДОХОДЫ ОТ ОКАЗАНИЯ ПЛАТНЫХ УСЛУГ И КОМПЕНСАЦИИ ЗАТРАТ ГОСУДАРСТВА</t>
  </si>
  <si>
    <t>1 00 00000 00 0000 000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</si>
  <si>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</si>
  <si>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</si>
  <si>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</si>
  <si>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 xml:space="preserve">Наименование </t>
  </si>
  <si>
    <t xml:space="preserve">Код бюджетной классификации </t>
  </si>
  <si>
    <t>ГОСУДАРСТВЕННАЯ ПОШЛИНА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</si>
  <si>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</si>
  <si>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</si>
  <si>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</si>
  <si>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</si>
  <si>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1 01 00000 00 0000 000</t>
  </si>
  <si>
    <t>1 03 00000 00 0000 000</t>
  </si>
  <si>
    <t>1 05 00000 00 0000 000</t>
  </si>
  <si>
    <t>1 08 00000 00 0000 000</t>
  </si>
  <si>
    <t>1 11 00000 00 0000 000</t>
  </si>
  <si>
    <t>1 12 00000 00 0000 000</t>
  </si>
  <si>
    <t>1 13 00000 00 0000 000</t>
  </si>
  <si>
    <t>1 14 00000 00 0000 000</t>
  </si>
  <si>
    <t>1 16 00000 00 0000 000</t>
  </si>
  <si>
    <t xml:space="preserve">НАЛОГОВЫЕ И НЕНАЛОГОВЫЕ ДОХОДЫ                                 </t>
  </si>
  <si>
    <t>1 09 00000 00 0000 000</t>
  </si>
  <si>
    <t>Темп 2019/2018</t>
  </si>
  <si>
    <t>Темп 2020/2019</t>
  </si>
  <si>
    <t>ЗАДОЛЖЕННОСТЬ И ПЕРЕРАСЧЕТЫ ПО ОТМЕНЕННЫМ НАЛОГАМ, СБОРАМ И ИНЫМ ОБЯЗАТЕЛЬНЫМ ПЛАТЕЖАМ</t>
  </si>
  <si>
    <t>2020 год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</si>
  <si>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</si>
  <si>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</si>
  <si>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</si>
  <si>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</si>
  <si>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</si>
  <si>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бюджетной системы Российской Федерации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</si>
  <si>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</si>
  <si>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</si>
  <si>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</si>
  <si>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</si>
  <si>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>ИТОГО:</t>
  </si>
  <si>
    <t xml:space="preserve"> рублей</t>
  </si>
  <si>
    <t>2021 год</t>
  </si>
  <si>
    <t>Темп 2021/2020</t>
  </si>
  <si>
    <t>Прочие безвозмездные поступления</t>
  </si>
  <si>
    <t>2 07 00000 00 0000 000</t>
  </si>
  <si>
    <t>2 00 00000 00 0000 000</t>
  </si>
  <si>
    <t xml:space="preserve">БЕЗВОЗМЕЗДНЫЕ ПОСТУПЛЕНИЯ </t>
  </si>
  <si>
    <t>Сведения о доходах  бюджета муниципального образования "Клетнянский муниципальный район" в 2018 - 2022 годах</t>
  </si>
  <si>
    <t>2018 год факт</t>
  </si>
  <si>
    <t>2019 год оценка</t>
  </si>
  <si>
    <t>2022 год</t>
  </si>
  <si>
    <t>Темп 2022/2021</t>
  </si>
  <si>
    <t>219 00000 00 0000 000</t>
  </si>
  <si>
    <t>Возврат остатков субсидий, субвенций и инных межбюджетных трансфертов, имеющих целевое назначение, прошлых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</si>
</sst>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3">
      <alignment horizontal="left" wrapText="1" indent="2"/>
    </xf>
    <xf numFmtId="4" fontId="5" fillId="0" borderId="2">
      <alignment horizontal="right"/>
    </xf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64" fontId="3" fillId="2" borderId="0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4" fontId="2" fillId="3" borderId="1" xfId="0" applyNumberFormat="1" applyFont="1" applyFill="1" applyBorder="1" applyAlignment="1">
      <alignment horizontal="center" vertical="top"/>
    </xf>
    <xf numFmtId="165" fontId="2" fillId="3" borderId="1" xfId="3" applyNumberFormat="1" applyFont="1" applyFill="1" applyBorder="1" applyAlignment="1">
      <alignment horizontal="center" vertical="top"/>
    </xf>
    <xf numFmtId="49" fontId="3" fillId="0" borderId="1" xfId="0" quotePrefix="1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165" fontId="3" fillId="0" borderId="1" xfId="3" applyNumberFormat="1" applyFont="1" applyFill="1" applyBorder="1" applyAlignment="1">
      <alignment horizontal="center" vertical="top"/>
    </xf>
    <xf numFmtId="165" fontId="3" fillId="2" borderId="1" xfId="3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49" fontId="2" fillId="3" borderId="1" xfId="0" quotePrefix="1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4" fontId="2" fillId="3" borderId="1" xfId="0" applyNumberFormat="1" applyFont="1" applyFill="1" applyBorder="1" applyAlignment="1">
      <alignment horizontal="center" vertical="top" wrapText="1"/>
    </xf>
    <xf numFmtId="165" fontId="2" fillId="3" borderId="1" xfId="3" applyNumberFormat="1" applyFont="1" applyFill="1" applyBorder="1" applyAlignment="1">
      <alignment horizontal="center" vertical="top" wrapText="1"/>
    </xf>
    <xf numFmtId="49" fontId="3" fillId="2" borderId="1" xfId="0" quotePrefix="1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4" fontId="3" fillId="2" borderId="1" xfId="0" quotePrefix="1" applyNumberFormat="1" applyFont="1" applyFill="1" applyBorder="1" applyAlignment="1">
      <alignment horizontal="center" vertical="top" wrapText="1"/>
    </xf>
    <xf numFmtId="4" fontId="3" fillId="0" borderId="1" xfId="0" quotePrefix="1" applyNumberFormat="1" applyFont="1" applyFill="1" applyBorder="1" applyAlignment="1">
      <alignment horizontal="center" vertical="top" wrapText="1"/>
    </xf>
    <xf numFmtId="165" fontId="3" fillId="0" borderId="1" xfId="3" applyNumberFormat="1" applyFont="1" applyFill="1" applyBorder="1" applyAlignment="1">
      <alignment horizontal="center" vertical="top" wrapText="1"/>
    </xf>
    <xf numFmtId="49" fontId="3" fillId="0" borderId="5" xfId="0" quotePrefix="1" applyNumberFormat="1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165" fontId="2" fillId="0" borderId="1" xfId="3" applyNumberFormat="1" applyFont="1" applyFill="1" applyBorder="1" applyAlignment="1">
      <alignment horizontal="center" vertical="top" wrapText="1"/>
    </xf>
    <xf numFmtId="165" fontId="2" fillId="2" borderId="1" xfId="3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164" fontId="3" fillId="2" borderId="4" xfId="0" applyNumberFormat="1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</cellXfs>
  <cellStyles count="4">
    <cellStyle name="xl34" xfId="1"/>
    <cellStyle name="xl58" xfId="2"/>
    <cellStyle name="Обычный" xfId="0" builtinId="0"/>
    <cellStyle name="Процентный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8"/>
  <sheetViews>
    <sheetView tabSelected="1" view="pageBreakPreview" topLeftCell="B1" zoomScale="85" zoomScaleNormal="85" zoomScaleSheetLayoutView="85" workbookViewId="0">
      <pane ySplit="4" topLeftCell="A23" activePane="bottomLeft" state="frozen"/>
      <selection pane="bottomLeft" activeCell="E7" sqref="E7"/>
    </sheetView>
  </sheetViews>
  <sheetFormatPr defaultRowHeight="15.75" x14ac:dyDescent="0.2"/>
  <cols>
    <col min="1" max="1" width="25" style="1" customWidth="1"/>
    <col min="2" max="2" width="40.42578125" style="1" customWidth="1"/>
    <col min="3" max="3" width="20.140625" style="1" customWidth="1"/>
    <col min="4" max="4" width="18.5703125" style="1" customWidth="1"/>
    <col min="5" max="5" width="12.42578125" style="1" customWidth="1"/>
    <col min="6" max="6" width="18.140625" style="30" customWidth="1"/>
    <col min="7" max="7" width="11" style="30" customWidth="1"/>
    <col min="8" max="8" width="20.7109375" style="30" customWidth="1"/>
    <col min="9" max="9" width="11.7109375" style="30" customWidth="1"/>
    <col min="10" max="10" width="18" style="30" customWidth="1"/>
    <col min="11" max="11" width="12.140625" style="1" customWidth="1"/>
    <col min="12" max="13" width="14.42578125" style="1" customWidth="1"/>
    <col min="14" max="14" width="14" style="1" customWidth="1"/>
    <col min="15" max="16384" width="9.140625" style="1"/>
  </cols>
  <sheetData>
    <row r="1" spans="1:11" ht="15.75" customHeight="1" x14ac:dyDescent="0.2">
      <c r="A1" s="31" t="s">
        <v>45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6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24" customHeight="1" x14ac:dyDescent="0.2">
      <c r="B3" s="2"/>
      <c r="C3" s="2"/>
      <c r="D3" s="2"/>
      <c r="E3" s="2"/>
      <c r="F3" s="3"/>
      <c r="G3" s="3"/>
      <c r="H3" s="3"/>
      <c r="I3" s="3"/>
      <c r="J3" s="32" t="s">
        <v>38</v>
      </c>
      <c r="K3" s="32"/>
    </row>
    <row r="4" spans="1:11" ht="39.75" customHeight="1" x14ac:dyDescent="0.2">
      <c r="A4" s="4" t="s">
        <v>6</v>
      </c>
      <c r="B4" s="4" t="s">
        <v>5</v>
      </c>
      <c r="C4" s="4" t="s">
        <v>46</v>
      </c>
      <c r="D4" s="4" t="s">
        <v>47</v>
      </c>
      <c r="E4" s="4" t="s">
        <v>23</v>
      </c>
      <c r="F4" s="5" t="s">
        <v>26</v>
      </c>
      <c r="G4" s="4" t="s">
        <v>24</v>
      </c>
      <c r="H4" s="5" t="s">
        <v>39</v>
      </c>
      <c r="I4" s="4" t="s">
        <v>40</v>
      </c>
      <c r="J4" s="5" t="s">
        <v>48</v>
      </c>
      <c r="K4" s="4" t="s">
        <v>49</v>
      </c>
    </row>
    <row r="5" spans="1:11" ht="21.75" customHeight="1" x14ac:dyDescent="0.2">
      <c r="A5" s="4">
        <v>1</v>
      </c>
      <c r="B5" s="4">
        <v>2</v>
      </c>
      <c r="C5" s="4">
        <v>3</v>
      </c>
      <c r="D5" s="4">
        <v>4</v>
      </c>
      <c r="E5" s="4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s="2" customFormat="1" ht="42" customHeight="1" x14ac:dyDescent="0.2">
      <c r="A6" s="6" t="s">
        <v>1</v>
      </c>
      <c r="B6" s="6" t="s">
        <v>21</v>
      </c>
      <c r="C6" s="7">
        <f>C7+C8+C9+C10+C12+C13+C14+C15+C16+C11</f>
        <v>59561725.420000009</v>
      </c>
      <c r="D6" s="7">
        <f>D7+D8+D9+D10+D12+D13+D14+D15+D16+D11</f>
        <v>64208900</v>
      </c>
      <c r="E6" s="8">
        <f>IFERROR(D6/C6,"-")</f>
        <v>1.0780228334090458</v>
      </c>
      <c r="F6" s="7">
        <f>F7+F8+F9+F10+F12+F13+F14+F15+F16</f>
        <v>60384000</v>
      </c>
      <c r="G6" s="8">
        <f>IFERROR(F6/D6,"-")</f>
        <v>0.9404303764742894</v>
      </c>
      <c r="H6" s="7">
        <f>H7+H8+H9 +H10+H12+H13+H14+H15 +H16</f>
        <v>64033600</v>
      </c>
      <c r="I6" s="8">
        <f>IFERROR(H6/F6,"-")</f>
        <v>1.0604398516163223</v>
      </c>
      <c r="J6" s="7">
        <f>J7+J8+J9+J10+J12+J13+J14+J15+J16</f>
        <v>66074500</v>
      </c>
      <c r="K6" s="8">
        <f>IFERROR(J6/H6,"-")</f>
        <v>1.0318723295269983</v>
      </c>
    </row>
    <row r="7" spans="1:11" ht="27" customHeight="1" x14ac:dyDescent="0.2">
      <c r="A7" s="9" t="s">
        <v>12</v>
      </c>
      <c r="B7" s="10" t="s">
        <v>8</v>
      </c>
      <c r="C7" s="11">
        <v>40992284.439999998</v>
      </c>
      <c r="D7" s="11">
        <v>44099200</v>
      </c>
      <c r="E7" s="12">
        <f t="shared" ref="E7:E25" si="0">IFERROR(D7/C7,"-")</f>
        <v>1.0757926912940792</v>
      </c>
      <c r="F7" s="11">
        <v>46148000</v>
      </c>
      <c r="G7" s="13">
        <f t="shared" ref="G7:G25" si="1">IFERROR(F7/D7,"-")</f>
        <v>1.0464588926783251</v>
      </c>
      <c r="H7" s="11">
        <v>48391400</v>
      </c>
      <c r="I7" s="13">
        <f t="shared" ref="I7:I25" si="2">IFERROR(H7/F7,"-")</f>
        <v>1.0486131576666378</v>
      </c>
      <c r="J7" s="11">
        <v>50824300</v>
      </c>
      <c r="K7" s="13">
        <f t="shared" ref="K7:K25" si="3">IFERROR(J7/H7,"-")</f>
        <v>1.0502754621688979</v>
      </c>
    </row>
    <row r="8" spans="1:11" ht="66.75" customHeight="1" x14ac:dyDescent="0.2">
      <c r="A8" s="9" t="s">
        <v>13</v>
      </c>
      <c r="B8" s="10" t="s">
        <v>9</v>
      </c>
      <c r="C8" s="11">
        <v>6196034.71</v>
      </c>
      <c r="D8" s="11">
        <v>6116600</v>
      </c>
      <c r="E8" s="12">
        <f t="shared" si="0"/>
        <v>0.98717975064410191</v>
      </c>
      <c r="F8" s="11">
        <f>4258000+3059800</f>
        <v>7317800</v>
      </c>
      <c r="G8" s="13">
        <f t="shared" si="1"/>
        <v>1.1963836118104829</v>
      </c>
      <c r="H8" s="11">
        <f>4480000+3220000</f>
        <v>7700000</v>
      </c>
      <c r="I8" s="13">
        <f t="shared" si="2"/>
        <v>1.0522288119380141</v>
      </c>
      <c r="J8" s="11">
        <f>4755000+3416500</f>
        <v>8171500</v>
      </c>
      <c r="K8" s="13">
        <f t="shared" si="3"/>
        <v>1.0612337662337663</v>
      </c>
    </row>
    <row r="9" spans="1:11" s="14" customFormat="1" ht="30" customHeight="1" x14ac:dyDescent="0.2">
      <c r="A9" s="9" t="s">
        <v>14</v>
      </c>
      <c r="B9" s="10" t="s">
        <v>10</v>
      </c>
      <c r="C9" s="11">
        <v>4930091.18</v>
      </c>
      <c r="D9" s="11">
        <v>5234400</v>
      </c>
      <c r="E9" s="12">
        <f t="shared" si="0"/>
        <v>1.0617247853821641</v>
      </c>
      <c r="F9" s="11">
        <v>3665700</v>
      </c>
      <c r="G9" s="13">
        <f t="shared" si="1"/>
        <v>0.70030949105914719</v>
      </c>
      <c r="H9" s="11">
        <v>4579800</v>
      </c>
      <c r="I9" s="13">
        <f t="shared" si="2"/>
        <v>1.249365741877404</v>
      </c>
      <c r="J9" s="11">
        <v>3698000</v>
      </c>
      <c r="K9" s="13">
        <f t="shared" si="3"/>
        <v>0.80745884099742349</v>
      </c>
    </row>
    <row r="10" spans="1:11" ht="24" customHeight="1" x14ac:dyDescent="0.2">
      <c r="A10" s="9" t="s">
        <v>15</v>
      </c>
      <c r="B10" s="10" t="s">
        <v>7</v>
      </c>
      <c r="C10" s="11">
        <v>1269524.17</v>
      </c>
      <c r="D10" s="11">
        <v>1100000</v>
      </c>
      <c r="E10" s="12">
        <f t="shared" si="0"/>
        <v>0.86646637062451526</v>
      </c>
      <c r="F10" s="11">
        <v>1100000</v>
      </c>
      <c r="G10" s="13">
        <f t="shared" si="1"/>
        <v>1</v>
      </c>
      <c r="H10" s="11">
        <v>1100000</v>
      </c>
      <c r="I10" s="13">
        <f t="shared" si="2"/>
        <v>1</v>
      </c>
      <c r="J10" s="11">
        <v>1100000</v>
      </c>
      <c r="K10" s="13">
        <f t="shared" si="3"/>
        <v>1</v>
      </c>
    </row>
    <row r="11" spans="1:11" ht="67.5" customHeight="1" x14ac:dyDescent="0.2">
      <c r="A11" s="9" t="s">
        <v>22</v>
      </c>
      <c r="B11" s="10" t="s">
        <v>25</v>
      </c>
      <c r="C11" s="11">
        <v>0</v>
      </c>
      <c r="D11" s="11">
        <v>0</v>
      </c>
      <c r="E11" s="12" t="str">
        <f t="shared" si="0"/>
        <v>-</v>
      </c>
      <c r="F11" s="11"/>
      <c r="G11" s="13" t="str">
        <f t="shared" si="1"/>
        <v>-</v>
      </c>
      <c r="H11" s="11"/>
      <c r="I11" s="13" t="str">
        <f t="shared" si="2"/>
        <v>-</v>
      </c>
      <c r="J11" s="11"/>
      <c r="K11" s="13" t="str">
        <f t="shared" si="3"/>
        <v>-</v>
      </c>
    </row>
    <row r="12" spans="1:11" ht="81" customHeight="1" x14ac:dyDescent="0.2">
      <c r="A12" s="9" t="s">
        <v>16</v>
      </c>
      <c r="B12" s="10" t="s">
        <v>11</v>
      </c>
      <c r="C12" s="11">
        <v>2287119.71</v>
      </c>
      <c r="D12" s="11">
        <v>1826900</v>
      </c>
      <c r="E12" s="12">
        <f t="shared" si="0"/>
        <v>0.79877760311899026</v>
      </c>
      <c r="F12" s="11">
        <v>1477100</v>
      </c>
      <c r="G12" s="13">
        <f t="shared" si="1"/>
        <v>0.80852810772346595</v>
      </c>
      <c r="H12" s="11">
        <v>1572400</v>
      </c>
      <c r="I12" s="13">
        <f t="shared" si="2"/>
        <v>1.0645183129104325</v>
      </c>
      <c r="J12" s="11">
        <v>1575400</v>
      </c>
      <c r="K12" s="13">
        <f t="shared" si="3"/>
        <v>1.0019079114729077</v>
      </c>
    </row>
    <row r="13" spans="1:11" ht="35.25" customHeight="1" x14ac:dyDescent="0.2">
      <c r="A13" s="9" t="s">
        <v>17</v>
      </c>
      <c r="B13" s="10" t="s">
        <v>2</v>
      </c>
      <c r="C13" s="11">
        <v>178570.09</v>
      </c>
      <c r="D13" s="11">
        <v>105300</v>
      </c>
      <c r="E13" s="12">
        <f t="shared" si="0"/>
        <v>0.58968442027441437</v>
      </c>
      <c r="F13" s="11">
        <v>103400</v>
      </c>
      <c r="G13" s="13">
        <f t="shared" si="1"/>
        <v>0.98195631528964866</v>
      </c>
      <c r="H13" s="11">
        <v>103400</v>
      </c>
      <c r="I13" s="13">
        <f t="shared" si="2"/>
        <v>1</v>
      </c>
      <c r="J13" s="11">
        <v>103400</v>
      </c>
      <c r="K13" s="13">
        <f t="shared" si="3"/>
        <v>1</v>
      </c>
    </row>
    <row r="14" spans="1:11" s="14" customFormat="1" ht="48" customHeight="1" x14ac:dyDescent="0.2">
      <c r="A14" s="9" t="s">
        <v>18</v>
      </c>
      <c r="B14" s="10" t="s">
        <v>0</v>
      </c>
      <c r="C14" s="11">
        <v>497674.76</v>
      </c>
      <c r="D14" s="11">
        <v>409900</v>
      </c>
      <c r="E14" s="12">
        <f t="shared" si="0"/>
        <v>0.82363027612652084</v>
      </c>
      <c r="F14" s="11">
        <v>332000</v>
      </c>
      <c r="G14" s="13">
        <f t="shared" si="1"/>
        <v>0.80995364723103191</v>
      </c>
      <c r="H14" s="11">
        <v>346600</v>
      </c>
      <c r="I14" s="13">
        <f t="shared" si="2"/>
        <v>1.0439759036144578</v>
      </c>
      <c r="J14" s="11">
        <v>361900</v>
      </c>
      <c r="K14" s="13">
        <f t="shared" si="3"/>
        <v>1.0441431044431622</v>
      </c>
    </row>
    <row r="15" spans="1:11" s="14" customFormat="1" ht="48.75" customHeight="1" x14ac:dyDescent="0.2">
      <c r="A15" s="9" t="s">
        <v>19</v>
      </c>
      <c r="B15" s="10" t="s">
        <v>3</v>
      </c>
      <c r="C15" s="11">
        <v>2304833.09</v>
      </c>
      <c r="D15" s="11">
        <v>4641600</v>
      </c>
      <c r="E15" s="12">
        <f t="shared" si="0"/>
        <v>2.0138551551253547</v>
      </c>
      <c r="F15" s="11">
        <v>200000</v>
      </c>
      <c r="G15" s="13">
        <f t="shared" si="1"/>
        <v>4.3088590141330575E-2</v>
      </c>
      <c r="H15" s="11">
        <v>200000</v>
      </c>
      <c r="I15" s="13">
        <f t="shared" si="2"/>
        <v>1</v>
      </c>
      <c r="J15" s="11">
        <v>200000</v>
      </c>
      <c r="K15" s="13">
        <f t="shared" si="3"/>
        <v>1</v>
      </c>
    </row>
    <row r="16" spans="1:11" ht="37.5" customHeight="1" x14ac:dyDescent="0.2">
      <c r="A16" s="9" t="s">
        <v>20</v>
      </c>
      <c r="B16" s="10" t="s">
        <v>4</v>
      </c>
      <c r="C16" s="11">
        <v>905593.27</v>
      </c>
      <c r="D16" s="11">
        <v>675000</v>
      </c>
      <c r="E16" s="12">
        <f t="shared" si="0"/>
        <v>0.74536773004066159</v>
      </c>
      <c r="F16" s="11">
        <v>40000</v>
      </c>
      <c r="G16" s="13">
        <f t="shared" si="1"/>
        <v>5.9259259259259262E-2</v>
      </c>
      <c r="H16" s="11">
        <v>40000</v>
      </c>
      <c r="I16" s="13">
        <f t="shared" si="2"/>
        <v>1</v>
      </c>
      <c r="J16" s="11">
        <v>40000</v>
      </c>
      <c r="K16" s="13">
        <f t="shared" si="3"/>
        <v>1</v>
      </c>
    </row>
    <row r="17" spans="1:11" ht="24" customHeight="1" x14ac:dyDescent="0.2">
      <c r="A17" s="15" t="s">
        <v>43</v>
      </c>
      <c r="B17" s="16" t="s">
        <v>44</v>
      </c>
      <c r="C17" s="17">
        <f>C18+C23</f>
        <v>213776357.52999997</v>
      </c>
      <c r="D17" s="17">
        <f>D18+D23+D24</f>
        <v>204034743.31</v>
      </c>
      <c r="E17" s="18">
        <f t="shared" si="0"/>
        <v>0.95443081577141708</v>
      </c>
      <c r="F17" s="17">
        <f>F18+F23</f>
        <v>203157405.98000002</v>
      </c>
      <c r="G17" s="18">
        <f t="shared" si="1"/>
        <v>0.9957000591381292</v>
      </c>
      <c r="H17" s="17">
        <f>H18+H23</f>
        <v>212846933.69999999</v>
      </c>
      <c r="I17" s="18">
        <f t="shared" si="2"/>
        <v>1.0476946812411745</v>
      </c>
      <c r="J17" s="17">
        <f>J18+J23</f>
        <v>197448328.59999999</v>
      </c>
      <c r="K17" s="18">
        <f t="shared" si="3"/>
        <v>0.9276540900433935</v>
      </c>
    </row>
    <row r="18" spans="1:11" ht="69.75" customHeight="1" x14ac:dyDescent="0.2">
      <c r="A18" s="19" t="s">
        <v>27</v>
      </c>
      <c r="B18" s="20" t="s">
        <v>28</v>
      </c>
      <c r="C18" s="21">
        <f>C19+C20+C21+C22</f>
        <v>213726357.52999997</v>
      </c>
      <c r="D18" s="21">
        <f>D19+D20+D21+D22</f>
        <v>204035805.31</v>
      </c>
      <c r="E18" s="13">
        <f t="shared" si="0"/>
        <v>0.95465906810937096</v>
      </c>
      <c r="F18" s="11">
        <f>F19+F20+F21+F22</f>
        <v>203067085.98000002</v>
      </c>
      <c r="G18" s="13">
        <f t="shared" si="1"/>
        <v>0.99525220914766321</v>
      </c>
      <c r="H18" s="11">
        <f>H19+H20+H21+H22</f>
        <v>212846933.69999999</v>
      </c>
      <c r="I18" s="13">
        <f t="shared" si="2"/>
        <v>1.0481606739605411</v>
      </c>
      <c r="J18" s="11">
        <f>J19+J20+J21+J22</f>
        <v>197448328.59999999</v>
      </c>
      <c r="K18" s="13">
        <f t="shared" si="3"/>
        <v>0.9276540900433935</v>
      </c>
    </row>
    <row r="19" spans="1:11" ht="48" customHeight="1" x14ac:dyDescent="0.2">
      <c r="A19" s="9" t="s">
        <v>29</v>
      </c>
      <c r="B19" s="10" t="s">
        <v>30</v>
      </c>
      <c r="C19" s="22">
        <v>74337890.5</v>
      </c>
      <c r="D19" s="22">
        <v>66357500</v>
      </c>
      <c r="E19" s="23">
        <f t="shared" si="0"/>
        <v>0.89264706805205885</v>
      </c>
      <c r="F19" s="11">
        <v>63136000</v>
      </c>
      <c r="G19" s="13">
        <f t="shared" si="1"/>
        <v>0.95145236032098857</v>
      </c>
      <c r="H19" s="11">
        <v>59385000</v>
      </c>
      <c r="I19" s="13">
        <f t="shared" si="2"/>
        <v>0.94058857070451085</v>
      </c>
      <c r="J19" s="11">
        <v>60332000</v>
      </c>
      <c r="K19" s="23">
        <f t="shared" si="3"/>
        <v>1.0159467879094046</v>
      </c>
    </row>
    <row r="20" spans="1:11" ht="50.25" customHeight="1" x14ac:dyDescent="0.2">
      <c r="A20" s="9" t="s">
        <v>31</v>
      </c>
      <c r="B20" s="10" t="s">
        <v>32</v>
      </c>
      <c r="C20" s="22">
        <v>16128886.800000001</v>
      </c>
      <c r="D20" s="22">
        <v>17053368.640000001</v>
      </c>
      <c r="E20" s="23">
        <f t="shared" si="0"/>
        <v>1.0573183910001773</v>
      </c>
      <c r="F20" s="11">
        <v>15913952</v>
      </c>
      <c r="G20" s="13">
        <f t="shared" si="1"/>
        <v>0.93318524544602821</v>
      </c>
      <c r="H20" s="11">
        <v>35928015</v>
      </c>
      <c r="I20" s="13">
        <f t="shared" si="2"/>
        <v>2.257642539075146</v>
      </c>
      <c r="J20" s="11">
        <v>20974736</v>
      </c>
      <c r="K20" s="23">
        <f t="shared" si="3"/>
        <v>0.58379891012626217</v>
      </c>
    </row>
    <row r="21" spans="1:11" ht="50.25" customHeight="1" x14ac:dyDescent="0.2">
      <c r="A21" s="9" t="s">
        <v>33</v>
      </c>
      <c r="B21" s="10" t="s">
        <v>34</v>
      </c>
      <c r="C21" s="22">
        <v>118624757.28</v>
      </c>
      <c r="D21" s="22">
        <v>115939247.67</v>
      </c>
      <c r="E21" s="23">
        <f t="shared" si="0"/>
        <v>0.97736130575457225</v>
      </c>
      <c r="F21" s="11">
        <v>117519641.98</v>
      </c>
      <c r="G21" s="13">
        <f t="shared" si="1"/>
        <v>1.0136312279211808</v>
      </c>
      <c r="H21" s="11">
        <v>111031039.7</v>
      </c>
      <c r="I21" s="13">
        <f t="shared" si="2"/>
        <v>0.94478708264696498</v>
      </c>
      <c r="J21" s="11">
        <v>109615068.59999999</v>
      </c>
      <c r="K21" s="23">
        <f t="shared" si="3"/>
        <v>0.98724706979394328</v>
      </c>
    </row>
    <row r="22" spans="1:11" ht="21" customHeight="1" x14ac:dyDescent="0.2">
      <c r="A22" s="9" t="s">
        <v>35</v>
      </c>
      <c r="B22" s="10" t="s">
        <v>36</v>
      </c>
      <c r="C22" s="22">
        <v>4634822.95</v>
      </c>
      <c r="D22" s="22">
        <v>4685689</v>
      </c>
      <c r="E22" s="23">
        <f t="shared" si="0"/>
        <v>1.0109747557886757</v>
      </c>
      <c r="F22" s="11">
        <v>6497492</v>
      </c>
      <c r="G22" s="13">
        <f t="shared" si="1"/>
        <v>1.3866673609793565</v>
      </c>
      <c r="H22" s="11">
        <v>6502879</v>
      </c>
      <c r="I22" s="13">
        <f t="shared" si="2"/>
        <v>1.0008290891316218</v>
      </c>
      <c r="J22" s="11">
        <v>6526524</v>
      </c>
      <c r="K22" s="23">
        <f t="shared" si="3"/>
        <v>1.003636081803152</v>
      </c>
    </row>
    <row r="23" spans="1:11" ht="21" customHeight="1" x14ac:dyDescent="0.2">
      <c r="A23" s="9" t="s">
        <v>42</v>
      </c>
      <c r="B23" s="10" t="s">
        <v>41</v>
      </c>
      <c r="C23" s="22">
        <v>50000</v>
      </c>
      <c r="D23" s="22">
        <v>0</v>
      </c>
      <c r="E23" s="23">
        <f t="shared" si="0"/>
        <v>0</v>
      </c>
      <c r="F23" s="11">
        <v>90320</v>
      </c>
      <c r="G23" s="13" t="str">
        <f t="shared" si="1"/>
        <v>-</v>
      </c>
      <c r="H23" s="11">
        <v>0</v>
      </c>
      <c r="I23" s="13">
        <f t="shared" si="2"/>
        <v>0</v>
      </c>
      <c r="J23" s="11">
        <v>0</v>
      </c>
      <c r="K23" s="23" t="str">
        <f t="shared" si="3"/>
        <v>-</v>
      </c>
    </row>
    <row r="24" spans="1:11" ht="64.5" customHeight="1" x14ac:dyDescent="0.2">
      <c r="A24" s="24" t="s">
        <v>50</v>
      </c>
      <c r="B24" s="25" t="s">
        <v>51</v>
      </c>
      <c r="C24" s="22">
        <v>0</v>
      </c>
      <c r="D24" s="22">
        <v>-1062</v>
      </c>
      <c r="E24" s="23" t="str">
        <f t="shared" si="0"/>
        <v>-</v>
      </c>
      <c r="F24" s="11">
        <v>0</v>
      </c>
      <c r="G24" s="13">
        <f t="shared" si="1"/>
        <v>0</v>
      </c>
      <c r="H24" s="11">
        <v>0</v>
      </c>
      <c r="I24" s="13" t="str">
        <f t="shared" si="2"/>
        <v>-</v>
      </c>
      <c r="J24" s="11">
        <v>0</v>
      </c>
      <c r="K24" s="23" t="str">
        <f t="shared" si="3"/>
        <v>-</v>
      </c>
    </row>
    <row r="25" spans="1:11" ht="23.25" customHeight="1" x14ac:dyDescent="0.2">
      <c r="A25" s="33" t="s">
        <v>37</v>
      </c>
      <c r="B25" s="34"/>
      <c r="C25" s="26">
        <f>C17+C6</f>
        <v>273338082.94999999</v>
      </c>
      <c r="D25" s="26">
        <f>D17+D6</f>
        <v>268243643.31</v>
      </c>
      <c r="E25" s="27">
        <f t="shared" si="0"/>
        <v>0.98136213005879658</v>
      </c>
      <c r="F25" s="26">
        <f>F17+F6</f>
        <v>263541405.98000002</v>
      </c>
      <c r="G25" s="28">
        <f t="shared" si="1"/>
        <v>0.98247027488899052</v>
      </c>
      <c r="H25" s="26">
        <f>H17+H6</f>
        <v>276880533.69999999</v>
      </c>
      <c r="I25" s="28">
        <f t="shared" si="2"/>
        <v>1.050614922047628</v>
      </c>
      <c r="J25" s="26">
        <f>J17+J6</f>
        <v>263522828.59999999</v>
      </c>
      <c r="K25" s="27">
        <f t="shared" si="3"/>
        <v>0.95175643111670294</v>
      </c>
    </row>
    <row r="28" spans="1:11" ht="18.75" x14ac:dyDescent="0.2">
      <c r="E28" s="29"/>
    </row>
  </sheetData>
  <autoFilter ref="A5:K5"/>
  <mergeCells count="3">
    <mergeCell ref="A1:K2"/>
    <mergeCell ref="J3:K3"/>
    <mergeCell ref="A25:B25"/>
  </mergeCells>
  <pageMargins left="0.27559055118110237" right="0.15748031496062992" top="0.62992125984251968" bottom="0.55118110236220474" header="0.27559055118110237" footer="0.1574803149606299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data</vt:lpstr>
      <vt:lpstr>data!Заголовки_для_печати</vt:lpstr>
      <vt:lpstr>data!Область_печати</vt:lpstr>
    </vt:vector>
  </TitlesOfParts>
  <Company>Облфинуправление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Бабась Алексей Алексеевич</dc:creator>
  <cp:lastModifiedBy>User</cp:lastModifiedBy>
  <cp:lastPrinted>2019-11-14T09:07:43Z</cp:lastPrinted>
  <dcterms:created xsi:type="dcterms:W3CDTF">2000-09-29T06:30:00Z</dcterms:created>
  <dcterms:modified xsi:type="dcterms:W3CDTF">2019-11-29T06:50:04Z</dcterms:modified>
</cp:coreProperties>
</file>