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Оценка 2019" sheetId="6" r:id="rId1"/>
  </sheets>
  <definedNames>
    <definedName name="_xlnm.Print_Titles" localSheetId="0">'Оценка 2019'!$3:$3</definedName>
  </definedNames>
  <calcPr calcId="145621"/>
</workbook>
</file>

<file path=xl/calcChain.xml><?xml version="1.0" encoding="utf-8"?>
<calcChain xmlns="http://schemas.openxmlformats.org/spreadsheetml/2006/main">
  <c r="D47" i="6" l="1"/>
  <c r="D46" i="6"/>
  <c r="D45" i="6"/>
  <c r="D51" i="6"/>
  <c r="D56" i="6"/>
  <c r="D55" i="6"/>
  <c r="D58" i="6"/>
  <c r="D14" i="6" l="1"/>
  <c r="D11" i="6"/>
  <c r="D7" i="6"/>
  <c r="C62" i="6" l="1"/>
  <c r="D60" i="6"/>
  <c r="C61" i="6"/>
  <c r="C60" i="6" s="1"/>
  <c r="C59" i="6"/>
  <c r="C58" i="6" s="1"/>
  <c r="C57" i="6"/>
  <c r="C56" i="6"/>
  <c r="C55" i="6"/>
  <c r="C54" i="6"/>
  <c r="D53" i="6"/>
  <c r="C53" i="6"/>
  <c r="C52" i="6"/>
  <c r="D50" i="6"/>
  <c r="C51" i="6"/>
  <c r="C49" i="6"/>
  <c r="C48" i="6"/>
  <c r="C47" i="6"/>
  <c r="C46" i="6"/>
  <c r="D44" i="6"/>
  <c r="C45" i="6"/>
  <c r="C43" i="6"/>
  <c r="C42" i="6"/>
  <c r="C41" i="6" s="1"/>
  <c r="D41" i="6"/>
  <c r="C40" i="6"/>
  <c r="C39" i="6"/>
  <c r="C38" i="6"/>
  <c r="C36" i="6" s="1"/>
  <c r="D36" i="6"/>
  <c r="C37" i="6"/>
  <c r="D34" i="6"/>
  <c r="C35" i="6"/>
  <c r="C34" i="6" s="1"/>
  <c r="C33" i="6"/>
  <c r="C32" i="6" s="1"/>
  <c r="D32" i="6"/>
  <c r="C31" i="6"/>
  <c r="C28" i="6"/>
  <c r="C27" i="6"/>
  <c r="C26" i="6"/>
  <c r="D24" i="6"/>
  <c r="C25" i="6"/>
  <c r="D16" i="6"/>
  <c r="D4" i="6"/>
  <c r="D23" i="6" s="1"/>
  <c r="C44" i="6" l="1"/>
  <c r="C50" i="6"/>
  <c r="C24" i="6"/>
  <c r="C63" i="6" s="1"/>
  <c r="C64" i="6" s="1"/>
  <c r="D63" i="6"/>
  <c r="D64" i="6" s="1"/>
</calcChain>
</file>

<file path=xl/sharedStrings.xml><?xml version="1.0" encoding="utf-8"?>
<sst xmlns="http://schemas.openxmlformats.org/spreadsheetml/2006/main" count="124" uniqueCount="124">
  <si>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</si>
  <si>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</si>
  <si>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</si>
  <si>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</si>
  <si>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</si>
  <si>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</si>
  <si>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</si>
  <si>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Транспорт</t>
  </si>
  <si>
    <t>Дорожное хозяйство (дорожные фонды)</t>
  </si>
  <si>
    <t>Иные межбюджетные трансферты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</si>
  <si>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</si>
  <si>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</si>
  <si>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</si>
  <si>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</si>
  <si>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</si>
  <si>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Дополнительное образование детей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</si>
  <si>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</si>
  <si>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</si>
  <si>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</si>
  <si>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</si>
  <si>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</si>
  <si>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</si>
  <si>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</si>
  <si>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</si>
  <si>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</si>
  <si>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</si>
  <si>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</si>
  <si>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</si>
  <si>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 рублях</t>
  </si>
  <si>
    <t xml:space="preserve">Код бюджетной классификации </t>
  </si>
  <si>
    <t xml:space="preserve">Наименование </t>
  </si>
  <si>
    <t>1 00 00000 00 0000 000</t>
  </si>
  <si>
    <t>НАЛОГОВЫЕ И НЕНАЛОГОВЫЕ ДОХОДЫ</t>
  </si>
  <si>
    <t>1 03 00000 00 0000 000</t>
  </si>
  <si>
    <t>НАЛОГИ НА СОВОКУПНЫЙ ДОХОД</t>
  </si>
  <si>
    <t>1 06 00000 00 0000 000</t>
  </si>
  <si>
    <t>1 08 00000 00 0000 000</t>
  </si>
  <si>
    <t>1 09 00000 00 0000 000</t>
  </si>
  <si>
    <t>ЗАДОЛЖЕННОСТЬ И ПЕРЕРАСЧЕТЫ ПО ОТМЕНЕННЫМ НАЛОГАМ, СБОРАМ И ИНЫМ ОБЯЗАТЕЛЬНЫМ ПЛАТЕЖАМ</t>
  </si>
  <si>
    <t>1 12 00000 00 0000 000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</si>
  <si>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</si>
  <si>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</si>
  <si>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</si>
  <si>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1 16 00000 00 0000 000</t>
  </si>
  <si>
    <t>2 00 00000 00 0000 000</t>
  </si>
  <si>
    <t>БЕЗВОЗМЕЗДНЫЕ ПОСТУПЛЕНИЯ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</si>
  <si>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</si>
  <si>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</si>
  <si>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</si>
  <si>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</si>
  <si>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</si>
  <si>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</si>
  <si>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ИТОГО ДОХОДОВ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</si>
  <si>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</si>
  <si>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</si>
  <si>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</si>
  <si>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</si>
  <si>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</si>
  <si>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</si>
  <si>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</si>
  <si>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</si>
  <si>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</si>
  <si>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</si>
  <si>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</si>
  <si>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</si>
  <si>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</si>
  <si>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</si>
  <si>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</si>
  <si>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</si>
  <si>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</si>
  <si>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</si>
  <si>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</si>
  <si>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ИТОГО РАСХОДОВ</t>
  </si>
  <si>
    <t xml:space="preserve"> 1 01 00000 00 0000 000</t>
  </si>
  <si>
    <t>НАЛОГИ НА ПРИБЫЛЬ ДОХОДЫ</t>
  </si>
  <si>
    <t>НАЛОГИ НА ТОВАРЫ (РАБОТЫ, УСЛУГИ), РЕАЛИЗУЕМЫЕ НА ТЕРРИТОРИИ РОССИЙСКОЙ ФЕДЕРАЦИИ</t>
  </si>
  <si>
    <t xml:space="preserve"> 1 05 00000 00 0000 000</t>
  </si>
  <si>
    <t>НАЛОГИ НА ИМУЩЕСТВО</t>
  </si>
  <si>
    <t>ГОСУДАРСТВЕННАЯ ПОШЛИНА,  СБОРЫ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</si>
  <si>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</si>
  <si>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</si>
  <si>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 xml:space="preserve">ПЛАТЕЖИ ПРИ ПОЛЬЗОВАНИИ ПРИРОДНЫМИ РЕСУРСАМИ </t>
  </si>
  <si>
    <t>ДОХОДЫ ОТ ПРОДАЖИ  МАТЕРИАЛЬНЫХ И НЕМАТЕРИАЛЬНЫХ  АКТИВОВ</t>
  </si>
  <si>
    <t>ШТРАФЫ. САНКЦИИ. ВОЗМЕЩЕНИЕ УЩЕРБА</t>
  </si>
  <si>
    <t>Субсидии бюджетам субъектов Российской Федерации и муниципальных образований (межбюджетные субсидии)</t>
  </si>
  <si>
    <t>0103</t>
  </si>
  <si>
    <t>0104</t>
  </si>
  <si>
    <t>0105</t>
  </si>
  <si>
    <t>0106</t>
  </si>
  <si>
    <t>0107</t>
  </si>
  <si>
    <t>Обеспечение проведения выборов и референдумов</t>
  </si>
  <si>
    <t>0111</t>
  </si>
  <si>
    <t>0113</t>
  </si>
  <si>
    <t>0203</t>
  </si>
  <si>
    <t>0309</t>
  </si>
  <si>
    <t>0405</t>
  </si>
  <si>
    <t>0409</t>
  </si>
  <si>
    <t>0412</t>
  </si>
  <si>
    <t>0501</t>
  </si>
  <si>
    <t>0502</t>
  </si>
  <si>
    <t>0701</t>
  </si>
  <si>
    <t>0702</t>
  </si>
  <si>
    <t>0707</t>
  </si>
  <si>
    <t>Молодежная политика и оздоровление детей</t>
  </si>
  <si>
    <t>0709</t>
  </si>
  <si>
    <t>0801</t>
  </si>
  <si>
    <t>0804</t>
  </si>
  <si>
    <t>1001</t>
  </si>
  <si>
    <t>1003</t>
  </si>
  <si>
    <t>1004</t>
  </si>
  <si>
    <t>1006</t>
  </si>
  <si>
    <t>1102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</si>
  <si>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</si>
  <si>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1401</t>
  </si>
  <si>
    <t>1402</t>
  </si>
  <si>
    <t>ДЕФИЦИТ БЮДЖЕТА (-)</t>
  </si>
  <si>
    <t>Бюджет муниципального района</t>
  </si>
  <si>
    <t>0408</t>
  </si>
  <si>
    <t>0703</t>
  </si>
  <si>
    <t>2 02 07000 00 0000 000</t>
  </si>
  <si>
    <t>Прочие безвозмездные поступления</t>
  </si>
  <si>
    <t xml:space="preserve">Оценка ожидаемого исполнения  бюджета муниципального образования "Клетнянский муниципальный район" за 2019 год 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</si>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</sst>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4" fontId="7" fillId="3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B16" sqref="B16"/>
    </sheetView>
  </sheetViews>
  <sheetFormatPr defaultRowHeight="15.75" x14ac:dyDescent="0.25"/>
  <cols>
    <col min="1" max="1" width="21.7109375" style="12" customWidth="1"/>
    <col min="2" max="2" width="61.5703125" style="12" customWidth="1"/>
    <col min="3" max="3" width="19.28515625" style="35" hidden="1" customWidth="1"/>
    <col min="4" max="4" width="15.5703125" style="12" customWidth="1"/>
    <col min="5" max="5" width="8.7109375" style="39" customWidth="1"/>
    <col min="6" max="6" width="11.42578125" style="39" customWidth="1"/>
    <col min="7" max="7" width="12.140625" style="39" customWidth="1"/>
    <col min="8" max="8" width="10.42578125" style="12" customWidth="1"/>
    <col min="9" max="16384" width="9.140625" style="12"/>
  </cols>
  <sheetData>
    <row r="1" spans="1:7" ht="39" customHeight="1" x14ac:dyDescent="0.25">
      <c r="A1" s="54" t="s">
        <v>121</v>
      </c>
      <c r="B1" s="55"/>
      <c r="C1" s="55"/>
      <c r="D1" s="55"/>
      <c r="E1" s="38"/>
    </row>
    <row r="2" spans="1:7" ht="15.75" customHeight="1" x14ac:dyDescent="0.25">
      <c r="B2" s="13"/>
      <c r="C2" s="26"/>
      <c r="D2" s="14" t="s">
        <v>28</v>
      </c>
      <c r="E2" s="40"/>
    </row>
    <row r="3" spans="1:7" ht="50.25" customHeight="1" x14ac:dyDescent="0.25">
      <c r="A3" s="21" t="s">
        <v>29</v>
      </c>
      <c r="B3" s="21" t="s">
        <v>30</v>
      </c>
      <c r="C3" s="27"/>
      <c r="D3" s="21" t="s">
        <v>116</v>
      </c>
      <c r="E3" s="41"/>
    </row>
    <row r="4" spans="1:7" ht="21.75" customHeight="1" x14ac:dyDescent="0.25">
      <c r="A4" s="1" t="s">
        <v>31</v>
      </c>
      <c r="B4" s="2" t="s">
        <v>32</v>
      </c>
      <c r="C4" s="28"/>
      <c r="D4" s="9">
        <f>SUM(D5:D15)</f>
        <v>64467300</v>
      </c>
      <c r="E4" s="42"/>
    </row>
    <row r="5" spans="1:7" s="13" customFormat="1" ht="21.75" customHeight="1" x14ac:dyDescent="0.25">
      <c r="A5" s="3" t="s">
        <v>73</v>
      </c>
      <c r="B5" s="4" t="s">
        <v>74</v>
      </c>
      <c r="C5" s="29"/>
      <c r="D5" s="9">
        <v>44099200</v>
      </c>
      <c r="E5" s="42"/>
      <c r="F5" s="43"/>
      <c r="G5" s="43"/>
    </row>
    <row r="6" spans="1:7" ht="33.75" customHeight="1" x14ac:dyDescent="0.25">
      <c r="A6" s="3" t="s">
        <v>33</v>
      </c>
      <c r="B6" s="5" t="s">
        <v>75</v>
      </c>
      <c r="C6" s="30"/>
      <c r="D6" s="9">
        <v>6375000</v>
      </c>
      <c r="E6" s="42"/>
    </row>
    <row r="7" spans="1:7" s="15" customFormat="1" ht="21.75" customHeight="1" x14ac:dyDescent="0.25">
      <c r="A7" s="3" t="s">
        <v>76</v>
      </c>
      <c r="B7" s="4" t="s">
        <v>34</v>
      </c>
      <c r="C7" s="29"/>
      <c r="D7" s="9">
        <f>4964700+89700+180000</f>
        <v>5234400</v>
      </c>
      <c r="E7" s="42"/>
      <c r="F7" s="44"/>
      <c r="G7" s="44"/>
    </row>
    <row r="8" spans="1:7" s="16" customFormat="1" ht="21.75" customHeight="1" x14ac:dyDescent="0.25">
      <c r="A8" s="1" t="s">
        <v>35</v>
      </c>
      <c r="B8" s="2" t="s">
        <v>77</v>
      </c>
      <c r="C8" s="28"/>
      <c r="D8" s="9"/>
      <c r="E8" s="42"/>
      <c r="F8" s="45"/>
      <c r="G8" s="45"/>
    </row>
    <row r="9" spans="1:7" s="15" customFormat="1" ht="21.75" customHeight="1" x14ac:dyDescent="0.25">
      <c r="A9" s="3" t="s">
        <v>36</v>
      </c>
      <c r="B9" s="4" t="s">
        <v>78</v>
      </c>
      <c r="C9" s="29"/>
      <c r="D9" s="9">
        <v>1100000</v>
      </c>
      <c r="E9" s="42"/>
      <c r="F9" s="44"/>
      <c r="G9" s="44"/>
    </row>
    <row r="10" spans="1:7" ht="35.25" customHeight="1" x14ac:dyDescent="0.25">
      <c r="A10" s="3" t="s">
        <v>37</v>
      </c>
      <c r="B10" s="5" t="s">
        <v>38</v>
      </c>
      <c r="C10" s="30"/>
      <c r="D10" s="9"/>
      <c r="E10" s="42"/>
    </row>
    <row r="11" spans="1:7" ht="50.25" customHeight="1" x14ac:dyDescent="0.25">
      <c r="A11" s="3" t="s">
        <v>79</v>
      </c>
      <c r="B11" s="4" t="s">
        <v>80</v>
      </c>
      <c r="C11" s="29"/>
      <c r="D11" s="9">
        <f>1004600+701600+120700</f>
        <v>1826900</v>
      </c>
      <c r="E11" s="42"/>
    </row>
    <row r="12" spans="1:7" ht="18.75" customHeight="1" x14ac:dyDescent="0.25">
      <c r="A12" s="3" t="s">
        <v>39</v>
      </c>
      <c r="B12" s="4" t="s">
        <v>81</v>
      </c>
      <c r="C12" s="29"/>
      <c r="D12" s="9">
        <v>105300</v>
      </c>
      <c r="E12" s="42"/>
    </row>
    <row r="13" spans="1:7" ht="32.25" customHeight="1" x14ac:dyDescent="0.25">
      <c r="A13" s="6" t="s">
        <v>40</v>
      </c>
      <c r="B13" s="2" t="s">
        <v>41</v>
      </c>
      <c r="C13" s="28"/>
      <c r="D13" s="9">
        <v>409900</v>
      </c>
      <c r="E13" s="42"/>
    </row>
    <row r="14" spans="1:7" ht="30" customHeight="1" x14ac:dyDescent="0.25">
      <c r="A14" s="3" t="s">
        <v>42</v>
      </c>
      <c r="B14" s="4" t="s">
        <v>82</v>
      </c>
      <c r="C14" s="29"/>
      <c r="D14" s="9">
        <f>6000+4635600</f>
        <v>4641600</v>
      </c>
      <c r="E14" s="42"/>
    </row>
    <row r="15" spans="1:7" ht="18" customHeight="1" x14ac:dyDescent="0.25">
      <c r="A15" s="3" t="s">
        <v>43</v>
      </c>
      <c r="B15" s="4" t="s">
        <v>83</v>
      </c>
      <c r="C15" s="29"/>
      <c r="D15" s="9">
        <v>675000</v>
      </c>
      <c r="E15" s="42"/>
    </row>
    <row r="16" spans="1:7" ht="18" customHeight="1" x14ac:dyDescent="0.25">
      <c r="A16" s="1" t="s">
        <v>44</v>
      </c>
      <c r="B16" s="2" t="s">
        <v>45</v>
      </c>
      <c r="C16" s="28"/>
      <c r="D16" s="9">
        <f>SUM(D17:D21)</f>
        <v>204035800</v>
      </c>
      <c r="E16" s="42"/>
    </row>
    <row r="17" spans="1:8" ht="31.5" customHeight="1" x14ac:dyDescent="0.25">
      <c r="A17" s="1" t="s">
        <v>46</v>
      </c>
      <c r="B17" s="2" t="s">
        <v>47</v>
      </c>
      <c r="C17" s="28"/>
      <c r="D17" s="9">
        <v>66357500</v>
      </c>
      <c r="E17" s="42"/>
    </row>
    <row r="18" spans="1:8" ht="33" customHeight="1" x14ac:dyDescent="0.25">
      <c r="A18" s="1" t="s">
        <v>48</v>
      </c>
      <c r="B18" s="2" t="s">
        <v>84</v>
      </c>
      <c r="C18" s="28"/>
      <c r="D18" s="9">
        <v>17053400</v>
      </c>
      <c r="E18" s="42"/>
    </row>
    <row r="19" spans="1:8" ht="32.25" customHeight="1" x14ac:dyDescent="0.25">
      <c r="A19" s="1" t="s">
        <v>49</v>
      </c>
      <c r="B19" s="2" t="s">
        <v>50</v>
      </c>
      <c r="C19" s="28"/>
      <c r="D19" s="9">
        <v>115939200</v>
      </c>
      <c r="E19" s="42"/>
    </row>
    <row r="20" spans="1:8" ht="19.5" customHeight="1" x14ac:dyDescent="0.25">
      <c r="A20" s="1" t="s">
        <v>51</v>
      </c>
      <c r="B20" s="2" t="s">
        <v>9</v>
      </c>
      <c r="C20" s="28"/>
      <c r="D20" s="9">
        <v>4685700</v>
      </c>
      <c r="E20" s="42"/>
    </row>
    <row r="21" spans="1:8" ht="19.5" customHeight="1" x14ac:dyDescent="0.25">
      <c r="A21" s="1" t="s">
        <v>119</v>
      </c>
      <c r="B21" s="2" t="s">
        <v>120</v>
      </c>
      <c r="C21" s="28"/>
      <c r="D21" s="9"/>
      <c r="E21" s="42"/>
    </row>
    <row r="22" spans="1:8" s="50" customFormat="1" ht="39.75" customHeight="1" x14ac:dyDescent="0.25">
      <c r="A22" s="51" t="s">
        <v>122</v>
      </c>
      <c r="B22" s="51" t="s">
        <v>123</v>
      </c>
      <c r="C22" s="52">
        <v>-23737.59</v>
      </c>
      <c r="D22" s="53">
        <v>-1000</v>
      </c>
    </row>
    <row r="23" spans="1:8" s="13" customFormat="1" ht="22.5" customHeight="1" x14ac:dyDescent="0.25">
      <c r="A23" s="37" t="s">
        <v>52</v>
      </c>
      <c r="B23" s="23"/>
      <c r="C23" s="31"/>
      <c r="D23" s="24">
        <f>D4+D16</f>
        <v>268503100</v>
      </c>
      <c r="E23" s="46"/>
      <c r="F23" s="39"/>
      <c r="G23" s="43"/>
    </row>
    <row r="24" spans="1:8" ht="21" customHeight="1" x14ac:dyDescent="0.25">
      <c r="A24" s="17" t="s">
        <v>53</v>
      </c>
      <c r="B24" s="18" t="s">
        <v>54</v>
      </c>
      <c r="C24" s="25" t="e">
        <f>SUM(C25:C31)</f>
        <v>#REF!</v>
      </c>
      <c r="D24" s="10">
        <f>SUM(D25:D31)</f>
        <v>31205867</v>
      </c>
      <c r="E24" s="46"/>
    </row>
    <row r="25" spans="1:8" ht="33" customHeight="1" x14ac:dyDescent="0.25">
      <c r="A25" s="19" t="s">
        <v>85</v>
      </c>
      <c r="B25" s="7" t="s">
        <v>27</v>
      </c>
      <c r="C25" s="32" t="e">
        <f>#REF!</f>
        <v>#REF!</v>
      </c>
      <c r="D25" s="9">
        <v>325500</v>
      </c>
      <c r="E25" s="47"/>
    </row>
    <row r="26" spans="1:8" ht="33" customHeight="1" x14ac:dyDescent="0.25">
      <c r="A26" s="19" t="s">
        <v>86</v>
      </c>
      <c r="B26" s="7" t="s">
        <v>0</v>
      </c>
      <c r="C26" s="32" t="e">
        <f>#REF!</f>
        <v>#REF!</v>
      </c>
      <c r="D26" s="9">
        <v>20442517</v>
      </c>
      <c r="E26" s="47"/>
      <c r="F26" s="42"/>
    </row>
    <row r="27" spans="1:8" x14ac:dyDescent="0.25">
      <c r="A27" s="19" t="s">
        <v>87</v>
      </c>
      <c r="B27" s="7" t="s">
        <v>1</v>
      </c>
      <c r="C27" s="32" t="e">
        <f>#REF!</f>
        <v>#REF!</v>
      </c>
      <c r="D27" s="9">
        <v>5980</v>
      </c>
      <c r="E27" s="47"/>
      <c r="F27" s="42"/>
    </row>
    <row r="28" spans="1:8" ht="33.75" customHeight="1" x14ac:dyDescent="0.25">
      <c r="A28" s="19" t="s">
        <v>88</v>
      </c>
      <c r="B28" s="7" t="s">
        <v>24</v>
      </c>
      <c r="C28" s="32" t="e">
        <f>#REF!+#REF!</f>
        <v>#REF!</v>
      </c>
      <c r="D28" s="9">
        <v>5768400</v>
      </c>
      <c r="E28" s="47"/>
      <c r="F28" s="42"/>
      <c r="H28" s="42"/>
    </row>
    <row r="29" spans="1:8" ht="17.25" customHeight="1" x14ac:dyDescent="0.25">
      <c r="A29" s="19" t="s">
        <v>89</v>
      </c>
      <c r="B29" s="8" t="s">
        <v>90</v>
      </c>
      <c r="C29" s="33"/>
      <c r="D29" s="9">
        <v>340800</v>
      </c>
      <c r="E29" s="47"/>
      <c r="F29" s="42"/>
    </row>
    <row r="30" spans="1:8" ht="17.25" hidden="1" customHeight="1" x14ac:dyDescent="0.25">
      <c r="A30" s="19" t="s">
        <v>91</v>
      </c>
      <c r="B30" s="7" t="s">
        <v>2</v>
      </c>
      <c r="C30" s="28"/>
      <c r="D30" s="9"/>
      <c r="E30" s="47"/>
      <c r="F30" s="42"/>
    </row>
    <row r="31" spans="1:8" ht="17.25" customHeight="1" x14ac:dyDescent="0.25">
      <c r="A31" s="19" t="s">
        <v>92</v>
      </c>
      <c r="B31" s="7" t="s">
        <v>3</v>
      </c>
      <c r="C31" s="32" t="e">
        <f>#REF!+#REF!</f>
        <v>#REF!</v>
      </c>
      <c r="D31" s="9">
        <v>4322670</v>
      </c>
      <c r="E31" s="47"/>
      <c r="F31" s="42"/>
      <c r="G31" s="42"/>
    </row>
    <row r="32" spans="1:8" ht="17.25" customHeight="1" x14ac:dyDescent="0.25">
      <c r="A32" s="17" t="s">
        <v>55</v>
      </c>
      <c r="B32" s="18" t="s">
        <v>56</v>
      </c>
      <c r="C32" s="25" t="e">
        <f>C33</f>
        <v>#REF!</v>
      </c>
      <c r="D32" s="10">
        <f>D33</f>
        <v>1586103</v>
      </c>
      <c r="E32" s="46"/>
    </row>
    <row r="33" spans="1:7" ht="17.25" customHeight="1" x14ac:dyDescent="0.25">
      <c r="A33" s="19" t="s">
        <v>93</v>
      </c>
      <c r="B33" s="2" t="s">
        <v>4</v>
      </c>
      <c r="C33" s="32" t="e">
        <f>#REF!</f>
        <v>#REF!</v>
      </c>
      <c r="D33" s="11">
        <v>1586103</v>
      </c>
      <c r="E33" s="47"/>
      <c r="F33" s="42"/>
    </row>
    <row r="34" spans="1:7" ht="33.75" customHeight="1" x14ac:dyDescent="0.25">
      <c r="A34" s="17" t="s">
        <v>57</v>
      </c>
      <c r="B34" s="18" t="s">
        <v>58</v>
      </c>
      <c r="C34" s="25" t="e">
        <f>C35</f>
        <v>#REF!</v>
      </c>
      <c r="D34" s="10">
        <f>D35</f>
        <v>3416839</v>
      </c>
      <c r="E34" s="46"/>
    </row>
    <row r="35" spans="1:7" ht="33.75" customHeight="1" x14ac:dyDescent="0.25">
      <c r="A35" s="19" t="s">
        <v>94</v>
      </c>
      <c r="B35" s="7" t="s">
        <v>5</v>
      </c>
      <c r="C35" s="32" t="e">
        <f>#REF!</f>
        <v>#REF!</v>
      </c>
      <c r="D35" s="32">
        <v>3416839</v>
      </c>
      <c r="E35" s="47"/>
      <c r="F35" s="42"/>
    </row>
    <row r="36" spans="1:7" ht="19.5" customHeight="1" x14ac:dyDescent="0.25">
      <c r="A36" s="17" t="s">
        <v>59</v>
      </c>
      <c r="B36" s="18" t="s">
        <v>60</v>
      </c>
      <c r="C36" s="25" t="e">
        <f>SUM(C37:C40)</f>
        <v>#REF!</v>
      </c>
      <c r="D36" s="10">
        <f>SUM(D37:D40)</f>
        <v>8969704</v>
      </c>
      <c r="E36" s="46"/>
      <c r="F36" s="42"/>
    </row>
    <row r="37" spans="1:7" ht="19.5" customHeight="1" x14ac:dyDescent="0.25">
      <c r="A37" s="19" t="s">
        <v>95</v>
      </c>
      <c r="B37" s="7" t="s">
        <v>6</v>
      </c>
      <c r="C37" s="32" t="e">
        <f>#REF!</f>
        <v>#REF!</v>
      </c>
      <c r="D37" s="9">
        <v>52370</v>
      </c>
      <c r="E37" s="47"/>
      <c r="F37" s="42"/>
    </row>
    <row r="38" spans="1:7" ht="19.5" customHeight="1" x14ac:dyDescent="0.25">
      <c r="A38" s="19" t="s">
        <v>117</v>
      </c>
      <c r="B38" s="7" t="s">
        <v>7</v>
      </c>
      <c r="C38" s="32" t="e">
        <f>#REF!</f>
        <v>#REF!</v>
      </c>
      <c r="D38" s="9">
        <v>2006653</v>
      </c>
      <c r="E38" s="47"/>
      <c r="F38" s="42"/>
    </row>
    <row r="39" spans="1:7" ht="19.5" customHeight="1" x14ac:dyDescent="0.25">
      <c r="A39" s="19" t="s">
        <v>96</v>
      </c>
      <c r="B39" s="7" t="s">
        <v>8</v>
      </c>
      <c r="C39" s="32" t="e">
        <f>#REF!</f>
        <v>#REF!</v>
      </c>
      <c r="D39" s="9">
        <v>6747652</v>
      </c>
      <c r="E39" s="47"/>
      <c r="F39" s="42"/>
    </row>
    <row r="40" spans="1:7" ht="19.5" customHeight="1" x14ac:dyDescent="0.25">
      <c r="A40" s="19" t="s">
        <v>97</v>
      </c>
      <c r="B40" s="7" t="s">
        <v>10</v>
      </c>
      <c r="C40" s="32" t="e">
        <f>#REF!</f>
        <v>#REF!</v>
      </c>
      <c r="D40" s="9">
        <v>163029</v>
      </c>
      <c r="E40" s="47"/>
      <c r="F40" s="42"/>
    </row>
    <row r="41" spans="1:7" ht="19.5" customHeight="1" x14ac:dyDescent="0.25">
      <c r="A41" s="17" t="s">
        <v>61</v>
      </c>
      <c r="B41" s="18" t="s">
        <v>62</v>
      </c>
      <c r="C41" s="25" t="e">
        <f>C42+C43</f>
        <v>#REF!</v>
      </c>
      <c r="D41" s="10">
        <f>D42+D43</f>
        <v>3492201</v>
      </c>
      <c r="E41" s="46"/>
    </row>
    <row r="42" spans="1:7" ht="19.5" customHeight="1" x14ac:dyDescent="0.25">
      <c r="A42" s="19" t="s">
        <v>98</v>
      </c>
      <c r="B42" s="8" t="s">
        <v>11</v>
      </c>
      <c r="C42" s="36" t="e">
        <f>#REF!</f>
        <v>#REF!</v>
      </c>
      <c r="D42" s="9">
        <v>176601</v>
      </c>
      <c r="E42" s="47"/>
      <c r="F42" s="42"/>
    </row>
    <row r="43" spans="1:7" ht="19.5" customHeight="1" x14ac:dyDescent="0.25">
      <c r="A43" s="19" t="s">
        <v>99</v>
      </c>
      <c r="B43" s="8" t="s">
        <v>12</v>
      </c>
      <c r="C43" s="36" t="e">
        <f>#REF!</f>
        <v>#REF!</v>
      </c>
      <c r="D43" s="9">
        <v>3315600</v>
      </c>
      <c r="E43" s="47"/>
      <c r="F43" s="42"/>
    </row>
    <row r="44" spans="1:7" ht="19.5" customHeight="1" x14ac:dyDescent="0.25">
      <c r="A44" s="17" t="s">
        <v>63</v>
      </c>
      <c r="B44" s="18" t="s">
        <v>64</v>
      </c>
      <c r="C44" s="25" t="e">
        <f>SUM(C45:C49)</f>
        <v>#REF!</v>
      </c>
      <c r="D44" s="10">
        <f>SUM(D45:D49)</f>
        <v>174792243</v>
      </c>
      <c r="E44" s="46"/>
    </row>
    <row r="45" spans="1:7" ht="19.5" customHeight="1" x14ac:dyDescent="0.25">
      <c r="A45" s="19" t="s">
        <v>100</v>
      </c>
      <c r="B45" s="7" t="s">
        <v>13</v>
      </c>
      <c r="C45" s="32" t="e">
        <f>#REF!</f>
        <v>#REF!</v>
      </c>
      <c r="D45" s="9">
        <f>40673703-666000</f>
        <v>40007703</v>
      </c>
      <c r="E45" s="47"/>
      <c r="F45" s="39">
        <v>-666000</v>
      </c>
      <c r="G45" s="42"/>
    </row>
    <row r="46" spans="1:7" ht="19.5" customHeight="1" x14ac:dyDescent="0.25">
      <c r="A46" s="19" t="s">
        <v>101</v>
      </c>
      <c r="B46" s="7" t="s">
        <v>14</v>
      </c>
      <c r="C46" s="32" t="e">
        <f>#REF!</f>
        <v>#REF!</v>
      </c>
      <c r="D46" s="9">
        <f>108431174-1352400</f>
        <v>107078774</v>
      </c>
      <c r="E46" s="47"/>
      <c r="F46" s="39">
        <v>-1352400</v>
      </c>
      <c r="G46" s="42"/>
    </row>
    <row r="47" spans="1:7" ht="19.5" customHeight="1" x14ac:dyDescent="0.25">
      <c r="A47" s="19" t="s">
        <v>118</v>
      </c>
      <c r="B47" s="2" t="s">
        <v>15</v>
      </c>
      <c r="C47" s="32" t="e">
        <f>#REF!</f>
        <v>#REF!</v>
      </c>
      <c r="D47" s="9">
        <f>12764605-823900</f>
        <v>11940705</v>
      </c>
      <c r="E47" s="42"/>
      <c r="F47" s="39">
        <v>-823900</v>
      </c>
      <c r="G47" s="42"/>
    </row>
    <row r="48" spans="1:7" ht="19.5" customHeight="1" x14ac:dyDescent="0.25">
      <c r="A48" s="19" t="s">
        <v>102</v>
      </c>
      <c r="B48" s="7" t="s">
        <v>103</v>
      </c>
      <c r="C48" s="32" t="e">
        <f>#REF!</f>
        <v>#REF!</v>
      </c>
      <c r="D48" s="9">
        <v>123417</v>
      </c>
      <c r="E48" s="47"/>
      <c r="G48" s="42"/>
    </row>
    <row r="49" spans="1:7" ht="19.5" customHeight="1" x14ac:dyDescent="0.25">
      <c r="A49" s="19" t="s">
        <v>104</v>
      </c>
      <c r="B49" s="7" t="s">
        <v>23</v>
      </c>
      <c r="C49" s="32" t="e">
        <f>#REF!</f>
        <v>#REF!</v>
      </c>
      <c r="D49" s="9">
        <v>15641644</v>
      </c>
      <c r="E49" s="47"/>
      <c r="G49" s="42"/>
    </row>
    <row r="50" spans="1:7" ht="19.5" customHeight="1" x14ac:dyDescent="0.25">
      <c r="A50" s="17" t="s">
        <v>65</v>
      </c>
      <c r="B50" s="18" t="s">
        <v>66</v>
      </c>
      <c r="C50" s="25" t="e">
        <f>C51+C52</f>
        <v>#REF!</v>
      </c>
      <c r="D50" s="10">
        <f>D51+D52</f>
        <v>21826881</v>
      </c>
      <c r="E50" s="46"/>
    </row>
    <row r="51" spans="1:7" ht="19.5" customHeight="1" x14ac:dyDescent="0.25">
      <c r="A51" s="19" t="s">
        <v>105</v>
      </c>
      <c r="B51" s="7" t="s">
        <v>16</v>
      </c>
      <c r="C51" s="32" t="e">
        <f>#REF!</f>
        <v>#REF!</v>
      </c>
      <c r="D51" s="9">
        <f>22046881-225000</f>
        <v>21821881</v>
      </c>
      <c r="E51" s="47"/>
      <c r="F51" s="42">
        <v>-225000</v>
      </c>
    </row>
    <row r="52" spans="1:7" ht="19.5" customHeight="1" x14ac:dyDescent="0.25">
      <c r="A52" s="19" t="s">
        <v>106</v>
      </c>
      <c r="B52" s="7" t="s">
        <v>17</v>
      </c>
      <c r="C52" s="32" t="e">
        <f>#REF!</f>
        <v>#REF!</v>
      </c>
      <c r="D52" s="9">
        <v>5000</v>
      </c>
      <c r="E52" s="47"/>
      <c r="F52" s="42"/>
    </row>
    <row r="53" spans="1:7" ht="19.5" customHeight="1" x14ac:dyDescent="0.25">
      <c r="A53" s="17" t="s">
        <v>67</v>
      </c>
      <c r="B53" s="18" t="s">
        <v>68</v>
      </c>
      <c r="C53" s="25" t="e">
        <f>SUM(C54:C57)</f>
        <v>#REF!</v>
      </c>
      <c r="D53" s="10">
        <f>SUM(D54:D57)</f>
        <v>25580545</v>
      </c>
      <c r="E53" s="46"/>
    </row>
    <row r="54" spans="1:7" ht="19.5" customHeight="1" x14ac:dyDescent="0.25">
      <c r="A54" s="19" t="s">
        <v>107</v>
      </c>
      <c r="B54" s="7" t="s">
        <v>18</v>
      </c>
      <c r="C54" s="32" t="e">
        <f>#REF!</f>
        <v>#REF!</v>
      </c>
      <c r="D54" s="9">
        <v>3100238</v>
      </c>
      <c r="E54" s="47"/>
      <c r="F54" s="42"/>
    </row>
    <row r="55" spans="1:7" ht="19.5" customHeight="1" x14ac:dyDescent="0.25">
      <c r="A55" s="19" t="s">
        <v>108</v>
      </c>
      <c r="B55" s="7" t="s">
        <v>19</v>
      </c>
      <c r="C55" s="32" t="e">
        <f>#REF!+#REF!</f>
        <v>#REF!</v>
      </c>
      <c r="D55" s="9">
        <f>321568+213432</f>
        <v>535000</v>
      </c>
      <c r="E55" s="47"/>
      <c r="F55" s="42">
        <v>213432</v>
      </c>
      <c r="G55" s="42"/>
    </row>
    <row r="56" spans="1:7" ht="19.5" customHeight="1" x14ac:dyDescent="0.25">
      <c r="A56" s="19" t="s">
        <v>109</v>
      </c>
      <c r="B56" s="7" t="s">
        <v>20</v>
      </c>
      <c r="C56" s="32" t="e">
        <f>#REF!+#REF!</f>
        <v>#REF!</v>
      </c>
      <c r="D56" s="9">
        <f>20910604-120500</f>
        <v>20790104</v>
      </c>
      <c r="E56" s="47"/>
      <c r="F56" s="42">
        <v>-120500</v>
      </c>
      <c r="G56" s="42"/>
    </row>
    <row r="57" spans="1:7" ht="19.5" customHeight="1" x14ac:dyDescent="0.25">
      <c r="A57" s="19" t="s">
        <v>110</v>
      </c>
      <c r="B57" s="7" t="s">
        <v>21</v>
      </c>
      <c r="C57" s="32" t="e">
        <f>#REF!+#REF!</f>
        <v>#REF!</v>
      </c>
      <c r="D57" s="9">
        <v>1155203</v>
      </c>
      <c r="E57" s="47"/>
      <c r="F57" s="42"/>
      <c r="G57" s="42"/>
    </row>
    <row r="58" spans="1:7" ht="19.5" customHeight="1" x14ac:dyDescent="0.25">
      <c r="A58" s="17" t="s">
        <v>69</v>
      </c>
      <c r="B58" s="18" t="s">
        <v>70</v>
      </c>
      <c r="C58" s="25" t="e">
        <f>C59</f>
        <v>#REF!</v>
      </c>
      <c r="D58" s="10">
        <f>D59</f>
        <v>796300</v>
      </c>
      <c r="E58" s="46"/>
    </row>
    <row r="59" spans="1:7" ht="19.5" customHeight="1" x14ac:dyDescent="0.25">
      <c r="A59" s="19" t="s">
        <v>111</v>
      </c>
      <c r="B59" s="49" t="s">
        <v>22</v>
      </c>
      <c r="C59" s="36" t="e">
        <f>#REF!</f>
        <v>#REF!</v>
      </c>
      <c r="D59" s="36">
        <v>796300</v>
      </c>
      <c r="E59" s="47"/>
      <c r="F59" s="42"/>
    </row>
    <row r="60" spans="1:7" ht="48" customHeight="1" x14ac:dyDescent="0.25">
      <c r="A60" s="17" t="s">
        <v>71</v>
      </c>
      <c r="B60" s="18" t="s">
        <v>112</v>
      </c>
      <c r="C60" s="25" t="e">
        <f>C61+C62</f>
        <v>#REF!</v>
      </c>
      <c r="D60" s="10">
        <f>D61+D62</f>
        <v>3228000</v>
      </c>
      <c r="E60" s="46"/>
    </row>
    <row r="61" spans="1:7" ht="32.25" customHeight="1" x14ac:dyDescent="0.25">
      <c r="A61" s="19" t="s">
        <v>113</v>
      </c>
      <c r="B61" s="7" t="s">
        <v>25</v>
      </c>
      <c r="C61" s="32" t="e">
        <f>#REF!</f>
        <v>#REF!</v>
      </c>
      <c r="D61" s="32">
        <v>728000</v>
      </c>
      <c r="E61" s="47"/>
    </row>
    <row r="62" spans="1:7" ht="19.5" customHeight="1" x14ac:dyDescent="0.25">
      <c r="A62" s="19" t="s">
        <v>114</v>
      </c>
      <c r="B62" s="8" t="s">
        <v>26</v>
      </c>
      <c r="C62" s="32" t="e">
        <f>#REF!</f>
        <v>#REF!</v>
      </c>
      <c r="D62" s="32">
        <v>2500000</v>
      </c>
      <c r="E62" s="47"/>
    </row>
    <row r="63" spans="1:7" s="13" customFormat="1" x14ac:dyDescent="0.25">
      <c r="A63" s="56" t="s">
        <v>72</v>
      </c>
      <c r="B63" s="56"/>
      <c r="C63" s="34" t="e">
        <f>C24+C32+C34+C36+C41+C44+C50+C53+C58+C60</f>
        <v>#REF!</v>
      </c>
      <c r="D63" s="22">
        <f>D24+D32+D34+D36+D41+D44+D50+D53+D58+D60</f>
        <v>274894683</v>
      </c>
      <c r="E63" s="48"/>
      <c r="F63" s="48"/>
      <c r="G63" s="48"/>
    </row>
    <row r="64" spans="1:7" s="13" customFormat="1" x14ac:dyDescent="0.25">
      <c r="A64" s="56" t="s">
        <v>115</v>
      </c>
      <c r="B64" s="56"/>
      <c r="C64" s="34" t="e">
        <f>C23-C63</f>
        <v>#REF!</v>
      </c>
      <c r="D64" s="22">
        <f>D23-D63</f>
        <v>-6391583</v>
      </c>
      <c r="E64" s="46"/>
      <c r="F64" s="43"/>
      <c r="G64" s="43"/>
    </row>
    <row r="66" spans="3:7" x14ac:dyDescent="0.25">
      <c r="C66" s="12"/>
      <c r="D66" s="20"/>
      <c r="E66" s="42"/>
      <c r="F66" s="12"/>
      <c r="G66" s="12"/>
    </row>
    <row r="67" spans="3:7" x14ac:dyDescent="0.25">
      <c r="C67" s="12"/>
      <c r="D67" s="20"/>
      <c r="F67" s="12"/>
      <c r="G67" s="12"/>
    </row>
    <row r="68" spans="3:7" x14ac:dyDescent="0.25">
      <c r="C68" s="12"/>
      <c r="D68" s="20"/>
      <c r="F68" s="12"/>
      <c r="G68" s="12"/>
    </row>
  </sheetData>
  <mergeCells count="3">
    <mergeCell ref="A1:D1"/>
    <mergeCell ref="A63:B63"/>
    <mergeCell ref="A64:B64"/>
  </mergeCells>
  <pageMargins left="0.70866141732283472" right="0.51181102362204722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2019</vt:lpstr>
      <vt:lpstr>'Оценка 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2019-11-15T14:17:23Z</dcterms:modified>
</cp:coreProperties>
</file>