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firstSheet="2" activeTab="2"/>
  </bookViews>
  <sheets>
    <sheet name="2.ВС" sheetId="1" state="hidden" r:id="rId1"/>
    <sheet name="8.ФС" sheetId="3" state="hidden" r:id="rId2"/>
    <sheet name="3.ПСР" sheetId="2" r:id="rId3"/>
    <sheet name="4.Ист" sheetId="13" state="hidden" r:id="rId4"/>
  </sheets>
  <externalReferences>
    <externalReference r:id="rId5"/>
  </externalReferences>
  <definedNames>
    <definedName name="_xlnm.Print_Titles" localSheetId="0">'2.ВС'!$5:$5</definedName>
    <definedName name="_xlnm.Print_Titles" localSheetId="2">'3.ПСР'!$5:$5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AC392" i="2" l="1"/>
  <c r="H13" i="13" l="1"/>
  <c r="H14" i="13"/>
  <c r="H15" i="13"/>
  <c r="H16" i="13"/>
  <c r="H7" i="13"/>
  <c r="G12" i="13"/>
  <c r="E22" i="13" l="1"/>
  <c r="G21" i="13"/>
  <c r="F21" i="13"/>
  <c r="E21" i="13"/>
  <c r="G20" i="13"/>
  <c r="G22" i="13" s="1"/>
  <c r="F20" i="13"/>
  <c r="F22" i="13" s="1"/>
  <c r="E20" i="13"/>
  <c r="G15" i="13"/>
  <c r="G14" i="13" s="1"/>
  <c r="G13" i="13" s="1"/>
  <c r="F15" i="13"/>
  <c r="F14" i="13" s="1"/>
  <c r="F13" i="13" s="1"/>
  <c r="E15" i="13"/>
  <c r="E14" i="13" s="1"/>
  <c r="E13" i="13" s="1"/>
  <c r="G11" i="13"/>
  <c r="G10" i="13" s="1"/>
  <c r="G9" i="13" s="1"/>
  <c r="F11" i="13"/>
  <c r="F10" i="13" s="1"/>
  <c r="F9" i="13" s="1"/>
  <c r="E11" i="13"/>
  <c r="E10" i="13" s="1"/>
  <c r="E9" i="13" s="1"/>
  <c r="G8" i="13" l="1"/>
  <c r="G7" i="13" s="1"/>
  <c r="G17" i="13" s="1"/>
  <c r="E8" i="13"/>
  <c r="E7" i="13" s="1"/>
  <c r="E17" i="13" s="1"/>
  <c r="F8" i="13"/>
  <c r="F7" i="13" s="1"/>
  <c r="F17" i="13" s="1"/>
  <c r="AC49" i="2" l="1"/>
  <c r="AC50" i="2"/>
  <c r="AC51" i="2"/>
  <c r="AC112" i="2"/>
  <c r="AC113" i="2"/>
  <c r="AC114" i="2"/>
  <c r="AC222" i="2"/>
  <c r="AC352" i="2"/>
  <c r="AC353" i="2"/>
  <c r="AC354" i="2"/>
  <c r="AC374" i="2"/>
  <c r="AC180" i="3" l="1"/>
  <c r="AC181" i="3"/>
  <c r="AC182" i="3"/>
  <c r="AC183" i="3"/>
  <c r="M17" i="1" l="1"/>
  <c r="M22" i="1"/>
  <c r="M25" i="1"/>
  <c r="M28" i="1"/>
  <c r="M32" i="1"/>
  <c r="M36" i="1"/>
  <c r="M42" i="1"/>
  <c r="M44" i="1"/>
  <c r="M47" i="1"/>
  <c r="M50" i="1"/>
  <c r="M53" i="1"/>
  <c r="M56" i="1"/>
  <c r="M59" i="1"/>
  <c r="M60" i="1"/>
  <c r="M61" i="1"/>
  <c r="M62" i="1"/>
  <c r="M63" i="1"/>
  <c r="M64" i="1"/>
  <c r="M65" i="1"/>
  <c r="M72" i="1"/>
  <c r="M74" i="1"/>
  <c r="M81" i="1"/>
  <c r="M83" i="1"/>
  <c r="M86" i="1"/>
  <c r="M89" i="1"/>
  <c r="M94" i="1"/>
  <c r="M96" i="1"/>
  <c r="M97" i="1"/>
  <c r="M101" i="1"/>
  <c r="M104" i="1"/>
  <c r="M107" i="1"/>
  <c r="M108" i="1"/>
  <c r="M109" i="1"/>
  <c r="M110" i="1"/>
  <c r="M114" i="1"/>
  <c r="M120" i="1"/>
  <c r="M121" i="1"/>
  <c r="M122" i="1"/>
  <c r="M123" i="1"/>
  <c r="M128" i="1"/>
  <c r="M131" i="1"/>
  <c r="M135" i="1"/>
  <c r="M138" i="1"/>
  <c r="M141" i="1"/>
  <c r="M142" i="1"/>
  <c r="M143" i="1"/>
  <c r="M144" i="1"/>
  <c r="M145" i="1"/>
  <c r="M146" i="1"/>
  <c r="M147" i="1"/>
  <c r="M148" i="1"/>
  <c r="M149" i="1"/>
  <c r="M150" i="1"/>
  <c r="M151" i="1"/>
  <c r="M156" i="1"/>
  <c r="M159" i="1"/>
  <c r="M164" i="1"/>
  <c r="M167" i="1"/>
  <c r="M169" i="1"/>
  <c r="M172" i="1"/>
  <c r="M175" i="1"/>
  <c r="M184" i="1"/>
  <c r="M185" i="1"/>
  <c r="M186" i="1"/>
  <c r="M189" i="1"/>
  <c r="M193" i="1"/>
  <c r="M198" i="1"/>
  <c r="M200" i="1"/>
  <c r="M201" i="1"/>
  <c r="M202" i="1"/>
  <c r="M205" i="1"/>
  <c r="M212" i="1"/>
  <c r="M218" i="1"/>
  <c r="M223" i="1"/>
  <c r="M225" i="1"/>
  <c r="M228" i="1"/>
  <c r="M230" i="1"/>
  <c r="M233" i="1"/>
  <c r="M236" i="1"/>
  <c r="M238" i="1"/>
  <c r="M244" i="1"/>
  <c r="M247" i="1"/>
  <c r="M250" i="1"/>
  <c r="M253" i="1"/>
  <c r="M256" i="1"/>
  <c r="M259" i="1"/>
  <c r="M263" i="1"/>
  <c r="M266" i="1"/>
  <c r="M269" i="1"/>
  <c r="M272" i="1"/>
  <c r="M275" i="1"/>
  <c r="M276" i="1"/>
  <c r="M277" i="1"/>
  <c r="M278" i="1"/>
  <c r="M287" i="1"/>
  <c r="M297" i="1"/>
  <c r="M300" i="1"/>
  <c r="M301" i="1"/>
  <c r="M302" i="1"/>
  <c r="M303" i="1"/>
  <c r="M309" i="1"/>
  <c r="M313" i="1"/>
  <c r="M315" i="1"/>
  <c r="M324" i="1"/>
  <c r="M326" i="1"/>
  <c r="M331" i="1"/>
  <c r="M336" i="1"/>
  <c r="M340" i="1"/>
  <c r="M343" i="1"/>
  <c r="M344" i="1"/>
  <c r="M347" i="1"/>
  <c r="M353" i="1"/>
  <c r="M356" i="1"/>
  <c r="M364" i="1"/>
  <c r="M366" i="1"/>
  <c r="M369" i="1"/>
  <c r="M373" i="1"/>
  <c r="M378" i="1"/>
  <c r="M382" i="1"/>
  <c r="M383" i="1"/>
  <c r="M384" i="1"/>
  <c r="M385" i="1"/>
  <c r="M386" i="1"/>
  <c r="M394" i="1"/>
  <c r="M395" i="1"/>
  <c r="M396" i="1"/>
  <c r="M402" i="1"/>
  <c r="M408" i="1"/>
  <c r="O407" i="1" l="1"/>
  <c r="O406" i="1" s="1"/>
  <c r="O404" i="1"/>
  <c r="O403" i="1" s="1"/>
  <c r="O401" i="1"/>
  <c r="O400" i="1" s="1"/>
  <c r="O393" i="1"/>
  <c r="O391" i="1"/>
  <c r="O381" i="1"/>
  <c r="O380" i="1" s="1"/>
  <c r="O379" i="1" s="1"/>
  <c r="O377" i="1"/>
  <c r="O376" i="1" s="1"/>
  <c r="O375" i="1" s="1"/>
  <c r="O372" i="1"/>
  <c r="O371" i="1" s="1"/>
  <c r="O370" i="1" s="1"/>
  <c r="O368" i="1"/>
  <c r="O367" i="1" s="1"/>
  <c r="O365" i="1"/>
  <c r="O363" i="1"/>
  <c r="O361" i="1"/>
  <c r="O355" i="1"/>
  <c r="O354" i="1" s="1"/>
  <c r="O352" i="1"/>
  <c r="O350" i="1"/>
  <c r="O346" i="1"/>
  <c r="O345" i="1" s="1"/>
  <c r="O342" i="1"/>
  <c r="O341" i="1" s="1"/>
  <c r="O339" i="1"/>
  <c r="O338" i="1" s="1"/>
  <c r="O335" i="1"/>
  <c r="O334" i="1" s="1"/>
  <c r="O333" i="1" s="1"/>
  <c r="O330" i="1"/>
  <c r="O329" i="1" s="1"/>
  <c r="O327" i="1"/>
  <c r="O325" i="1"/>
  <c r="O323" i="1"/>
  <c r="O321" i="1"/>
  <c r="O318" i="1"/>
  <c r="O317" i="1" s="1"/>
  <c r="O314" i="1"/>
  <c r="O312" i="1"/>
  <c r="O308" i="1"/>
  <c r="O307" i="1" s="1"/>
  <c r="O305" i="1"/>
  <c r="O304" i="1" s="1"/>
  <c r="O299" i="1"/>
  <c r="O298" i="1" s="1"/>
  <c r="O296" i="1"/>
  <c r="O295" i="1" s="1"/>
  <c r="O292" i="1"/>
  <c r="O291" i="1" s="1"/>
  <c r="O289" i="1"/>
  <c r="O288" i="1" s="1"/>
  <c r="O286" i="1"/>
  <c r="O285" i="1" s="1"/>
  <c r="O283" i="1"/>
  <c r="O282" i="1" s="1"/>
  <c r="O280" i="1"/>
  <c r="O279" i="1" s="1"/>
  <c r="O274" i="1"/>
  <c r="O273" i="1" s="1"/>
  <c r="O271" i="1"/>
  <c r="O270" i="1" s="1"/>
  <c r="O268" i="1"/>
  <c r="O267" i="1" s="1"/>
  <c r="O265" i="1"/>
  <c r="O264" i="1" s="1"/>
  <c r="O262" i="1"/>
  <c r="O261" i="1" s="1"/>
  <c r="O258" i="1"/>
  <c r="O257" i="1" s="1"/>
  <c r="O255" i="1"/>
  <c r="O254" i="1" s="1"/>
  <c r="O252" i="1"/>
  <c r="O251" i="1" s="1"/>
  <c r="O249" i="1"/>
  <c r="O248" i="1" s="1"/>
  <c r="O246" i="1"/>
  <c r="O245" i="1" s="1"/>
  <c r="O243" i="1"/>
  <c r="O242" i="1" s="1"/>
  <c r="O237" i="1"/>
  <c r="O235" i="1"/>
  <c r="O232" i="1"/>
  <c r="O231" i="1" s="1"/>
  <c r="O229" i="1"/>
  <c r="O227" i="1"/>
  <c r="O224" i="1"/>
  <c r="O222" i="1"/>
  <c r="O217" i="1"/>
  <c r="O215" i="1"/>
  <c r="O211" i="1"/>
  <c r="O210" i="1" s="1"/>
  <c r="O208" i="1"/>
  <c r="O207" i="1" s="1"/>
  <c r="O204" i="1"/>
  <c r="O203" i="1" s="1"/>
  <c r="O199" i="1" s="1"/>
  <c r="O197" i="1"/>
  <c r="O196" i="1" s="1"/>
  <c r="O195" i="1" s="1"/>
  <c r="O192" i="1"/>
  <c r="O191" i="1" s="1"/>
  <c r="O190" i="1" s="1"/>
  <c r="O188" i="1"/>
  <c r="O187" i="1" s="1"/>
  <c r="O182" i="1"/>
  <c r="O181" i="1" s="1"/>
  <c r="O179" i="1"/>
  <c r="O178" i="1" s="1"/>
  <c r="O176" i="1"/>
  <c r="O174" i="1"/>
  <c r="O171" i="1"/>
  <c r="O170" i="1" s="1"/>
  <c r="O168" i="1"/>
  <c r="O166" i="1"/>
  <c r="O163" i="1"/>
  <c r="O162" i="1" s="1"/>
  <c r="O160" i="1"/>
  <c r="O158" i="1"/>
  <c r="O155" i="1"/>
  <c r="O154" i="1" s="1"/>
  <c r="O140" i="1"/>
  <c r="O139" i="1" s="1"/>
  <c r="O137" i="1"/>
  <c r="O136" i="1" s="1"/>
  <c r="O134" i="1"/>
  <c r="O133" i="1" s="1"/>
  <c r="O130" i="1"/>
  <c r="O129" i="1" s="1"/>
  <c r="O127" i="1"/>
  <c r="O126" i="1" s="1"/>
  <c r="O119" i="1"/>
  <c r="O117" i="1"/>
  <c r="O113" i="1"/>
  <c r="O112" i="1" s="1"/>
  <c r="O111" i="1" s="1"/>
  <c r="O106" i="1"/>
  <c r="O105" i="1" s="1"/>
  <c r="O103" i="1"/>
  <c r="O102" i="1" s="1"/>
  <c r="O100" i="1"/>
  <c r="O99" i="1" s="1"/>
  <c r="O95" i="1"/>
  <c r="O93" i="1"/>
  <c r="O92" i="1" s="1"/>
  <c r="O88" i="1"/>
  <c r="O87" i="1" s="1"/>
  <c r="O85" i="1"/>
  <c r="O84" i="1" s="1"/>
  <c r="O82" i="1"/>
  <c r="O80" i="1"/>
  <c r="O78" i="1"/>
  <c r="O73" i="1"/>
  <c r="O71" i="1"/>
  <c r="O69" i="1"/>
  <c r="O58" i="1"/>
  <c r="O57" i="1" s="1"/>
  <c r="O55" i="1"/>
  <c r="O54" i="1" s="1"/>
  <c r="O52" i="1"/>
  <c r="O51" i="1" s="1"/>
  <c r="O49" i="1"/>
  <c r="O48" i="1" s="1"/>
  <c r="O46" i="1"/>
  <c r="O45" i="1" s="1"/>
  <c r="O43" i="1"/>
  <c r="O41" i="1"/>
  <c r="O39" i="1"/>
  <c r="O35" i="1"/>
  <c r="O34" i="1" s="1"/>
  <c r="O33" i="1" s="1"/>
  <c r="O31" i="1"/>
  <c r="O30" i="1" s="1"/>
  <c r="O29" i="1" s="1"/>
  <c r="O27" i="1"/>
  <c r="O26" i="1" s="1"/>
  <c r="O24" i="1"/>
  <c r="O23" i="1" s="1"/>
  <c r="O21" i="1"/>
  <c r="O20" i="1" s="1"/>
  <c r="O18" i="1"/>
  <c r="O16" i="1"/>
  <c r="O14" i="1"/>
  <c r="O11" i="1"/>
  <c r="O10" i="1" s="1"/>
  <c r="P407" i="1"/>
  <c r="P406" i="1" s="1"/>
  <c r="N407" i="1"/>
  <c r="N406" i="1" s="1"/>
  <c r="P404" i="1"/>
  <c r="P403" i="1" s="1"/>
  <c r="N404" i="1"/>
  <c r="N403" i="1" s="1"/>
  <c r="P401" i="1"/>
  <c r="P400" i="1" s="1"/>
  <c r="N401" i="1"/>
  <c r="N400" i="1" s="1"/>
  <c r="P393" i="1"/>
  <c r="N393" i="1"/>
  <c r="P391" i="1"/>
  <c r="N391" i="1"/>
  <c r="P381" i="1"/>
  <c r="P380" i="1" s="1"/>
  <c r="P379" i="1" s="1"/>
  <c r="N381" i="1"/>
  <c r="N380" i="1"/>
  <c r="N379" i="1" s="1"/>
  <c r="P377" i="1"/>
  <c r="P376" i="1" s="1"/>
  <c r="P375" i="1" s="1"/>
  <c r="N377" i="1"/>
  <c r="N376" i="1" s="1"/>
  <c r="N375" i="1" s="1"/>
  <c r="P372" i="1"/>
  <c r="P371" i="1" s="1"/>
  <c r="P370" i="1" s="1"/>
  <c r="N372" i="1"/>
  <c r="N371" i="1" s="1"/>
  <c r="N370" i="1" s="1"/>
  <c r="P368" i="1"/>
  <c r="N368" i="1"/>
  <c r="N367" i="1" s="1"/>
  <c r="P367" i="1"/>
  <c r="P365" i="1"/>
  <c r="N365" i="1"/>
  <c r="P363" i="1"/>
  <c r="N363" i="1"/>
  <c r="P361" i="1"/>
  <c r="N361" i="1"/>
  <c r="P355" i="1"/>
  <c r="P354" i="1" s="1"/>
  <c r="N355" i="1"/>
  <c r="N354" i="1"/>
  <c r="P352" i="1"/>
  <c r="N352" i="1"/>
  <c r="P350" i="1"/>
  <c r="N350" i="1"/>
  <c r="P349" i="1"/>
  <c r="P346" i="1"/>
  <c r="P345" i="1" s="1"/>
  <c r="N346" i="1"/>
  <c r="N345" i="1" s="1"/>
  <c r="P342" i="1"/>
  <c r="P341" i="1" s="1"/>
  <c r="N342" i="1"/>
  <c r="N341" i="1" s="1"/>
  <c r="P339" i="1"/>
  <c r="P338" i="1" s="1"/>
  <c r="N339" i="1"/>
  <c r="N338" i="1" s="1"/>
  <c r="P337" i="1"/>
  <c r="P335" i="1"/>
  <c r="P334" i="1" s="1"/>
  <c r="P333" i="1" s="1"/>
  <c r="N335" i="1"/>
  <c r="N334" i="1"/>
  <c r="N333" i="1" s="1"/>
  <c r="P330" i="1"/>
  <c r="P329" i="1" s="1"/>
  <c r="N330" i="1"/>
  <c r="N329" i="1"/>
  <c r="P327" i="1"/>
  <c r="N327" i="1"/>
  <c r="P325" i="1"/>
  <c r="N325" i="1"/>
  <c r="P323" i="1"/>
  <c r="N323" i="1"/>
  <c r="P321" i="1"/>
  <c r="N321" i="1"/>
  <c r="P314" i="1"/>
  <c r="N314" i="1"/>
  <c r="P312" i="1"/>
  <c r="N312" i="1"/>
  <c r="P311" i="1"/>
  <c r="P310" i="1" s="1"/>
  <c r="P308" i="1"/>
  <c r="P307" i="1" s="1"/>
  <c r="N308" i="1"/>
  <c r="N307" i="1" s="1"/>
  <c r="P305" i="1"/>
  <c r="P304" i="1" s="1"/>
  <c r="N305" i="1"/>
  <c r="N304" i="1" s="1"/>
  <c r="P299" i="1"/>
  <c r="N299" i="1"/>
  <c r="N298" i="1" s="1"/>
  <c r="P298" i="1"/>
  <c r="P296" i="1"/>
  <c r="N296" i="1"/>
  <c r="N295" i="1" s="1"/>
  <c r="P295" i="1"/>
  <c r="P292" i="1"/>
  <c r="N292" i="1"/>
  <c r="N291" i="1" s="1"/>
  <c r="P291" i="1"/>
  <c r="P289" i="1"/>
  <c r="P288" i="1" s="1"/>
  <c r="N289" i="1"/>
  <c r="N288" i="1" s="1"/>
  <c r="P286" i="1"/>
  <c r="P285" i="1" s="1"/>
  <c r="N286" i="1"/>
  <c r="N285" i="1" s="1"/>
  <c r="P283" i="1"/>
  <c r="P282" i="1" s="1"/>
  <c r="N283" i="1"/>
  <c r="N282" i="1" s="1"/>
  <c r="P274" i="1"/>
  <c r="P273" i="1" s="1"/>
  <c r="N274" i="1"/>
  <c r="N273" i="1" s="1"/>
  <c r="P271" i="1"/>
  <c r="P270" i="1" s="1"/>
  <c r="N271" i="1"/>
  <c r="N270" i="1" s="1"/>
  <c r="P268" i="1"/>
  <c r="P267" i="1" s="1"/>
  <c r="N268" i="1"/>
  <c r="N267" i="1" s="1"/>
  <c r="P265" i="1"/>
  <c r="P264" i="1" s="1"/>
  <c r="N265" i="1"/>
  <c r="N264" i="1" s="1"/>
  <c r="P262" i="1"/>
  <c r="P261" i="1" s="1"/>
  <c r="N262" i="1"/>
  <c r="N261" i="1" s="1"/>
  <c r="P258" i="1"/>
  <c r="P257" i="1" s="1"/>
  <c r="N258" i="1"/>
  <c r="N257" i="1" s="1"/>
  <c r="P255" i="1"/>
  <c r="P254" i="1" s="1"/>
  <c r="N255" i="1"/>
  <c r="N254" i="1" s="1"/>
  <c r="P252" i="1"/>
  <c r="P251" i="1" s="1"/>
  <c r="N252" i="1"/>
  <c r="N251" i="1" s="1"/>
  <c r="P249" i="1"/>
  <c r="P248" i="1" s="1"/>
  <c r="N249" i="1"/>
  <c r="N248" i="1" s="1"/>
  <c r="P246" i="1"/>
  <c r="P245" i="1" s="1"/>
  <c r="N246" i="1"/>
  <c r="N245" i="1" s="1"/>
  <c r="P243" i="1"/>
  <c r="P242" i="1" s="1"/>
  <c r="N243" i="1"/>
  <c r="N242" i="1" s="1"/>
  <c r="P241" i="1"/>
  <c r="P237" i="1"/>
  <c r="N237" i="1"/>
  <c r="P235" i="1"/>
  <c r="N235" i="1"/>
  <c r="P234" i="1"/>
  <c r="P232" i="1"/>
  <c r="N232" i="1"/>
  <c r="P231" i="1"/>
  <c r="N231" i="1"/>
  <c r="P229" i="1"/>
  <c r="N229" i="1"/>
  <c r="P227" i="1"/>
  <c r="P226" i="1" s="1"/>
  <c r="N227" i="1"/>
  <c r="P224" i="1"/>
  <c r="N224" i="1"/>
  <c r="P222" i="1"/>
  <c r="P221" i="1" s="1"/>
  <c r="N222" i="1"/>
  <c r="P217" i="1"/>
  <c r="N217" i="1"/>
  <c r="P215" i="1"/>
  <c r="P214" i="1" s="1"/>
  <c r="P213" i="1" s="1"/>
  <c r="N215" i="1"/>
  <c r="P211" i="1"/>
  <c r="P210" i="1" s="1"/>
  <c r="N211" i="1"/>
  <c r="N210" i="1" s="1"/>
  <c r="P204" i="1"/>
  <c r="P203" i="1" s="1"/>
  <c r="N204" i="1"/>
  <c r="N203" i="1" s="1"/>
  <c r="P199" i="1"/>
  <c r="N199" i="1"/>
  <c r="P197" i="1"/>
  <c r="N197" i="1"/>
  <c r="P196" i="1"/>
  <c r="P195" i="1" s="1"/>
  <c r="N196" i="1"/>
  <c r="N195" i="1" s="1"/>
  <c r="P192" i="1"/>
  <c r="N192" i="1"/>
  <c r="P191" i="1"/>
  <c r="P190" i="1" s="1"/>
  <c r="N191" i="1"/>
  <c r="N190" i="1" s="1"/>
  <c r="P188" i="1"/>
  <c r="P187" i="1" s="1"/>
  <c r="N188" i="1"/>
  <c r="N187" i="1" s="1"/>
  <c r="P182" i="1"/>
  <c r="P181" i="1" s="1"/>
  <c r="N182" i="1"/>
  <c r="N181" i="1" s="1"/>
  <c r="P179" i="1"/>
  <c r="P178" i="1" s="1"/>
  <c r="N179" i="1"/>
  <c r="N178" i="1" s="1"/>
  <c r="P176" i="1"/>
  <c r="N176" i="1"/>
  <c r="P174" i="1"/>
  <c r="P173" i="1" s="1"/>
  <c r="N174" i="1"/>
  <c r="N173" i="1" s="1"/>
  <c r="P171" i="1"/>
  <c r="P170" i="1" s="1"/>
  <c r="N171" i="1"/>
  <c r="N170" i="1" s="1"/>
  <c r="P168" i="1"/>
  <c r="N168" i="1"/>
  <c r="P166" i="1"/>
  <c r="N166" i="1"/>
  <c r="P165" i="1"/>
  <c r="P163" i="1"/>
  <c r="P162" i="1" s="1"/>
  <c r="N163" i="1"/>
  <c r="N162" i="1" s="1"/>
  <c r="P160" i="1"/>
  <c r="N160" i="1"/>
  <c r="P158" i="1"/>
  <c r="P157" i="1" s="1"/>
  <c r="N158" i="1"/>
  <c r="P155" i="1"/>
  <c r="P154" i="1" s="1"/>
  <c r="N155" i="1"/>
  <c r="N154" i="1" s="1"/>
  <c r="P140" i="1"/>
  <c r="P139" i="1" s="1"/>
  <c r="N140" i="1"/>
  <c r="N139" i="1" s="1"/>
  <c r="P137" i="1"/>
  <c r="P136" i="1" s="1"/>
  <c r="N137" i="1"/>
  <c r="N136" i="1" s="1"/>
  <c r="P134" i="1"/>
  <c r="P133" i="1" s="1"/>
  <c r="N134" i="1"/>
  <c r="N133" i="1" s="1"/>
  <c r="P130" i="1"/>
  <c r="P129" i="1" s="1"/>
  <c r="N130" i="1"/>
  <c r="N129" i="1" s="1"/>
  <c r="P127" i="1"/>
  <c r="P126" i="1" s="1"/>
  <c r="P125" i="1" s="1"/>
  <c r="N127" i="1"/>
  <c r="N126" i="1" s="1"/>
  <c r="P119" i="1"/>
  <c r="N119" i="1"/>
  <c r="P117" i="1"/>
  <c r="N117" i="1"/>
  <c r="P113" i="1"/>
  <c r="P112" i="1" s="1"/>
  <c r="P111" i="1" s="1"/>
  <c r="N113" i="1"/>
  <c r="N112" i="1" s="1"/>
  <c r="N111" i="1" s="1"/>
  <c r="P106" i="1"/>
  <c r="P105" i="1" s="1"/>
  <c r="N106" i="1"/>
  <c r="N105" i="1" s="1"/>
  <c r="P103" i="1"/>
  <c r="P102" i="1" s="1"/>
  <c r="N103" i="1"/>
  <c r="N102" i="1" s="1"/>
  <c r="P100" i="1"/>
  <c r="P99" i="1" s="1"/>
  <c r="N100" i="1"/>
  <c r="N99" i="1" s="1"/>
  <c r="P95" i="1"/>
  <c r="N95" i="1"/>
  <c r="P93" i="1"/>
  <c r="P92" i="1" s="1"/>
  <c r="N93" i="1"/>
  <c r="N92" i="1" s="1"/>
  <c r="P88" i="1"/>
  <c r="P87" i="1" s="1"/>
  <c r="N88" i="1"/>
  <c r="N87" i="1" s="1"/>
  <c r="P85" i="1"/>
  <c r="P84" i="1" s="1"/>
  <c r="N85" i="1"/>
  <c r="N84" i="1" s="1"/>
  <c r="P82" i="1"/>
  <c r="N82" i="1"/>
  <c r="P80" i="1"/>
  <c r="N80" i="1"/>
  <c r="P73" i="1"/>
  <c r="N73" i="1"/>
  <c r="P71" i="1"/>
  <c r="N71" i="1"/>
  <c r="P69" i="1"/>
  <c r="N69" i="1"/>
  <c r="P58" i="1"/>
  <c r="P57" i="1" s="1"/>
  <c r="N58" i="1"/>
  <c r="N57" i="1" s="1"/>
  <c r="P55" i="1"/>
  <c r="P54" i="1" s="1"/>
  <c r="N55" i="1"/>
  <c r="N54" i="1" s="1"/>
  <c r="P52" i="1"/>
  <c r="P51" i="1" s="1"/>
  <c r="N52" i="1"/>
  <c r="N51" i="1" s="1"/>
  <c r="P49" i="1"/>
  <c r="P48" i="1" s="1"/>
  <c r="N49" i="1"/>
  <c r="N48" i="1" s="1"/>
  <c r="P46" i="1"/>
  <c r="P45" i="1" s="1"/>
  <c r="N46" i="1"/>
  <c r="N45" i="1" s="1"/>
  <c r="P43" i="1"/>
  <c r="N43" i="1"/>
  <c r="P41" i="1"/>
  <c r="N41" i="1"/>
  <c r="P39" i="1"/>
  <c r="P38" i="1" s="1"/>
  <c r="P37" i="1" s="1"/>
  <c r="N39" i="1"/>
  <c r="P35" i="1"/>
  <c r="P34" i="1" s="1"/>
  <c r="P33" i="1" s="1"/>
  <c r="N35" i="1"/>
  <c r="N34" i="1" s="1"/>
  <c r="N33" i="1" s="1"/>
  <c r="P31" i="1"/>
  <c r="P30" i="1" s="1"/>
  <c r="P29" i="1" s="1"/>
  <c r="N31" i="1"/>
  <c r="N30" i="1" s="1"/>
  <c r="N29" i="1" s="1"/>
  <c r="P27" i="1"/>
  <c r="P26" i="1" s="1"/>
  <c r="N27" i="1"/>
  <c r="N26" i="1" s="1"/>
  <c r="P24" i="1"/>
  <c r="P23" i="1" s="1"/>
  <c r="N24" i="1"/>
  <c r="N23" i="1" s="1"/>
  <c r="P21" i="1"/>
  <c r="P20" i="1" s="1"/>
  <c r="N21" i="1"/>
  <c r="N20" i="1" s="1"/>
  <c r="P16" i="1"/>
  <c r="N16" i="1"/>
  <c r="P14" i="1"/>
  <c r="N14" i="1"/>
  <c r="Z14" i="3"/>
  <c r="Z13" i="3" s="1"/>
  <c r="AA14" i="3"/>
  <c r="AA13" i="3" s="1"/>
  <c r="AB14" i="3"/>
  <c r="Z16" i="3"/>
  <c r="Z15" i="3" s="1"/>
  <c r="AA16" i="3"/>
  <c r="AA15" i="3" s="1"/>
  <c r="AB16" i="3"/>
  <c r="Z25" i="3"/>
  <c r="Z24" i="3" s="1"/>
  <c r="AA25" i="3"/>
  <c r="AA24" i="3" s="1"/>
  <c r="AB25" i="3"/>
  <c r="Z30" i="3"/>
  <c r="Z29" i="3" s="1"/>
  <c r="Z28" i="3" s="1"/>
  <c r="AA30" i="3"/>
  <c r="AA29" i="3" s="1"/>
  <c r="AA28" i="3" s="1"/>
  <c r="AB30" i="3"/>
  <c r="Z33" i="3"/>
  <c r="Z32" i="3" s="1"/>
  <c r="Z31" i="3" s="1"/>
  <c r="AA33" i="3"/>
  <c r="AA32" i="3" s="1"/>
  <c r="AA31" i="3" s="1"/>
  <c r="AB33" i="3"/>
  <c r="Z36" i="3"/>
  <c r="Z35" i="3" s="1"/>
  <c r="Z34" i="3" s="1"/>
  <c r="AA36" i="3"/>
  <c r="AA35" i="3" s="1"/>
  <c r="AA34" i="3" s="1"/>
  <c r="AB36" i="3"/>
  <c r="Z40" i="3"/>
  <c r="Z39" i="3" s="1"/>
  <c r="Z38" i="3" s="1"/>
  <c r="Z37" i="3" s="1"/>
  <c r="AA40" i="3"/>
  <c r="AA39" i="3" s="1"/>
  <c r="AA38" i="3" s="1"/>
  <c r="AA37" i="3" s="1"/>
  <c r="AB40" i="3"/>
  <c r="Z46" i="3"/>
  <c r="Z45" i="3" s="1"/>
  <c r="AA46" i="3"/>
  <c r="AA45" i="3" s="1"/>
  <c r="AB46" i="3"/>
  <c r="Z48" i="3"/>
  <c r="Z47" i="3" s="1"/>
  <c r="AA48" i="3"/>
  <c r="AA47" i="3" s="1"/>
  <c r="AB48" i="3"/>
  <c r="Z51" i="3"/>
  <c r="Z50" i="3" s="1"/>
  <c r="Z49" i="3" s="1"/>
  <c r="AA51" i="3"/>
  <c r="AA50" i="3" s="1"/>
  <c r="AA49" i="3" s="1"/>
  <c r="AB51" i="3"/>
  <c r="Z54" i="3"/>
  <c r="Z53" i="3" s="1"/>
  <c r="Z52" i="3" s="1"/>
  <c r="AA54" i="3"/>
  <c r="AA53" i="3" s="1"/>
  <c r="AA52" i="3" s="1"/>
  <c r="AB54" i="3"/>
  <c r="Z60" i="3"/>
  <c r="Z59" i="3" s="1"/>
  <c r="Z58" i="3" s="1"/>
  <c r="AA60" i="3"/>
  <c r="AA59" i="3" s="1"/>
  <c r="AA58" i="3" s="1"/>
  <c r="AB60" i="3"/>
  <c r="Z64" i="3"/>
  <c r="Z63" i="3" s="1"/>
  <c r="Z62" i="3" s="1"/>
  <c r="Z61" i="3" s="1"/>
  <c r="AA64" i="3"/>
  <c r="AA63" i="3" s="1"/>
  <c r="AA62" i="3" s="1"/>
  <c r="AA61" i="3" s="1"/>
  <c r="AB64" i="3"/>
  <c r="Z68" i="3"/>
  <c r="Z67" i="3" s="1"/>
  <c r="Z66" i="3" s="1"/>
  <c r="Z65" i="3" s="1"/>
  <c r="AA68" i="3"/>
  <c r="AA67" i="3" s="1"/>
  <c r="AA66" i="3" s="1"/>
  <c r="AA65" i="3" s="1"/>
  <c r="AB68" i="3"/>
  <c r="Z74" i="3"/>
  <c r="Z73" i="3" s="1"/>
  <c r="AA74" i="3"/>
  <c r="AA73" i="3" s="1"/>
  <c r="AB74" i="3"/>
  <c r="Z76" i="3"/>
  <c r="Z75" i="3" s="1"/>
  <c r="AA76" i="3"/>
  <c r="AA75" i="3" s="1"/>
  <c r="AB76" i="3"/>
  <c r="Z79" i="3"/>
  <c r="Z78" i="3" s="1"/>
  <c r="Z77" i="3" s="1"/>
  <c r="AA79" i="3"/>
  <c r="AA78" i="3" s="1"/>
  <c r="AA77" i="3" s="1"/>
  <c r="AB79" i="3"/>
  <c r="Z82" i="3"/>
  <c r="Z81" i="3" s="1"/>
  <c r="Z80" i="3" s="1"/>
  <c r="AA82" i="3"/>
  <c r="AA81" i="3" s="1"/>
  <c r="AA80" i="3" s="1"/>
  <c r="AB82" i="3"/>
  <c r="Z85" i="3"/>
  <c r="Z84" i="3" s="1"/>
  <c r="Z83" i="3" s="1"/>
  <c r="AA85" i="3"/>
  <c r="AA84" i="3" s="1"/>
  <c r="AA83" i="3" s="1"/>
  <c r="AB85" i="3"/>
  <c r="Z88" i="3"/>
  <c r="Z87" i="3" s="1"/>
  <c r="Z86" i="3" s="1"/>
  <c r="AA88" i="3"/>
  <c r="AA87" i="3" s="1"/>
  <c r="AA86" i="3" s="1"/>
  <c r="AB88" i="3"/>
  <c r="Z91" i="3"/>
  <c r="Z90" i="3" s="1"/>
  <c r="Z89" i="3" s="1"/>
  <c r="AA91" i="3"/>
  <c r="AA90" i="3" s="1"/>
  <c r="AA89" i="3" s="1"/>
  <c r="AB91" i="3"/>
  <c r="Z94" i="3"/>
  <c r="Z93" i="3" s="1"/>
  <c r="Z92" i="3" s="1"/>
  <c r="AA94" i="3"/>
  <c r="AA93" i="3" s="1"/>
  <c r="AA92" i="3" s="1"/>
  <c r="AB94" i="3"/>
  <c r="Z97" i="3"/>
  <c r="Z96" i="3" s="1"/>
  <c r="Z95" i="3" s="1"/>
  <c r="AA97" i="3"/>
  <c r="AA96" i="3" s="1"/>
  <c r="AA95" i="3" s="1"/>
  <c r="AB97" i="3"/>
  <c r="Z104" i="3"/>
  <c r="Z103" i="3" s="1"/>
  <c r="AA104" i="3"/>
  <c r="AA103" i="3" s="1"/>
  <c r="AB104" i="3"/>
  <c r="Z106" i="3"/>
  <c r="Z105" i="3" s="1"/>
  <c r="AA106" i="3"/>
  <c r="AA105" i="3" s="1"/>
  <c r="AB106" i="3"/>
  <c r="Z113" i="3"/>
  <c r="Z112" i="3" s="1"/>
  <c r="AA113" i="3"/>
  <c r="AA112" i="3" s="1"/>
  <c r="AB113" i="3"/>
  <c r="Z115" i="3"/>
  <c r="Z114" i="3" s="1"/>
  <c r="AA115" i="3"/>
  <c r="AA114" i="3" s="1"/>
  <c r="AB115" i="3"/>
  <c r="Z118" i="3"/>
  <c r="Z117" i="3" s="1"/>
  <c r="Z116" i="3" s="1"/>
  <c r="AA118" i="3"/>
  <c r="AA117" i="3" s="1"/>
  <c r="AA116" i="3" s="1"/>
  <c r="AB118" i="3"/>
  <c r="Z121" i="3"/>
  <c r="Z120" i="3" s="1"/>
  <c r="Z119" i="3" s="1"/>
  <c r="AA121" i="3"/>
  <c r="AA120" i="3" s="1"/>
  <c r="AA119" i="3" s="1"/>
  <c r="AB121" i="3"/>
  <c r="Z126" i="3"/>
  <c r="Z125" i="3" s="1"/>
  <c r="Z124" i="3" s="1"/>
  <c r="AA126" i="3"/>
  <c r="AA125" i="3" s="1"/>
  <c r="AA124" i="3" s="1"/>
  <c r="AB126" i="3"/>
  <c r="Z129" i="3"/>
  <c r="Z128" i="3" s="1"/>
  <c r="Z127" i="3" s="1"/>
  <c r="AA129" i="3"/>
  <c r="AA128" i="3" s="1"/>
  <c r="AA127" i="3" s="1"/>
  <c r="AB129" i="3"/>
  <c r="Z133" i="3"/>
  <c r="Z132" i="3" s="1"/>
  <c r="Z131" i="3" s="1"/>
  <c r="AA133" i="3"/>
  <c r="AA132" i="3" s="1"/>
  <c r="AA131" i="3" s="1"/>
  <c r="AB133" i="3"/>
  <c r="Z136" i="3"/>
  <c r="Z135" i="3" s="1"/>
  <c r="Z134" i="3" s="1"/>
  <c r="AA136" i="3"/>
  <c r="AA135" i="3" s="1"/>
  <c r="AA134" i="3" s="1"/>
  <c r="AB136" i="3"/>
  <c r="Z139" i="3"/>
  <c r="Z138" i="3" s="1"/>
  <c r="Z137" i="3" s="1"/>
  <c r="AA139" i="3"/>
  <c r="AA138" i="3" s="1"/>
  <c r="AA137" i="3" s="1"/>
  <c r="AB139" i="3"/>
  <c r="Z142" i="3"/>
  <c r="Z141" i="3" s="1"/>
  <c r="Z140" i="3" s="1"/>
  <c r="AA142" i="3"/>
  <c r="AA141" i="3" s="1"/>
  <c r="AA140" i="3" s="1"/>
  <c r="AB142" i="3"/>
  <c r="Z146" i="3"/>
  <c r="Z145" i="3" s="1"/>
  <c r="Z144" i="3" s="1"/>
  <c r="Z143" i="3" s="1"/>
  <c r="AA146" i="3"/>
  <c r="AA145" i="3" s="1"/>
  <c r="AA144" i="3" s="1"/>
  <c r="AA143" i="3" s="1"/>
  <c r="AB146" i="3"/>
  <c r="Z152" i="3"/>
  <c r="Z151" i="3" s="1"/>
  <c r="AA152" i="3"/>
  <c r="AA151" i="3" s="1"/>
  <c r="AB152" i="3"/>
  <c r="Z155" i="3"/>
  <c r="Z154" i="3" s="1"/>
  <c r="Z153" i="3" s="1"/>
  <c r="AA155" i="3"/>
  <c r="AA154" i="3" s="1"/>
  <c r="AA153" i="3" s="1"/>
  <c r="AB155" i="3"/>
  <c r="Z160" i="3"/>
  <c r="Z159" i="3" s="1"/>
  <c r="Z158" i="3" s="1"/>
  <c r="AA160" i="3"/>
  <c r="AA159" i="3" s="1"/>
  <c r="AA158" i="3" s="1"/>
  <c r="AB160" i="3"/>
  <c r="Z163" i="3"/>
  <c r="Z162" i="3" s="1"/>
  <c r="Z161" i="3" s="1"/>
  <c r="AA163" i="3"/>
  <c r="AA162" i="3" s="1"/>
  <c r="AA161" i="3" s="1"/>
  <c r="AB163" i="3"/>
  <c r="Z167" i="3"/>
  <c r="Z166" i="3" s="1"/>
  <c r="Z165" i="3" s="1"/>
  <c r="AA167" i="3"/>
  <c r="AA166" i="3" s="1"/>
  <c r="AA165" i="3" s="1"/>
  <c r="AB167" i="3"/>
  <c r="Z170" i="3"/>
  <c r="Z169" i="3" s="1"/>
  <c r="Z168" i="3" s="1"/>
  <c r="AA170" i="3"/>
  <c r="AA169" i="3" s="1"/>
  <c r="AA168" i="3" s="1"/>
  <c r="AB170" i="3"/>
  <c r="Z173" i="3"/>
  <c r="Z172" i="3" s="1"/>
  <c r="Z171" i="3" s="1"/>
  <c r="AA173" i="3"/>
  <c r="AA172" i="3" s="1"/>
  <c r="AA171" i="3" s="1"/>
  <c r="AB173" i="3"/>
  <c r="Z176" i="3"/>
  <c r="Z175" i="3" s="1"/>
  <c r="Z174" i="3" s="1"/>
  <c r="AA176" i="3"/>
  <c r="AA175" i="3" s="1"/>
  <c r="AA174" i="3" s="1"/>
  <c r="AB176" i="3"/>
  <c r="Z179" i="3"/>
  <c r="Z178" i="3" s="1"/>
  <c r="Z177" i="3" s="1"/>
  <c r="AA179" i="3"/>
  <c r="AA178" i="3" s="1"/>
  <c r="AA177" i="3" s="1"/>
  <c r="AB179" i="3"/>
  <c r="Z188" i="3"/>
  <c r="Z187" i="3" s="1"/>
  <c r="Z186" i="3" s="1"/>
  <c r="AA188" i="3"/>
  <c r="AA187" i="3" s="1"/>
  <c r="AA186" i="3" s="1"/>
  <c r="AB188" i="3"/>
  <c r="Z191" i="3"/>
  <c r="Z190" i="3" s="1"/>
  <c r="Z189" i="3" s="1"/>
  <c r="AA191" i="3"/>
  <c r="AA190" i="3" s="1"/>
  <c r="AA189" i="3" s="1"/>
  <c r="AB191" i="3"/>
  <c r="Z194" i="3"/>
  <c r="Z193" i="3" s="1"/>
  <c r="Z192" i="3" s="1"/>
  <c r="AA194" i="3"/>
  <c r="AA193" i="3" s="1"/>
  <c r="AA192" i="3" s="1"/>
  <c r="AB194" i="3"/>
  <c r="Z197" i="3"/>
  <c r="Z196" i="3" s="1"/>
  <c r="Z195" i="3" s="1"/>
  <c r="AA197" i="3"/>
  <c r="AA196" i="3" s="1"/>
  <c r="AA195" i="3" s="1"/>
  <c r="AB197" i="3"/>
  <c r="Z200" i="3"/>
  <c r="Z199" i="3" s="1"/>
  <c r="Z198" i="3" s="1"/>
  <c r="AA200" i="3"/>
  <c r="AA199" i="3" s="1"/>
  <c r="AA198" i="3" s="1"/>
  <c r="AB200" i="3"/>
  <c r="Z203" i="3"/>
  <c r="Z202" i="3" s="1"/>
  <c r="Z201" i="3" s="1"/>
  <c r="AA203" i="3"/>
  <c r="AA202" i="3" s="1"/>
  <c r="AA201" i="3" s="1"/>
  <c r="AB203" i="3"/>
  <c r="Z207" i="3"/>
  <c r="Z206" i="3" s="1"/>
  <c r="Z205" i="3" s="1"/>
  <c r="AA207" i="3"/>
  <c r="AA206" i="3" s="1"/>
  <c r="AA205" i="3" s="1"/>
  <c r="AB207" i="3"/>
  <c r="Z210" i="3"/>
  <c r="Z209" i="3" s="1"/>
  <c r="Z208" i="3" s="1"/>
  <c r="AA210" i="3"/>
  <c r="AA209" i="3" s="1"/>
  <c r="AA208" i="3" s="1"/>
  <c r="AB210" i="3"/>
  <c r="Z213" i="3"/>
  <c r="Z212" i="3" s="1"/>
  <c r="Z211" i="3" s="1"/>
  <c r="AA213" i="3"/>
  <c r="AA212" i="3" s="1"/>
  <c r="AA211" i="3" s="1"/>
  <c r="AB213" i="3"/>
  <c r="Z216" i="3"/>
  <c r="Z215" i="3" s="1"/>
  <c r="Z214" i="3" s="1"/>
  <c r="AA216" i="3"/>
  <c r="AA215" i="3" s="1"/>
  <c r="AA214" i="3" s="1"/>
  <c r="AB216" i="3"/>
  <c r="Z219" i="3"/>
  <c r="Z218" i="3" s="1"/>
  <c r="Z217" i="3" s="1"/>
  <c r="AA219" i="3"/>
  <c r="AA218" i="3" s="1"/>
  <c r="AA217" i="3" s="1"/>
  <c r="AB219" i="3"/>
  <c r="Z222" i="3"/>
  <c r="Z221" i="3" s="1"/>
  <c r="Z220" i="3" s="1"/>
  <c r="AA222" i="3"/>
  <c r="AA221" i="3" s="1"/>
  <c r="AA220" i="3" s="1"/>
  <c r="AB222" i="3"/>
  <c r="Z228" i="3"/>
  <c r="Z227" i="3" s="1"/>
  <c r="Z226" i="3" s="1"/>
  <c r="Z231" i="3"/>
  <c r="Z230" i="3" s="1"/>
  <c r="Z229" i="3" s="1"/>
  <c r="AA231" i="3"/>
  <c r="AA230" i="3" s="1"/>
  <c r="AA229" i="3" s="1"/>
  <c r="AB231" i="3"/>
  <c r="Z241" i="3"/>
  <c r="Z240" i="3" s="1"/>
  <c r="Z239" i="3" s="1"/>
  <c r="AA241" i="3"/>
  <c r="AA240" i="3" s="1"/>
  <c r="AA239" i="3" s="1"/>
  <c r="AB241" i="3"/>
  <c r="Z244" i="3"/>
  <c r="Z243" i="3" s="1"/>
  <c r="Z242" i="3" s="1"/>
  <c r="AA244" i="3"/>
  <c r="AA243" i="3" s="1"/>
  <c r="AA242" i="3" s="1"/>
  <c r="AB244" i="3"/>
  <c r="Z247" i="3"/>
  <c r="Z246" i="3" s="1"/>
  <c r="Z245" i="3" s="1"/>
  <c r="AA247" i="3"/>
  <c r="AA246" i="3" s="1"/>
  <c r="AA245" i="3" s="1"/>
  <c r="AB247" i="3"/>
  <c r="Z253" i="3"/>
  <c r="Z252" i="3" s="1"/>
  <c r="Z251" i="3" s="1"/>
  <c r="AA253" i="3"/>
  <c r="AA252" i="3" s="1"/>
  <c r="AA251" i="3" s="1"/>
  <c r="AB253" i="3"/>
  <c r="Z257" i="3"/>
  <c r="Z256" i="3" s="1"/>
  <c r="AA257" i="3"/>
  <c r="AA256" i="3" s="1"/>
  <c r="AB257" i="3"/>
  <c r="Z259" i="3"/>
  <c r="Z258" i="3" s="1"/>
  <c r="AA259" i="3"/>
  <c r="AA258" i="3" s="1"/>
  <c r="AB259" i="3"/>
  <c r="Z268" i="3"/>
  <c r="Z267" i="3" s="1"/>
  <c r="AA268" i="3"/>
  <c r="AA267" i="3" s="1"/>
  <c r="AB268" i="3"/>
  <c r="Z270" i="3"/>
  <c r="Z269" i="3" s="1"/>
  <c r="AA270" i="3"/>
  <c r="AA269" i="3" s="1"/>
  <c r="AB270" i="3"/>
  <c r="Z275" i="3"/>
  <c r="Z274" i="3" s="1"/>
  <c r="Z273" i="3" s="1"/>
  <c r="AA275" i="3"/>
  <c r="AA274" i="3" s="1"/>
  <c r="AA273" i="3" s="1"/>
  <c r="AB275" i="3"/>
  <c r="Z280" i="3"/>
  <c r="Z279" i="3" s="1"/>
  <c r="Z278" i="3" s="1"/>
  <c r="AA280" i="3"/>
  <c r="AA279" i="3" s="1"/>
  <c r="AA278" i="3" s="1"/>
  <c r="AB280" i="3"/>
  <c r="Z283" i="3"/>
  <c r="Z282" i="3" s="1"/>
  <c r="AA283" i="3"/>
  <c r="AA282" i="3" s="1"/>
  <c r="AB283" i="3"/>
  <c r="Z288" i="3"/>
  <c r="Z287" i="3" s="1"/>
  <c r="Z286" i="3" s="1"/>
  <c r="AA288" i="3"/>
  <c r="AA287" i="3" s="1"/>
  <c r="AA286" i="3" s="1"/>
  <c r="AB288" i="3"/>
  <c r="Z291" i="3"/>
  <c r="Z290" i="3" s="1"/>
  <c r="AA291" i="3"/>
  <c r="AA290" i="3" s="1"/>
  <c r="AB291" i="3"/>
  <c r="Z293" i="3"/>
  <c r="Z292" i="3" s="1"/>
  <c r="AA293" i="3"/>
  <c r="AA292" i="3" s="1"/>
  <c r="AB293" i="3"/>
  <c r="Z296" i="3"/>
  <c r="Z295" i="3" s="1"/>
  <c r="Z294" i="3" s="1"/>
  <c r="AA296" i="3"/>
  <c r="AA295" i="3" s="1"/>
  <c r="AA294" i="3" s="1"/>
  <c r="AB296" i="3"/>
  <c r="Z299" i="3"/>
  <c r="Z298" i="3" s="1"/>
  <c r="AA299" i="3"/>
  <c r="AA298" i="3" s="1"/>
  <c r="AB299" i="3"/>
  <c r="Z310" i="3"/>
  <c r="Z309" i="3" s="1"/>
  <c r="Z308" i="3" s="1"/>
  <c r="AA310" i="3"/>
  <c r="AA309" i="3" s="1"/>
  <c r="AA308" i="3" s="1"/>
  <c r="AB310" i="3"/>
  <c r="Z313" i="3"/>
  <c r="Z312" i="3" s="1"/>
  <c r="Z311" i="3" s="1"/>
  <c r="AA313" i="3"/>
  <c r="AA312" i="3" s="1"/>
  <c r="AA311" i="3" s="1"/>
  <c r="AB313" i="3"/>
  <c r="Z317" i="3"/>
  <c r="Z316" i="3" s="1"/>
  <c r="Z315" i="3" s="1"/>
  <c r="Z314" i="3" s="1"/>
  <c r="AA317" i="3"/>
  <c r="AA316" i="3" s="1"/>
  <c r="AA315" i="3" s="1"/>
  <c r="AA314" i="3" s="1"/>
  <c r="AB317" i="3"/>
  <c r="Z323" i="3"/>
  <c r="Z322" i="3" s="1"/>
  <c r="Z321" i="3" s="1"/>
  <c r="Z320" i="3" s="1"/>
  <c r="AA323" i="3"/>
  <c r="AA322" i="3" s="1"/>
  <c r="AA321" i="3" s="1"/>
  <c r="AA320" i="3" s="1"/>
  <c r="AB323" i="3"/>
  <c r="Z327" i="3"/>
  <c r="Z326" i="3" s="1"/>
  <c r="Z325" i="3" s="1"/>
  <c r="AA327" i="3"/>
  <c r="AA326" i="3" s="1"/>
  <c r="AA325" i="3" s="1"/>
  <c r="AB327" i="3"/>
  <c r="Z330" i="3"/>
  <c r="Z329" i="3" s="1"/>
  <c r="Z328" i="3" s="1"/>
  <c r="AA330" i="3"/>
  <c r="AA329" i="3" s="1"/>
  <c r="AA328" i="3" s="1"/>
  <c r="AB330" i="3"/>
  <c r="Z333" i="3"/>
  <c r="Z332" i="3" s="1"/>
  <c r="Z331" i="3" s="1"/>
  <c r="AA333" i="3"/>
  <c r="AA332" i="3" s="1"/>
  <c r="AA331" i="3" s="1"/>
  <c r="AB333" i="3"/>
  <c r="Z340" i="3"/>
  <c r="Z339" i="3" s="1"/>
  <c r="Z338" i="3" s="1"/>
  <c r="AA340" i="3"/>
  <c r="AA339" i="3" s="1"/>
  <c r="AA338" i="3" s="1"/>
  <c r="AB340" i="3"/>
  <c r="Z343" i="3"/>
  <c r="Z342" i="3" s="1"/>
  <c r="Z341" i="3" s="1"/>
  <c r="AA343" i="3"/>
  <c r="AA342" i="3" s="1"/>
  <c r="AA341" i="3" s="1"/>
  <c r="AB343" i="3"/>
  <c r="Z346" i="3"/>
  <c r="AA346" i="3"/>
  <c r="AB346" i="3"/>
  <c r="Z347" i="3"/>
  <c r="AA347" i="3"/>
  <c r="AB347" i="3"/>
  <c r="AC347" i="3" s="1"/>
  <c r="Z350" i="3"/>
  <c r="Z349" i="3" s="1"/>
  <c r="Z348" i="3" s="1"/>
  <c r="AA350" i="3"/>
  <c r="AA349" i="3" s="1"/>
  <c r="AA348" i="3" s="1"/>
  <c r="AB350" i="3"/>
  <c r="Z356" i="3"/>
  <c r="Z355" i="3" s="1"/>
  <c r="AA356" i="3"/>
  <c r="AA355" i="3" s="1"/>
  <c r="AB356" i="3"/>
  <c r="Z361" i="3"/>
  <c r="Z360" i="3" s="1"/>
  <c r="AA361" i="3"/>
  <c r="AA360" i="3" s="1"/>
  <c r="AB361" i="3"/>
  <c r="Z364" i="3"/>
  <c r="Z363" i="3" s="1"/>
  <c r="Z362" i="3" s="1"/>
  <c r="AA364" i="3"/>
  <c r="AA363" i="3" s="1"/>
  <c r="AA362" i="3" s="1"/>
  <c r="AB364" i="3"/>
  <c r="Z369" i="3"/>
  <c r="Z368" i="3" s="1"/>
  <c r="AA369" i="3"/>
  <c r="AA368" i="3" s="1"/>
  <c r="AB369" i="3"/>
  <c r="Z371" i="3"/>
  <c r="Z370" i="3" s="1"/>
  <c r="AA371" i="3"/>
  <c r="AA370" i="3" s="1"/>
  <c r="AB371" i="3"/>
  <c r="Z374" i="3"/>
  <c r="Z373" i="3" s="1"/>
  <c r="AA374" i="3"/>
  <c r="AA373" i="3" s="1"/>
  <c r="AB374" i="3"/>
  <c r="Z376" i="3"/>
  <c r="Z375" i="3" s="1"/>
  <c r="AA376" i="3"/>
  <c r="AA375" i="3" s="1"/>
  <c r="AB376" i="3"/>
  <c r="Z379" i="3"/>
  <c r="Z378" i="3" s="1"/>
  <c r="Z377" i="3" s="1"/>
  <c r="AA379" i="3"/>
  <c r="AA378" i="3" s="1"/>
  <c r="AA377" i="3" s="1"/>
  <c r="AB379" i="3"/>
  <c r="Z382" i="3"/>
  <c r="Z381" i="3" s="1"/>
  <c r="AA382" i="3"/>
  <c r="AA381" i="3" s="1"/>
  <c r="AB382" i="3"/>
  <c r="Z384" i="3"/>
  <c r="Z383" i="3" s="1"/>
  <c r="AA384" i="3"/>
  <c r="AA383" i="3" s="1"/>
  <c r="AB384" i="3"/>
  <c r="Z389" i="3"/>
  <c r="Z388" i="3" s="1"/>
  <c r="Z387" i="3" s="1"/>
  <c r="Z386" i="3" s="1"/>
  <c r="AA389" i="3"/>
  <c r="AA388" i="3" s="1"/>
  <c r="AA387" i="3" s="1"/>
  <c r="AA386" i="3" s="1"/>
  <c r="AB389" i="3"/>
  <c r="Z393" i="3"/>
  <c r="Z392" i="3" s="1"/>
  <c r="Z391" i="3" s="1"/>
  <c r="Z390" i="3" s="1"/>
  <c r="AA393" i="3"/>
  <c r="AA392" i="3" s="1"/>
  <c r="AA391" i="3" s="1"/>
  <c r="AA390" i="3" s="1"/>
  <c r="AB393" i="3"/>
  <c r="Z13" i="2"/>
  <c r="Z12" i="2" s="1"/>
  <c r="AA13" i="2"/>
  <c r="AA12" i="2" s="1"/>
  <c r="AB13" i="2"/>
  <c r="Z15" i="2"/>
  <c r="Z14" i="2" s="1"/>
  <c r="AA15" i="2"/>
  <c r="AA14" i="2" s="1"/>
  <c r="AB15" i="2"/>
  <c r="Z20" i="2"/>
  <c r="Z19" i="2" s="1"/>
  <c r="AA20" i="2"/>
  <c r="AA19" i="2" s="1"/>
  <c r="AB20" i="2"/>
  <c r="Z28" i="2"/>
  <c r="Z27" i="2" s="1"/>
  <c r="AA28" i="2"/>
  <c r="AA27" i="2" s="1"/>
  <c r="AB28" i="2"/>
  <c r="Z33" i="2"/>
  <c r="Z32" i="2" s="1"/>
  <c r="Z31" i="2" s="1"/>
  <c r="AA33" i="2"/>
  <c r="AA32" i="2" s="1"/>
  <c r="AA31" i="2" s="1"/>
  <c r="AB33" i="2"/>
  <c r="Z36" i="2"/>
  <c r="Z35" i="2" s="1"/>
  <c r="Z34" i="2" s="1"/>
  <c r="AA36" i="2"/>
  <c r="AA35" i="2" s="1"/>
  <c r="AA34" i="2" s="1"/>
  <c r="AB36" i="2"/>
  <c r="Z39" i="2"/>
  <c r="Z38" i="2" s="1"/>
  <c r="Z37" i="2" s="1"/>
  <c r="AA39" i="2"/>
  <c r="AA38" i="2" s="1"/>
  <c r="AA37" i="2" s="1"/>
  <c r="AB39" i="2"/>
  <c r="Z42" i="2"/>
  <c r="Z41" i="2" s="1"/>
  <c r="Z40" i="2" s="1"/>
  <c r="AA42" i="2"/>
  <c r="AA41" i="2" s="1"/>
  <c r="AA40" i="2" s="1"/>
  <c r="AB42" i="2"/>
  <c r="Z45" i="2"/>
  <c r="Z44" i="2" s="1"/>
  <c r="Z43" i="2" s="1"/>
  <c r="AA45" i="2"/>
  <c r="AA44" i="2" s="1"/>
  <c r="AA43" i="2" s="1"/>
  <c r="AB45" i="2"/>
  <c r="Z48" i="2"/>
  <c r="Z47" i="2" s="1"/>
  <c r="Z46" i="2" s="1"/>
  <c r="AA48" i="2"/>
  <c r="AA47" i="2" s="1"/>
  <c r="AA46" i="2" s="1"/>
  <c r="AB48" i="2"/>
  <c r="Z54" i="2"/>
  <c r="Z53" i="2" s="1"/>
  <c r="Z52" i="2" s="1"/>
  <c r="AA54" i="2"/>
  <c r="AA53" i="2" s="1"/>
  <c r="AA52" i="2" s="1"/>
  <c r="AB54" i="2"/>
  <c r="Z61" i="2"/>
  <c r="Z60" i="2" s="1"/>
  <c r="AA61" i="2"/>
  <c r="AA60" i="2" s="1"/>
  <c r="AB61" i="2"/>
  <c r="Z63" i="2"/>
  <c r="Z62" i="2" s="1"/>
  <c r="AA63" i="2"/>
  <c r="AA62" i="2" s="1"/>
  <c r="AB63" i="2"/>
  <c r="Z66" i="2"/>
  <c r="Z65" i="2" s="1"/>
  <c r="Z64" i="2" s="1"/>
  <c r="AA66" i="2"/>
  <c r="AA65" i="2" s="1"/>
  <c r="AA64" i="2" s="1"/>
  <c r="AB66" i="2"/>
  <c r="Z71" i="2"/>
  <c r="Z70" i="2" s="1"/>
  <c r="Z69" i="2" s="1"/>
  <c r="AA71" i="2"/>
  <c r="AA70" i="2" s="1"/>
  <c r="AA69" i="2" s="1"/>
  <c r="AB71" i="2"/>
  <c r="Z74" i="2"/>
  <c r="Z73" i="2" s="1"/>
  <c r="Z72" i="2" s="1"/>
  <c r="AA74" i="2"/>
  <c r="AA73" i="2" s="1"/>
  <c r="AA72" i="2" s="1"/>
  <c r="AB74" i="2"/>
  <c r="Z81" i="2"/>
  <c r="Z80" i="2" s="1"/>
  <c r="AA81" i="2"/>
  <c r="AA80" i="2" s="1"/>
  <c r="AB81" i="2"/>
  <c r="Z83" i="2"/>
  <c r="Z82" i="2" s="1"/>
  <c r="AA83" i="2"/>
  <c r="AA82" i="2" s="1"/>
  <c r="AB83" i="2"/>
  <c r="Z88" i="2"/>
  <c r="Z87" i="2" s="1"/>
  <c r="Z86" i="2" s="1"/>
  <c r="Z85" i="2" s="1"/>
  <c r="Z84" i="2" s="1"/>
  <c r="AA88" i="2"/>
  <c r="AA87" i="2" s="1"/>
  <c r="AA86" i="2" s="1"/>
  <c r="AA85" i="2" s="1"/>
  <c r="AA84" i="2" s="1"/>
  <c r="AB88" i="2"/>
  <c r="Z93" i="2"/>
  <c r="Z92" i="2" s="1"/>
  <c r="Z91" i="2" s="1"/>
  <c r="AA93" i="2"/>
  <c r="AA92" i="2" s="1"/>
  <c r="AA91" i="2" s="1"/>
  <c r="AB93" i="2"/>
  <c r="Z96" i="2"/>
  <c r="Z95" i="2" s="1"/>
  <c r="Z94" i="2" s="1"/>
  <c r="AA96" i="2"/>
  <c r="AA95" i="2" s="1"/>
  <c r="AA94" i="2" s="1"/>
  <c r="AB96" i="2"/>
  <c r="Z99" i="2"/>
  <c r="Z98" i="2" s="1"/>
  <c r="Z97" i="2" s="1"/>
  <c r="AA99" i="2"/>
  <c r="AA98" i="2" s="1"/>
  <c r="AA97" i="2" s="1"/>
  <c r="AB99" i="2"/>
  <c r="Z102" i="2"/>
  <c r="Z101" i="2" s="1"/>
  <c r="Z100" i="2" s="1"/>
  <c r="AA102" i="2"/>
  <c r="AA101" i="2" s="1"/>
  <c r="AA100" i="2" s="1"/>
  <c r="AB102" i="2"/>
  <c r="Z105" i="2"/>
  <c r="Z104" i="2" s="1"/>
  <c r="Z103" i="2" s="1"/>
  <c r="AA105" i="2"/>
  <c r="AA104" i="2" s="1"/>
  <c r="AA103" i="2" s="1"/>
  <c r="AB105" i="2"/>
  <c r="Z108" i="2"/>
  <c r="Z107" i="2" s="1"/>
  <c r="Z106" i="2" s="1"/>
  <c r="AA108" i="2"/>
  <c r="AA107" i="2" s="1"/>
  <c r="AA106" i="2" s="1"/>
  <c r="AB108" i="2"/>
  <c r="Z111" i="2"/>
  <c r="Z110" i="2" s="1"/>
  <c r="Z109" i="2" s="1"/>
  <c r="AA111" i="2"/>
  <c r="AA110" i="2" s="1"/>
  <c r="AA109" i="2" s="1"/>
  <c r="AB111" i="2"/>
  <c r="Z119" i="2"/>
  <c r="Z118" i="2" s="1"/>
  <c r="Z117" i="2" s="1"/>
  <c r="Z116" i="2" s="1"/>
  <c r="Z115" i="2" s="1"/>
  <c r="AA119" i="2"/>
  <c r="AA118" i="2" s="1"/>
  <c r="AA117" i="2" s="1"/>
  <c r="AA116" i="2" s="1"/>
  <c r="AA115" i="2" s="1"/>
  <c r="AB119" i="2"/>
  <c r="Z125" i="2"/>
  <c r="Z124" i="2" s="1"/>
  <c r="Z123" i="2" s="1"/>
  <c r="AA125" i="2"/>
  <c r="AA124" i="2" s="1"/>
  <c r="AA123" i="2" s="1"/>
  <c r="AB125" i="2"/>
  <c r="Z128" i="2"/>
  <c r="Z127" i="2" s="1"/>
  <c r="Z126" i="2" s="1"/>
  <c r="AA128" i="2"/>
  <c r="AA127" i="2" s="1"/>
  <c r="AA126" i="2" s="1"/>
  <c r="AB128" i="2"/>
  <c r="Z131" i="2"/>
  <c r="Z130" i="2" s="1"/>
  <c r="Z129" i="2" s="1"/>
  <c r="AA131" i="2"/>
  <c r="AA130" i="2" s="1"/>
  <c r="AA129" i="2" s="1"/>
  <c r="AB131" i="2"/>
  <c r="Z134" i="2"/>
  <c r="Z133" i="2" s="1"/>
  <c r="Z132" i="2" s="1"/>
  <c r="AA134" i="2"/>
  <c r="AA133" i="2" s="1"/>
  <c r="AA132" i="2" s="1"/>
  <c r="AB134" i="2"/>
  <c r="Z139" i="2"/>
  <c r="Z138" i="2" s="1"/>
  <c r="Z137" i="2" s="1"/>
  <c r="Z136" i="2" s="1"/>
  <c r="Z135" i="2" s="1"/>
  <c r="AA139" i="2"/>
  <c r="AA138" i="2" s="1"/>
  <c r="AA137" i="2" s="1"/>
  <c r="AA136" i="2" s="1"/>
  <c r="AA135" i="2" s="1"/>
  <c r="AB139" i="2"/>
  <c r="Z145" i="2"/>
  <c r="Z144" i="2" s="1"/>
  <c r="Z143" i="2" s="1"/>
  <c r="Z142" i="2" s="1"/>
  <c r="AA145" i="2"/>
  <c r="AA144" i="2" s="1"/>
  <c r="AA143" i="2" s="1"/>
  <c r="AA142" i="2" s="1"/>
  <c r="AB145" i="2"/>
  <c r="Z151" i="2"/>
  <c r="Z150" i="2" s="1"/>
  <c r="Z149" i="2" s="1"/>
  <c r="AA151" i="2"/>
  <c r="AA150" i="2" s="1"/>
  <c r="AA149" i="2" s="1"/>
  <c r="AB151" i="2"/>
  <c r="Z154" i="2"/>
  <c r="Z153" i="2" s="1"/>
  <c r="AA154" i="2"/>
  <c r="AA153" i="2" s="1"/>
  <c r="AB154" i="2"/>
  <c r="Z159" i="2"/>
  <c r="Z158" i="2" s="1"/>
  <c r="Z157" i="2" s="1"/>
  <c r="AA159" i="2"/>
  <c r="AA158" i="2" s="1"/>
  <c r="AA157" i="2" s="1"/>
  <c r="AB159" i="2"/>
  <c r="Z162" i="2"/>
  <c r="Z161" i="2" s="1"/>
  <c r="AA162" i="2"/>
  <c r="AA161" i="2" s="1"/>
  <c r="AB162" i="2"/>
  <c r="Z164" i="2"/>
  <c r="Z163" i="2" s="1"/>
  <c r="AA164" i="2"/>
  <c r="AA163" i="2" s="1"/>
  <c r="AB164" i="2"/>
  <c r="Z167" i="2"/>
  <c r="Z166" i="2" s="1"/>
  <c r="Z165" i="2" s="1"/>
  <c r="AA167" i="2"/>
  <c r="AA166" i="2" s="1"/>
  <c r="AA165" i="2" s="1"/>
  <c r="AB167" i="2"/>
  <c r="Z170" i="2"/>
  <c r="Z169" i="2" s="1"/>
  <c r="AA170" i="2"/>
  <c r="AA169" i="2" s="1"/>
  <c r="AB170" i="2"/>
  <c r="Z181" i="2"/>
  <c r="Z180" i="2" s="1"/>
  <c r="Z179" i="2" s="1"/>
  <c r="AA181" i="2"/>
  <c r="AA180" i="2" s="1"/>
  <c r="AA179" i="2" s="1"/>
  <c r="AB181" i="2"/>
  <c r="Z184" i="2"/>
  <c r="Z183" i="2" s="1"/>
  <c r="Z182" i="2" s="1"/>
  <c r="AA184" i="2"/>
  <c r="AA183" i="2" s="1"/>
  <c r="AA182" i="2" s="1"/>
  <c r="AB184" i="2"/>
  <c r="Z190" i="2"/>
  <c r="Z189" i="2" s="1"/>
  <c r="Z188" i="2" s="1"/>
  <c r="Z187" i="2" s="1"/>
  <c r="AA190" i="2"/>
  <c r="AA189" i="2" s="1"/>
  <c r="AA188" i="2" s="1"/>
  <c r="AA187" i="2" s="1"/>
  <c r="AB190" i="2"/>
  <c r="Z196" i="2"/>
  <c r="Z195" i="2" s="1"/>
  <c r="AA196" i="2"/>
  <c r="AA195" i="2" s="1"/>
  <c r="AB196" i="2"/>
  <c r="Z198" i="2"/>
  <c r="Z197" i="2" s="1"/>
  <c r="AA198" i="2"/>
  <c r="AA197" i="2" s="1"/>
  <c r="AB198" i="2"/>
  <c r="Z201" i="2"/>
  <c r="Z200" i="2" s="1"/>
  <c r="AA201" i="2"/>
  <c r="AA200" i="2" s="1"/>
  <c r="AB201" i="2"/>
  <c r="Z203" i="2"/>
  <c r="Z202" i="2" s="1"/>
  <c r="AA203" i="2"/>
  <c r="AA202" i="2" s="1"/>
  <c r="AB203" i="2"/>
  <c r="Z206" i="2"/>
  <c r="Z205" i="2" s="1"/>
  <c r="Z204" i="2" s="1"/>
  <c r="AA206" i="2"/>
  <c r="AA205" i="2" s="1"/>
  <c r="AA204" i="2" s="1"/>
  <c r="AB206" i="2"/>
  <c r="Z209" i="2"/>
  <c r="Z208" i="2" s="1"/>
  <c r="AA209" i="2"/>
  <c r="AA208" i="2" s="1"/>
  <c r="AB209" i="2"/>
  <c r="Z211" i="2"/>
  <c r="Z210" i="2" s="1"/>
  <c r="AA211" i="2"/>
  <c r="AA210" i="2" s="1"/>
  <c r="AB211" i="2"/>
  <c r="Z217" i="2"/>
  <c r="Z216" i="2" s="1"/>
  <c r="Z215" i="2" s="1"/>
  <c r="Z214" i="2" s="1"/>
  <c r="Z213" i="2" s="1"/>
  <c r="AA217" i="2"/>
  <c r="AA216" i="2" s="1"/>
  <c r="AA215" i="2" s="1"/>
  <c r="AA214" i="2" s="1"/>
  <c r="AA213" i="2" s="1"/>
  <c r="AB217" i="2"/>
  <c r="Z221" i="2"/>
  <c r="Z220" i="2" s="1"/>
  <c r="AA221" i="2"/>
  <c r="AA220" i="2" s="1"/>
  <c r="AB221" i="2"/>
  <c r="Z225" i="2"/>
  <c r="Z224" i="2" s="1"/>
  <c r="Z223" i="2" s="1"/>
  <c r="AA225" i="2"/>
  <c r="AA224" i="2" s="1"/>
  <c r="AA223" i="2" s="1"/>
  <c r="AB225" i="2"/>
  <c r="Z242" i="2"/>
  <c r="Z241" i="2" s="1"/>
  <c r="Z240" i="2" s="1"/>
  <c r="AA242" i="2"/>
  <c r="AA241" i="2" s="1"/>
  <c r="AA240" i="2" s="1"/>
  <c r="AB242" i="2"/>
  <c r="Z245" i="2"/>
  <c r="Z244" i="2" s="1"/>
  <c r="Z243" i="2" s="1"/>
  <c r="AA245" i="2"/>
  <c r="AA244" i="2" s="1"/>
  <c r="AA243" i="2" s="1"/>
  <c r="AB245" i="2"/>
  <c r="Z248" i="2"/>
  <c r="Z247" i="2" s="1"/>
  <c r="Z246" i="2" s="1"/>
  <c r="AA248" i="2"/>
  <c r="AA247" i="2" s="1"/>
  <c r="AA246" i="2" s="1"/>
  <c r="AB248" i="2"/>
  <c r="Z251" i="2"/>
  <c r="Z250" i="2" s="1"/>
  <c r="Z249" i="2" s="1"/>
  <c r="AA251" i="2"/>
  <c r="AA250" i="2" s="1"/>
  <c r="AA249" i="2" s="1"/>
  <c r="AB251" i="2"/>
  <c r="Z254" i="2"/>
  <c r="Z253" i="2" s="1"/>
  <c r="Z252" i="2" s="1"/>
  <c r="AA254" i="2"/>
  <c r="AA253" i="2" s="1"/>
  <c r="AA252" i="2" s="1"/>
  <c r="AB254" i="2"/>
  <c r="Z257" i="2"/>
  <c r="Z256" i="2" s="1"/>
  <c r="Z255" i="2" s="1"/>
  <c r="AA257" i="2"/>
  <c r="AA256" i="2" s="1"/>
  <c r="AA255" i="2" s="1"/>
  <c r="AB257" i="2"/>
  <c r="Z262" i="2"/>
  <c r="Z261" i="2" s="1"/>
  <c r="AA262" i="2"/>
  <c r="AA261" i="2" s="1"/>
  <c r="AB262" i="2"/>
  <c r="Z264" i="2"/>
  <c r="Z263" i="2" s="1"/>
  <c r="AA264" i="2"/>
  <c r="AA263" i="2" s="1"/>
  <c r="AB264" i="2"/>
  <c r="Z269" i="2"/>
  <c r="Z268" i="2" s="1"/>
  <c r="Z267" i="2" s="1"/>
  <c r="AA269" i="2"/>
  <c r="AA268" i="2" s="1"/>
  <c r="AA267" i="2" s="1"/>
  <c r="AB269" i="2"/>
  <c r="Z272" i="2"/>
  <c r="Z271" i="2" s="1"/>
  <c r="Z270" i="2" s="1"/>
  <c r="AA272" i="2"/>
  <c r="AA271" i="2" s="1"/>
  <c r="AA270" i="2" s="1"/>
  <c r="AB272" i="2"/>
  <c r="Z275" i="2"/>
  <c r="Z274" i="2" s="1"/>
  <c r="Z273" i="2" s="1"/>
  <c r="AA275" i="2"/>
  <c r="AA274" i="2" s="1"/>
  <c r="AA273" i="2" s="1"/>
  <c r="AB275" i="2"/>
  <c r="Z278" i="2"/>
  <c r="Z277" i="2" s="1"/>
  <c r="Z276" i="2" s="1"/>
  <c r="AA278" i="2"/>
  <c r="AA277" i="2" s="1"/>
  <c r="AA276" i="2" s="1"/>
  <c r="AB278" i="2"/>
  <c r="Z284" i="2"/>
  <c r="Z283" i="2" s="1"/>
  <c r="Z282" i="2" s="1"/>
  <c r="Z292" i="2"/>
  <c r="Z291" i="2" s="1"/>
  <c r="AA292" i="2"/>
  <c r="AA291" i="2" s="1"/>
  <c r="AB292" i="2"/>
  <c r="Z294" i="2"/>
  <c r="Z293" i="2" s="1"/>
  <c r="AA294" i="2"/>
  <c r="AA293" i="2" s="1"/>
  <c r="AB294" i="2"/>
  <c r="Z299" i="2"/>
  <c r="Z298" i="2" s="1"/>
  <c r="Z297" i="2" s="1"/>
  <c r="AA299" i="2"/>
  <c r="AA298" i="2" s="1"/>
  <c r="AA297" i="2" s="1"/>
  <c r="AB299" i="2"/>
  <c r="Z304" i="2"/>
  <c r="Z303" i="2" s="1"/>
  <c r="AA304" i="2"/>
  <c r="AA303" i="2" s="1"/>
  <c r="AB304" i="2"/>
  <c r="Z307" i="2"/>
  <c r="Z306" i="2" s="1"/>
  <c r="Z305" i="2" s="1"/>
  <c r="AA307" i="2"/>
  <c r="AA306" i="2" s="1"/>
  <c r="AA305" i="2" s="1"/>
  <c r="AB307" i="2"/>
  <c r="Z310" i="2"/>
  <c r="AA310" i="2"/>
  <c r="AB310" i="2"/>
  <c r="Z311" i="2"/>
  <c r="AA311" i="2"/>
  <c r="AB311" i="2"/>
  <c r="AC311" i="2" s="1"/>
  <c r="Z316" i="2"/>
  <c r="Z315" i="2" s="1"/>
  <c r="Z314" i="2" s="1"/>
  <c r="Z313" i="2" s="1"/>
  <c r="Z312" i="2" s="1"/>
  <c r="AA316" i="2"/>
  <c r="AA315" i="2" s="1"/>
  <c r="AA314" i="2" s="1"/>
  <c r="AA313" i="2" s="1"/>
  <c r="AA312" i="2" s="1"/>
  <c r="AB316" i="2"/>
  <c r="Z321" i="2"/>
  <c r="Z320" i="2" s="1"/>
  <c r="AA321" i="2"/>
  <c r="AA320" i="2" s="1"/>
  <c r="AB321" i="2"/>
  <c r="Z323" i="2"/>
  <c r="Z322" i="2" s="1"/>
  <c r="AA323" i="2"/>
  <c r="AA322" i="2" s="1"/>
  <c r="AB323" i="2"/>
  <c r="Z341" i="2"/>
  <c r="Z340" i="2" s="1"/>
  <c r="AA341" i="2"/>
  <c r="AA340" i="2" s="1"/>
  <c r="AB341" i="2"/>
  <c r="Z343" i="2"/>
  <c r="Z342" i="2" s="1"/>
  <c r="AA343" i="2"/>
  <c r="AA342" i="2" s="1"/>
  <c r="AB343" i="2"/>
  <c r="Z346" i="2"/>
  <c r="Z345" i="2" s="1"/>
  <c r="Z344" i="2" s="1"/>
  <c r="AA346" i="2"/>
  <c r="AA345" i="2" s="1"/>
  <c r="AA344" i="2" s="1"/>
  <c r="AB346" i="2"/>
  <c r="Z351" i="2"/>
  <c r="Z350" i="2" s="1"/>
  <c r="Z349" i="2" s="1"/>
  <c r="AA351" i="2"/>
  <c r="AA350" i="2" s="1"/>
  <c r="AA349" i="2" s="1"/>
  <c r="AB351" i="2"/>
  <c r="Z357" i="2"/>
  <c r="Z356" i="2" s="1"/>
  <c r="Z355" i="2" s="1"/>
  <c r="AA357" i="2"/>
  <c r="AA356" i="2" s="1"/>
  <c r="AA355" i="2" s="1"/>
  <c r="AB357" i="2"/>
  <c r="Z362" i="2"/>
  <c r="Z361" i="2" s="1"/>
  <c r="Z360" i="2" s="1"/>
  <c r="AA362" i="2"/>
  <c r="AA361" i="2" s="1"/>
  <c r="AA360" i="2" s="1"/>
  <c r="AB362" i="2"/>
  <c r="Z365" i="2"/>
  <c r="Z364" i="2" s="1"/>
  <c r="Z363" i="2" s="1"/>
  <c r="AA365" i="2"/>
  <c r="AA364" i="2" s="1"/>
  <c r="AA363" i="2" s="1"/>
  <c r="AB365" i="2"/>
  <c r="Z368" i="2"/>
  <c r="Z367" i="2" s="1"/>
  <c r="Z366" i="2" s="1"/>
  <c r="AA368" i="2"/>
  <c r="AA367" i="2" s="1"/>
  <c r="AA366" i="2" s="1"/>
  <c r="AB368" i="2"/>
  <c r="Z372" i="2"/>
  <c r="Z371" i="2" s="1"/>
  <c r="Z370" i="2" s="1"/>
  <c r="AA372" i="2"/>
  <c r="AA371" i="2" s="1"/>
  <c r="AA370" i="2" s="1"/>
  <c r="AB372" i="2"/>
  <c r="Z373" i="2"/>
  <c r="AA373" i="2"/>
  <c r="AB373" i="2"/>
  <c r="Z380" i="2"/>
  <c r="Z379" i="2" s="1"/>
  <c r="AA380" i="2"/>
  <c r="AA379" i="2" s="1"/>
  <c r="AB380" i="2"/>
  <c r="Z382" i="2"/>
  <c r="Z381" i="2" s="1"/>
  <c r="AA382" i="2"/>
  <c r="AA381" i="2" s="1"/>
  <c r="AB382" i="2"/>
  <c r="Z386" i="2"/>
  <c r="Z385" i="2" s="1"/>
  <c r="Z384" i="2" s="1"/>
  <c r="AA386" i="2"/>
  <c r="AA385" i="2" s="1"/>
  <c r="AA384" i="2" s="1"/>
  <c r="AB386" i="2"/>
  <c r="Z392" i="2"/>
  <c r="Z391" i="2" s="1"/>
  <c r="Z390" i="2" s="1"/>
  <c r="AA392" i="2"/>
  <c r="AA391" i="2" s="1"/>
  <c r="AA390" i="2" s="1"/>
  <c r="AB392" i="2"/>
  <c r="J407" i="1"/>
  <c r="J406" i="1" s="1"/>
  <c r="J405" i="1"/>
  <c r="J401" i="1"/>
  <c r="J400" i="1" s="1"/>
  <c r="J393" i="1"/>
  <c r="J392" i="1"/>
  <c r="J391" i="1" s="1"/>
  <c r="J381" i="1"/>
  <c r="J380" i="1" s="1"/>
  <c r="J379" i="1" s="1"/>
  <c r="J377" i="1"/>
  <c r="J376" i="1" s="1"/>
  <c r="J375" i="1" s="1"/>
  <c r="J372" i="1"/>
  <c r="J371" i="1" s="1"/>
  <c r="J370" i="1" s="1"/>
  <c r="J368" i="1"/>
  <c r="J367" i="1" s="1"/>
  <c r="J365" i="1"/>
  <c r="J363" i="1"/>
  <c r="J362" i="1"/>
  <c r="J361" i="1" s="1"/>
  <c r="J355" i="1"/>
  <c r="J354" i="1" s="1"/>
  <c r="J352" i="1"/>
  <c r="J351" i="1"/>
  <c r="Z359" i="3" s="1"/>
  <c r="Z358" i="3" s="1"/>
  <c r="J346" i="1"/>
  <c r="J345" i="1" s="1"/>
  <c r="J342" i="1"/>
  <c r="J341" i="1" s="1"/>
  <c r="J339" i="1"/>
  <c r="J338" i="1" s="1"/>
  <c r="J335" i="1"/>
  <c r="J334" i="1" s="1"/>
  <c r="J333" i="1" s="1"/>
  <c r="J330" i="1"/>
  <c r="J329" i="1" s="1"/>
  <c r="J328" i="1"/>
  <c r="J325" i="1"/>
  <c r="J323" i="1"/>
  <c r="J322" i="1"/>
  <c r="J321" i="1" s="1"/>
  <c r="J319" i="1"/>
  <c r="J314" i="1"/>
  <c r="J312" i="1"/>
  <c r="J308" i="1"/>
  <c r="J307" i="1" s="1"/>
  <c r="J306" i="1"/>
  <c r="J305" i="1" s="1"/>
  <c r="J304" i="1" s="1"/>
  <c r="J299" i="1"/>
  <c r="J298" i="1" s="1"/>
  <c r="J296" i="1"/>
  <c r="J295" i="1" s="1"/>
  <c r="J293" i="1"/>
  <c r="Z237" i="3" s="1"/>
  <c r="Z236" i="3" s="1"/>
  <c r="Z235" i="3" s="1"/>
  <c r="J290" i="1"/>
  <c r="J289" i="1" s="1"/>
  <c r="J288" i="1" s="1"/>
  <c r="J286" i="1"/>
  <c r="J285" i="1" s="1"/>
  <c r="J283" i="1"/>
  <c r="J282" i="1" s="1"/>
  <c r="J281" i="1"/>
  <c r="J280" i="1" s="1"/>
  <c r="J279" i="1" s="1"/>
  <c r="J274" i="1"/>
  <c r="J273" i="1" s="1"/>
  <c r="J271" i="1"/>
  <c r="J270" i="1" s="1"/>
  <c r="J268" i="1"/>
  <c r="J267" i="1" s="1"/>
  <c r="J265" i="1"/>
  <c r="J264" i="1" s="1"/>
  <c r="J262" i="1"/>
  <c r="J261" i="1" s="1"/>
  <c r="J258" i="1"/>
  <c r="J257" i="1" s="1"/>
  <c r="J255" i="1"/>
  <c r="J254" i="1" s="1"/>
  <c r="J252" i="1"/>
  <c r="J251" i="1" s="1"/>
  <c r="J249" i="1"/>
  <c r="J248" i="1" s="1"/>
  <c r="J246" i="1"/>
  <c r="J245" i="1" s="1"/>
  <c r="J243" i="1"/>
  <c r="J242" i="1" s="1"/>
  <c r="J237" i="1"/>
  <c r="J235" i="1"/>
  <c r="J232" i="1"/>
  <c r="J231" i="1" s="1"/>
  <c r="J229" i="1"/>
  <c r="J227" i="1"/>
  <c r="J224" i="1"/>
  <c r="J222" i="1"/>
  <c r="J217" i="1"/>
  <c r="J216" i="1"/>
  <c r="J215" i="1" s="1"/>
  <c r="J211" i="1"/>
  <c r="J210" i="1" s="1"/>
  <c r="J209" i="1"/>
  <c r="J208" i="1" s="1"/>
  <c r="J207" i="1" s="1"/>
  <c r="J204" i="1"/>
  <c r="J203" i="1" s="1"/>
  <c r="J199" i="1" s="1"/>
  <c r="J197" i="1"/>
  <c r="J196" i="1" s="1"/>
  <c r="J195" i="1" s="1"/>
  <c r="J192" i="1"/>
  <c r="J191" i="1" s="1"/>
  <c r="J190" i="1" s="1"/>
  <c r="J188" i="1"/>
  <c r="J187" i="1" s="1"/>
  <c r="J183" i="1"/>
  <c r="J182" i="1" s="1"/>
  <c r="J181" i="1" s="1"/>
  <c r="J180" i="1"/>
  <c r="Z304" i="3" s="1"/>
  <c r="Z303" i="3" s="1"/>
  <c r="Z302" i="3" s="1"/>
  <c r="J177" i="1"/>
  <c r="J176" i="1" s="1"/>
  <c r="J174" i="1"/>
  <c r="J171" i="1"/>
  <c r="J170" i="1" s="1"/>
  <c r="J168" i="1"/>
  <c r="J166" i="1"/>
  <c r="J163" i="1"/>
  <c r="J162" i="1" s="1"/>
  <c r="J161" i="1"/>
  <c r="Z285" i="3" s="1"/>
  <c r="Z284" i="3" s="1"/>
  <c r="J158" i="1"/>
  <c r="J155" i="1"/>
  <c r="J154" i="1" s="1"/>
  <c r="J140" i="1"/>
  <c r="J139" i="1" s="1"/>
  <c r="J137" i="1"/>
  <c r="J136" i="1" s="1"/>
  <c r="J134" i="1"/>
  <c r="J133" i="1" s="1"/>
  <c r="J130" i="1"/>
  <c r="J129" i="1" s="1"/>
  <c r="J127" i="1"/>
  <c r="J126" i="1" s="1"/>
  <c r="J119" i="1"/>
  <c r="J118" i="1"/>
  <c r="J117" i="1" s="1"/>
  <c r="J113" i="1"/>
  <c r="J112" i="1" s="1"/>
  <c r="J111" i="1" s="1"/>
  <c r="J106" i="1"/>
  <c r="J105" i="1" s="1"/>
  <c r="J103" i="1"/>
  <c r="J102" i="1" s="1"/>
  <c r="J100" i="1"/>
  <c r="J99" i="1" s="1"/>
  <c r="J95" i="1"/>
  <c r="J93" i="1"/>
  <c r="J92" i="1" s="1"/>
  <c r="J88" i="1"/>
  <c r="J87" i="1" s="1"/>
  <c r="J85" i="1"/>
  <c r="J84" i="1" s="1"/>
  <c r="J82" i="1"/>
  <c r="J80" i="1"/>
  <c r="J79" i="1"/>
  <c r="J73" i="1"/>
  <c r="J71" i="1"/>
  <c r="J70" i="1"/>
  <c r="Z79" i="2" s="1"/>
  <c r="Z78" i="2" s="1"/>
  <c r="J58" i="1"/>
  <c r="J57" i="1" s="1"/>
  <c r="J55" i="1"/>
  <c r="J54" i="1" s="1"/>
  <c r="J52" i="1"/>
  <c r="J51" i="1" s="1"/>
  <c r="J49" i="1"/>
  <c r="J48" i="1" s="1"/>
  <c r="J46" i="1"/>
  <c r="J45" i="1" s="1"/>
  <c r="J43" i="1"/>
  <c r="J41" i="1"/>
  <c r="J40" i="1"/>
  <c r="J39" i="1" s="1"/>
  <c r="J35" i="1"/>
  <c r="J34" i="1" s="1"/>
  <c r="J33" i="1" s="1"/>
  <c r="J31" i="1"/>
  <c r="J30" i="1" s="1"/>
  <c r="J29" i="1" s="1"/>
  <c r="J27" i="1"/>
  <c r="J26" i="1" s="1"/>
  <c r="J24" i="1"/>
  <c r="J23" i="1" s="1"/>
  <c r="J21" i="1"/>
  <c r="J20" i="1" s="1"/>
  <c r="J19" i="1"/>
  <c r="J16" i="1"/>
  <c r="J15" i="1"/>
  <c r="J14" i="1" s="1"/>
  <c r="J12" i="1"/>
  <c r="J11" i="1" s="1"/>
  <c r="J10" i="1" s="1"/>
  <c r="K49" i="1"/>
  <c r="K48" i="1" s="1"/>
  <c r="L49" i="1"/>
  <c r="K381" i="1"/>
  <c r="K380" i="1" s="1"/>
  <c r="K379" i="1" s="1"/>
  <c r="L381" i="1"/>
  <c r="K377" i="1"/>
  <c r="K376" i="1" s="1"/>
  <c r="K375" i="1" s="1"/>
  <c r="L377" i="1"/>
  <c r="K237" i="1"/>
  <c r="L237" i="1"/>
  <c r="K235" i="1"/>
  <c r="K234" i="1" s="1"/>
  <c r="L235" i="1"/>
  <c r="K232" i="1"/>
  <c r="K231" i="1" s="1"/>
  <c r="L232" i="1"/>
  <c r="K229" i="1"/>
  <c r="L229" i="1"/>
  <c r="K227" i="1"/>
  <c r="L227" i="1"/>
  <c r="K224" i="1"/>
  <c r="L224" i="1"/>
  <c r="K222" i="1"/>
  <c r="L222" i="1"/>
  <c r="L351" i="1"/>
  <c r="M351" i="1" s="1"/>
  <c r="K351" i="1"/>
  <c r="K350" i="1" s="1"/>
  <c r="K352" i="1"/>
  <c r="L352" i="1"/>
  <c r="K355" i="1"/>
  <c r="K354" i="1" s="1"/>
  <c r="L355" i="1"/>
  <c r="L216" i="1"/>
  <c r="K216" i="1"/>
  <c r="AA354" i="3" s="1"/>
  <c r="AA353" i="3" s="1"/>
  <c r="AA352" i="3" s="1"/>
  <c r="K217" i="1"/>
  <c r="L217" i="1"/>
  <c r="K346" i="1"/>
  <c r="K345" i="1" s="1"/>
  <c r="L346" i="1"/>
  <c r="K342" i="1"/>
  <c r="K341" i="1" s="1"/>
  <c r="L342" i="1"/>
  <c r="K339" i="1"/>
  <c r="K338" i="1" s="1"/>
  <c r="L339" i="1"/>
  <c r="K335" i="1"/>
  <c r="K334" i="1" s="1"/>
  <c r="K333" i="1" s="1"/>
  <c r="L335" i="1"/>
  <c r="L209" i="1"/>
  <c r="K209" i="1"/>
  <c r="K208" i="1" s="1"/>
  <c r="K207" i="1" s="1"/>
  <c r="K211" i="1"/>
  <c r="K210" i="1" s="1"/>
  <c r="L211" i="1"/>
  <c r="K204" i="1"/>
  <c r="K203" i="1" s="1"/>
  <c r="K199" i="1" s="1"/>
  <c r="L204" i="1"/>
  <c r="K197" i="1"/>
  <c r="L197" i="1"/>
  <c r="K192" i="1"/>
  <c r="K191" i="1" s="1"/>
  <c r="L192" i="1"/>
  <c r="L183" i="1"/>
  <c r="K183" i="1"/>
  <c r="K182" i="1" s="1"/>
  <c r="K181" i="1" s="1"/>
  <c r="K188" i="1"/>
  <c r="K187" i="1" s="1"/>
  <c r="L188" i="1"/>
  <c r="L180" i="1"/>
  <c r="M180" i="1" s="1"/>
  <c r="K180" i="1"/>
  <c r="K179" i="1" s="1"/>
  <c r="K177" i="1"/>
  <c r="K176" i="1" s="1"/>
  <c r="L177" i="1"/>
  <c r="K174" i="1"/>
  <c r="L174" i="1"/>
  <c r="K171" i="1"/>
  <c r="L171" i="1"/>
  <c r="K168" i="1"/>
  <c r="L168" i="1"/>
  <c r="K166" i="1"/>
  <c r="L166" i="1"/>
  <c r="K163" i="1"/>
  <c r="L163" i="1"/>
  <c r="L161" i="1"/>
  <c r="M161" i="1" s="1"/>
  <c r="K161" i="1"/>
  <c r="K160" i="1" s="1"/>
  <c r="K158" i="1"/>
  <c r="L158" i="1"/>
  <c r="K155" i="1"/>
  <c r="L155" i="1"/>
  <c r="L293" i="1"/>
  <c r="K293" i="1"/>
  <c r="K292" i="1" s="1"/>
  <c r="K291" i="1" s="1"/>
  <c r="K322" i="1"/>
  <c r="K321" i="1" s="1"/>
  <c r="K330" i="1"/>
  <c r="K329" i="1" s="1"/>
  <c r="L330" i="1"/>
  <c r="L328" i="1"/>
  <c r="K328" i="1"/>
  <c r="K325" i="1"/>
  <c r="L325" i="1"/>
  <c r="M325" i="1" s="1"/>
  <c r="K323" i="1"/>
  <c r="L323" i="1"/>
  <c r="M323" i="1" s="1"/>
  <c r="L322" i="1"/>
  <c r="L319" i="1"/>
  <c r="M319" i="1" s="1"/>
  <c r="K319" i="1"/>
  <c r="K318" i="1" s="1"/>
  <c r="K317" i="1" s="1"/>
  <c r="K314" i="1"/>
  <c r="L314" i="1"/>
  <c r="K312" i="1"/>
  <c r="K311" i="1" s="1"/>
  <c r="K310" i="1" s="1"/>
  <c r="L312" i="1"/>
  <c r="L306" i="1"/>
  <c r="K306" i="1"/>
  <c r="K305" i="1" s="1"/>
  <c r="K304" i="1" s="1"/>
  <c r="K308" i="1"/>
  <c r="K307" i="1" s="1"/>
  <c r="L308" i="1"/>
  <c r="K299" i="1"/>
  <c r="K298" i="1" s="1"/>
  <c r="L299" i="1"/>
  <c r="K296" i="1"/>
  <c r="K295" i="1" s="1"/>
  <c r="L296" i="1"/>
  <c r="L284" i="1"/>
  <c r="M284" i="1" s="1"/>
  <c r="K284" i="1"/>
  <c r="K283" i="1" s="1"/>
  <c r="K282" i="1" s="1"/>
  <c r="L281" i="1"/>
  <c r="M281" i="1" s="1"/>
  <c r="K281" i="1"/>
  <c r="L290" i="1"/>
  <c r="K290" i="1"/>
  <c r="K289" i="1" s="1"/>
  <c r="K288" i="1" s="1"/>
  <c r="K286" i="1"/>
  <c r="K285" i="1" s="1"/>
  <c r="L286" i="1"/>
  <c r="K274" i="1"/>
  <c r="K273" i="1" s="1"/>
  <c r="L274" i="1"/>
  <c r="K271" i="1"/>
  <c r="K270" i="1" s="1"/>
  <c r="L271" i="1"/>
  <c r="K268" i="1"/>
  <c r="K267" i="1" s="1"/>
  <c r="L268" i="1"/>
  <c r="K265" i="1"/>
  <c r="K264" i="1" s="1"/>
  <c r="L265" i="1"/>
  <c r="K262" i="1"/>
  <c r="K261" i="1" s="1"/>
  <c r="L262" i="1"/>
  <c r="K258" i="1"/>
  <c r="K257" i="1" s="1"/>
  <c r="L258" i="1"/>
  <c r="K255" i="1"/>
  <c r="K254" i="1" s="1"/>
  <c r="L255" i="1"/>
  <c r="K252" i="1"/>
  <c r="K251" i="1" s="1"/>
  <c r="L252" i="1"/>
  <c r="K249" i="1"/>
  <c r="K248" i="1" s="1"/>
  <c r="L249" i="1"/>
  <c r="K246" i="1"/>
  <c r="K245" i="1" s="1"/>
  <c r="L246" i="1"/>
  <c r="K243" i="1"/>
  <c r="K242" i="1" s="1"/>
  <c r="L243" i="1"/>
  <c r="K140" i="1"/>
  <c r="K139" i="1" s="1"/>
  <c r="L140" i="1"/>
  <c r="K137" i="1"/>
  <c r="L137" i="1"/>
  <c r="K134" i="1"/>
  <c r="K133" i="1" s="1"/>
  <c r="L134" i="1"/>
  <c r="K130" i="1"/>
  <c r="K129" i="1" s="1"/>
  <c r="L130" i="1"/>
  <c r="K127" i="1"/>
  <c r="L127" i="1"/>
  <c r="L118" i="1"/>
  <c r="M118" i="1" s="1"/>
  <c r="K118" i="1"/>
  <c r="K119" i="1"/>
  <c r="L119" i="1"/>
  <c r="L117" i="1"/>
  <c r="M117" i="1" s="1"/>
  <c r="K117" i="1"/>
  <c r="K113" i="1"/>
  <c r="L113" i="1"/>
  <c r="K106" i="1"/>
  <c r="K105" i="1" s="1"/>
  <c r="L106" i="1"/>
  <c r="K103" i="1"/>
  <c r="L103" i="1"/>
  <c r="K100" i="1"/>
  <c r="K99" i="1" s="1"/>
  <c r="L100" i="1"/>
  <c r="K93" i="1"/>
  <c r="L93" i="1"/>
  <c r="K88" i="1"/>
  <c r="L88" i="1"/>
  <c r="K85" i="1"/>
  <c r="L85" i="1"/>
  <c r="L79" i="1"/>
  <c r="M79" i="1" s="1"/>
  <c r="K79" i="1"/>
  <c r="K82" i="1"/>
  <c r="L82" i="1"/>
  <c r="K80" i="1"/>
  <c r="L80" i="1"/>
  <c r="L73" i="1"/>
  <c r="K73" i="1"/>
  <c r="L70" i="1"/>
  <c r="K70" i="1"/>
  <c r="K71" i="1"/>
  <c r="L71" i="1"/>
  <c r="M71" i="1" s="1"/>
  <c r="L69" i="1"/>
  <c r="K58" i="1"/>
  <c r="L58" i="1"/>
  <c r="K55" i="1"/>
  <c r="L55" i="1"/>
  <c r="K52" i="1"/>
  <c r="L52" i="1"/>
  <c r="K46" i="1"/>
  <c r="K45" i="1" s="1"/>
  <c r="L46" i="1"/>
  <c r="L40" i="1"/>
  <c r="M40" i="1" s="1"/>
  <c r="K40" i="1"/>
  <c r="K39" i="1" s="1"/>
  <c r="K43" i="1"/>
  <c r="L43" i="1"/>
  <c r="K41" i="1"/>
  <c r="L41" i="1"/>
  <c r="M41" i="1" s="1"/>
  <c r="L39" i="1"/>
  <c r="M39" i="1" s="1"/>
  <c r="K35" i="1"/>
  <c r="L35" i="1"/>
  <c r="K407" i="1"/>
  <c r="K406" i="1" s="1"/>
  <c r="L407" i="1"/>
  <c r="L405" i="1"/>
  <c r="K405" i="1"/>
  <c r="K401" i="1"/>
  <c r="K400" i="1" s="1"/>
  <c r="L401" i="1"/>
  <c r="L362" i="1"/>
  <c r="K362" i="1"/>
  <c r="L361" i="1"/>
  <c r="K365" i="1"/>
  <c r="L365" i="1"/>
  <c r="K363" i="1"/>
  <c r="L363" i="1"/>
  <c r="M363" i="1" s="1"/>
  <c r="K368" i="1"/>
  <c r="K367" i="1" s="1"/>
  <c r="L368" i="1"/>
  <c r="K372" i="1"/>
  <c r="K371" i="1" s="1"/>
  <c r="K370" i="1" s="1"/>
  <c r="L372" i="1"/>
  <c r="K31" i="1"/>
  <c r="L31" i="1"/>
  <c r="K27" i="1"/>
  <c r="L27" i="1"/>
  <c r="K24" i="1"/>
  <c r="L24" i="1"/>
  <c r="L19" i="1"/>
  <c r="K19" i="1"/>
  <c r="K18" i="1" s="1"/>
  <c r="K21" i="1"/>
  <c r="K20" i="1" s="1"/>
  <c r="L21" i="1"/>
  <c r="L20" i="1"/>
  <c r="K16" i="1"/>
  <c r="L16" i="1"/>
  <c r="M16" i="1" s="1"/>
  <c r="L15" i="1"/>
  <c r="K15" i="1"/>
  <c r="K14" i="1" s="1"/>
  <c r="L12" i="1"/>
  <c r="K12" i="1"/>
  <c r="K11" i="1" s="1"/>
  <c r="K393" i="1"/>
  <c r="L393" i="1"/>
  <c r="M393" i="1" s="1"/>
  <c r="L392" i="1"/>
  <c r="K392" i="1"/>
  <c r="K391" i="1" s="1"/>
  <c r="K95" i="1"/>
  <c r="K280" i="1"/>
  <c r="K279" i="1" s="1"/>
  <c r="M392" i="1" l="1"/>
  <c r="L11" i="1"/>
  <c r="M12" i="1"/>
  <c r="L26" i="1"/>
  <c r="M27" i="1"/>
  <c r="L371" i="1"/>
  <c r="M372" i="1"/>
  <c r="L18" i="1"/>
  <c r="M18" i="1" s="1"/>
  <c r="M19" i="1"/>
  <c r="L34" i="1"/>
  <c r="M35" i="1"/>
  <c r="L78" i="1"/>
  <c r="L292" i="1"/>
  <c r="M293" i="1"/>
  <c r="L14" i="1"/>
  <c r="M14" i="1" s="1"/>
  <c r="M15" i="1"/>
  <c r="M21" i="1"/>
  <c r="L23" i="1"/>
  <c r="M24" i="1"/>
  <c r="L30" i="1"/>
  <c r="M31" i="1"/>
  <c r="L367" i="1"/>
  <c r="M367" i="1" s="1"/>
  <c r="M368" i="1"/>
  <c r="M365" i="1"/>
  <c r="M362" i="1"/>
  <c r="L404" i="1"/>
  <c r="M405" i="1"/>
  <c r="M43" i="1"/>
  <c r="L45" i="1"/>
  <c r="M45" i="1" s="1"/>
  <c r="M46" i="1"/>
  <c r="L54" i="1"/>
  <c r="M55" i="1"/>
  <c r="M70" i="1"/>
  <c r="M80" i="1"/>
  <c r="L87" i="1"/>
  <c r="M88" i="1"/>
  <c r="L99" i="1"/>
  <c r="M99" i="1" s="1"/>
  <c r="M100" i="1"/>
  <c r="L105" i="1"/>
  <c r="M105" i="1" s="1"/>
  <c r="M106" i="1"/>
  <c r="L129" i="1"/>
  <c r="M129" i="1" s="1"/>
  <c r="M130" i="1"/>
  <c r="L136" i="1"/>
  <c r="M137" i="1"/>
  <c r="L242" i="1"/>
  <c r="M242" i="1" s="1"/>
  <c r="M243" i="1"/>
  <c r="L248" i="1"/>
  <c r="M248" i="1" s="1"/>
  <c r="M249" i="1"/>
  <c r="L254" i="1"/>
  <c r="M254" i="1" s="1"/>
  <c r="M255" i="1"/>
  <c r="L261" i="1"/>
  <c r="M261" i="1" s="1"/>
  <c r="M262" i="1"/>
  <c r="L267" i="1"/>
  <c r="M267" i="1" s="1"/>
  <c r="M268" i="1"/>
  <c r="L273" i="1"/>
  <c r="M273" i="1" s="1"/>
  <c r="M274" i="1"/>
  <c r="L298" i="1"/>
  <c r="M298" i="1" s="1"/>
  <c r="M299" i="1"/>
  <c r="M314" i="1"/>
  <c r="L321" i="1"/>
  <c r="M321" i="1" s="1"/>
  <c r="M322" i="1"/>
  <c r="L154" i="1"/>
  <c r="M155" i="1"/>
  <c r="L165" i="1"/>
  <c r="M166" i="1"/>
  <c r="L170" i="1"/>
  <c r="M171" i="1"/>
  <c r="L176" i="1"/>
  <c r="M176" i="1" s="1"/>
  <c r="M177" i="1"/>
  <c r="L187" i="1"/>
  <c r="M187" i="1" s="1"/>
  <c r="M188" i="1"/>
  <c r="L191" i="1"/>
  <c r="M192" i="1"/>
  <c r="L203" i="1"/>
  <c r="M204" i="1"/>
  <c r="L338" i="1"/>
  <c r="M338" i="1" s="1"/>
  <c r="M339" i="1"/>
  <c r="L345" i="1"/>
  <c r="M345" i="1" s="1"/>
  <c r="M346" i="1"/>
  <c r="M352" i="1"/>
  <c r="L221" i="1"/>
  <c r="M222" i="1"/>
  <c r="L226" i="1"/>
  <c r="M227" i="1"/>
  <c r="L231" i="1"/>
  <c r="M231" i="1" s="1"/>
  <c r="M232" i="1"/>
  <c r="M237" i="1"/>
  <c r="L380" i="1"/>
  <c r="M381" i="1"/>
  <c r="N91" i="1"/>
  <c r="N98" i="1"/>
  <c r="N241" i="1"/>
  <c r="P360" i="1"/>
  <c r="P359" i="1" s="1"/>
  <c r="N390" i="1"/>
  <c r="N389" i="1" s="1"/>
  <c r="N388" i="1" s="1"/>
  <c r="N387" i="1" s="1"/>
  <c r="L289" i="1"/>
  <c r="M290" i="1"/>
  <c r="L305" i="1"/>
  <c r="M306" i="1"/>
  <c r="K165" i="1"/>
  <c r="L208" i="1"/>
  <c r="M209" i="1"/>
  <c r="AB354" i="3"/>
  <c r="M216" i="1"/>
  <c r="K221" i="1"/>
  <c r="K226" i="1"/>
  <c r="P91" i="1"/>
  <c r="P98" i="1"/>
  <c r="N125" i="1"/>
  <c r="N214" i="1"/>
  <c r="N213" i="1" s="1"/>
  <c r="P390" i="1"/>
  <c r="P389" i="1" s="1"/>
  <c r="P388" i="1" s="1"/>
  <c r="P387" i="1" s="1"/>
  <c r="L406" i="1"/>
  <c r="M406" i="1" s="1"/>
  <c r="M407" i="1"/>
  <c r="L51" i="1"/>
  <c r="M52" i="1"/>
  <c r="L57" i="1"/>
  <c r="M58" i="1"/>
  <c r="M73" i="1"/>
  <c r="M82" i="1"/>
  <c r="L84" i="1"/>
  <c r="M85" i="1"/>
  <c r="L92" i="1"/>
  <c r="M93" i="1"/>
  <c r="L102" i="1"/>
  <c r="M103" i="1"/>
  <c r="L112" i="1"/>
  <c r="M113" i="1"/>
  <c r="M119" i="1"/>
  <c r="L126" i="1"/>
  <c r="M127" i="1"/>
  <c r="L133" i="1"/>
  <c r="M133" i="1" s="1"/>
  <c r="M134" i="1"/>
  <c r="L139" i="1"/>
  <c r="M139" i="1" s="1"/>
  <c r="M140" i="1"/>
  <c r="L245" i="1"/>
  <c r="M245" i="1" s="1"/>
  <c r="M246" i="1"/>
  <c r="L251" i="1"/>
  <c r="M251" i="1" s="1"/>
  <c r="M252" i="1"/>
  <c r="L257" i="1"/>
  <c r="M257" i="1" s="1"/>
  <c r="M258" i="1"/>
  <c r="L264" i="1"/>
  <c r="M264" i="1" s="1"/>
  <c r="M265" i="1"/>
  <c r="L270" i="1"/>
  <c r="M270" i="1" s="1"/>
  <c r="M271" i="1"/>
  <c r="L285" i="1"/>
  <c r="M285" i="1" s="1"/>
  <c r="M286" i="1"/>
  <c r="L295" i="1"/>
  <c r="M295" i="1" s="1"/>
  <c r="M296" i="1"/>
  <c r="L307" i="1"/>
  <c r="M307" i="1" s="1"/>
  <c r="M308" i="1"/>
  <c r="L311" i="1"/>
  <c r="M312" i="1"/>
  <c r="L327" i="1"/>
  <c r="M328" i="1"/>
  <c r="M158" i="1"/>
  <c r="L162" i="1"/>
  <c r="M163" i="1"/>
  <c r="M168" i="1"/>
  <c r="M174" i="1"/>
  <c r="L196" i="1"/>
  <c r="M197" i="1"/>
  <c r="L210" i="1"/>
  <c r="M210" i="1" s="1"/>
  <c r="M211" i="1"/>
  <c r="L334" i="1"/>
  <c r="M335" i="1"/>
  <c r="L341" i="1"/>
  <c r="M341" i="1" s="1"/>
  <c r="M342" i="1"/>
  <c r="M217" i="1"/>
  <c r="L354" i="1"/>
  <c r="M354" i="1" s="1"/>
  <c r="M355" i="1"/>
  <c r="M224" i="1"/>
  <c r="M229" i="1"/>
  <c r="L234" i="1"/>
  <c r="M234" i="1" s="1"/>
  <c r="M235" i="1"/>
  <c r="L376" i="1"/>
  <c r="M377" i="1"/>
  <c r="L48" i="1"/>
  <c r="M48" i="1" s="1"/>
  <c r="M49" i="1"/>
  <c r="N132" i="1"/>
  <c r="L400" i="1"/>
  <c r="M400" i="1" s="1"/>
  <c r="M401" i="1"/>
  <c r="M20" i="1"/>
  <c r="L329" i="1"/>
  <c r="M329" i="1" s="1"/>
  <c r="M330" i="1"/>
  <c r="L182" i="1"/>
  <c r="M183" i="1"/>
  <c r="AB385" i="2"/>
  <c r="AC386" i="2"/>
  <c r="AB391" i="2"/>
  <c r="AB381" i="2"/>
  <c r="AC381" i="2" s="1"/>
  <c r="AC382" i="2"/>
  <c r="AB367" i="2"/>
  <c r="AC368" i="2"/>
  <c r="AB361" i="2"/>
  <c r="AC362" i="2"/>
  <c r="AB350" i="2"/>
  <c r="AC351" i="2"/>
  <c r="AB342" i="2"/>
  <c r="AC342" i="2" s="1"/>
  <c r="AC343" i="2"/>
  <c r="AB322" i="2"/>
  <c r="AC322" i="2" s="1"/>
  <c r="AC323" i="2"/>
  <c r="AB315" i="2"/>
  <c r="AC316" i="2"/>
  <c r="AB303" i="2"/>
  <c r="AC303" i="2" s="1"/>
  <c r="AC304" i="2"/>
  <c r="AB293" i="2"/>
  <c r="AC293" i="2" s="1"/>
  <c r="AC294" i="2"/>
  <c r="AB274" i="2"/>
  <c r="AC275" i="2"/>
  <c r="AB268" i="2"/>
  <c r="AC269" i="2"/>
  <c r="AB261" i="2"/>
  <c r="AC261" i="2" s="1"/>
  <c r="AC262" i="2"/>
  <c r="AB253" i="2"/>
  <c r="AC254" i="2"/>
  <c r="AB247" i="2"/>
  <c r="AC248" i="2"/>
  <c r="AB241" i="2"/>
  <c r="AC242" i="2"/>
  <c r="AB220" i="2"/>
  <c r="AC220" i="2" s="1"/>
  <c r="AC221" i="2"/>
  <c r="AB210" i="2"/>
  <c r="AC210" i="2" s="1"/>
  <c r="AC211" i="2"/>
  <c r="AB205" i="2"/>
  <c r="AC206" i="2"/>
  <c r="AB200" i="2"/>
  <c r="AC200" i="2" s="1"/>
  <c r="AC201" i="2"/>
  <c r="AB195" i="2"/>
  <c r="AC195" i="2" s="1"/>
  <c r="AC196" i="2"/>
  <c r="AB183" i="2"/>
  <c r="AC184" i="2"/>
  <c r="AB169" i="2"/>
  <c r="AC169" i="2" s="1"/>
  <c r="AC170" i="2"/>
  <c r="AB163" i="2"/>
  <c r="AC163" i="2" s="1"/>
  <c r="AC164" i="2"/>
  <c r="AB158" i="2"/>
  <c r="AC159" i="2"/>
  <c r="AB150" i="2"/>
  <c r="AC151" i="2"/>
  <c r="AB138" i="2"/>
  <c r="AC139" i="2"/>
  <c r="AB130" i="2"/>
  <c r="AC131" i="2"/>
  <c r="AB124" i="2"/>
  <c r="AC125" i="2"/>
  <c r="AB110" i="2"/>
  <c r="AC111" i="2"/>
  <c r="AB104" i="2"/>
  <c r="AC105" i="2"/>
  <c r="AB98" i="2"/>
  <c r="AC99" i="2"/>
  <c r="AB92" i="2"/>
  <c r="AC93" i="2"/>
  <c r="AB82" i="2"/>
  <c r="AC82" i="2" s="1"/>
  <c r="AC83" i="2"/>
  <c r="AB73" i="2"/>
  <c r="AC74" i="2"/>
  <c r="AB65" i="2"/>
  <c r="AC66" i="2"/>
  <c r="AB60" i="2"/>
  <c r="AC60" i="2" s="1"/>
  <c r="AC61" i="2"/>
  <c r="AB47" i="2"/>
  <c r="AC48" i="2"/>
  <c r="AB41" i="2"/>
  <c r="AC42" i="2"/>
  <c r="AB35" i="2"/>
  <c r="AC36" i="2"/>
  <c r="AB27" i="2"/>
  <c r="AC27" i="2" s="1"/>
  <c r="AC28" i="2"/>
  <c r="AB14" i="2"/>
  <c r="AC14" i="2" s="1"/>
  <c r="AC15" i="2"/>
  <c r="AC373" i="2"/>
  <c r="AC310" i="2"/>
  <c r="AB379" i="2"/>
  <c r="AC379" i="2" s="1"/>
  <c r="AC380" i="2"/>
  <c r="AB371" i="2"/>
  <c r="AC372" i="2"/>
  <c r="AB364" i="2"/>
  <c r="AC365" i="2"/>
  <c r="AB356" i="2"/>
  <c r="AC357" i="2"/>
  <c r="AB345" i="2"/>
  <c r="AC346" i="2"/>
  <c r="AB340" i="2"/>
  <c r="AC340" i="2" s="1"/>
  <c r="AC341" i="2"/>
  <c r="AB320" i="2"/>
  <c r="AC320" i="2" s="1"/>
  <c r="AC321" i="2"/>
  <c r="AB306" i="2"/>
  <c r="AC307" i="2"/>
  <c r="AB298" i="2"/>
  <c r="AC299" i="2"/>
  <c r="AB291" i="2"/>
  <c r="AC291" i="2" s="1"/>
  <c r="AC292" i="2"/>
  <c r="AB277" i="2"/>
  <c r="AC278" i="2"/>
  <c r="AB271" i="2"/>
  <c r="AC272" i="2"/>
  <c r="AB263" i="2"/>
  <c r="AC263" i="2" s="1"/>
  <c r="AC264" i="2"/>
  <c r="AB256" i="2"/>
  <c r="AC257" i="2"/>
  <c r="AB250" i="2"/>
  <c r="AC251" i="2"/>
  <c r="AB244" i="2"/>
  <c r="AC245" i="2"/>
  <c r="AB224" i="2"/>
  <c r="AC225" i="2"/>
  <c r="AB216" i="2"/>
  <c r="AC217" i="2"/>
  <c r="AB208" i="2"/>
  <c r="AC208" i="2" s="1"/>
  <c r="AC209" i="2"/>
  <c r="AB202" i="2"/>
  <c r="AC202" i="2" s="1"/>
  <c r="AC203" i="2"/>
  <c r="AB197" i="2"/>
  <c r="AC197" i="2" s="1"/>
  <c r="AC198" i="2"/>
  <c r="AB189" i="2"/>
  <c r="AC190" i="2"/>
  <c r="AB180" i="2"/>
  <c r="AC181" i="2"/>
  <c r="AB166" i="2"/>
  <c r="AC167" i="2"/>
  <c r="AB161" i="2"/>
  <c r="AC161" i="2" s="1"/>
  <c r="AC162" i="2"/>
  <c r="AB153" i="2"/>
  <c r="AC153" i="2" s="1"/>
  <c r="AC154" i="2"/>
  <c r="AB144" i="2"/>
  <c r="AC145" i="2"/>
  <c r="AB133" i="2"/>
  <c r="AC134" i="2"/>
  <c r="AB127" i="2"/>
  <c r="AC128" i="2"/>
  <c r="AB118" i="2"/>
  <c r="AC119" i="2"/>
  <c r="AB107" i="2"/>
  <c r="AC108" i="2"/>
  <c r="AB101" i="2"/>
  <c r="AC102" i="2"/>
  <c r="AB95" i="2"/>
  <c r="AC96" i="2"/>
  <c r="AB87" i="2"/>
  <c r="AC88" i="2"/>
  <c r="AB80" i="2"/>
  <c r="AC80" i="2" s="1"/>
  <c r="AC81" i="2"/>
  <c r="AB70" i="2"/>
  <c r="AC71" i="2"/>
  <c r="AB62" i="2"/>
  <c r="AC62" i="2" s="1"/>
  <c r="AC63" i="2"/>
  <c r="AB53" i="2"/>
  <c r="AC54" i="2"/>
  <c r="AB44" i="2"/>
  <c r="AC45" i="2"/>
  <c r="AB38" i="2"/>
  <c r="AC39" i="2"/>
  <c r="AB32" i="2"/>
  <c r="AC33" i="2"/>
  <c r="AB19" i="2"/>
  <c r="AC19" i="2" s="1"/>
  <c r="AC20" i="2"/>
  <c r="AB12" i="2"/>
  <c r="AC12" i="2" s="1"/>
  <c r="AC13" i="2"/>
  <c r="AB353" i="3"/>
  <c r="AC353" i="3" s="1"/>
  <c r="AC354" i="3"/>
  <c r="AB392" i="3"/>
  <c r="AC393" i="3"/>
  <c r="AB383" i="3"/>
  <c r="AC383" i="3" s="1"/>
  <c r="AC384" i="3"/>
  <c r="AB378" i="3"/>
  <c r="AC379" i="3"/>
  <c r="AB373" i="3"/>
  <c r="AC373" i="3" s="1"/>
  <c r="AC374" i="3"/>
  <c r="AB368" i="3"/>
  <c r="AC368" i="3" s="1"/>
  <c r="AC369" i="3"/>
  <c r="AB360" i="3"/>
  <c r="AC360" i="3" s="1"/>
  <c r="AC361" i="3"/>
  <c r="AB349" i="3"/>
  <c r="AC350" i="3"/>
  <c r="AB339" i="3"/>
  <c r="AC340" i="3"/>
  <c r="AB329" i="3"/>
  <c r="AC330" i="3"/>
  <c r="AB322" i="3"/>
  <c r="AC323" i="3"/>
  <c r="AB312" i="3"/>
  <c r="AC313" i="3"/>
  <c r="AB298" i="3"/>
  <c r="AC298" i="3" s="1"/>
  <c r="AC299" i="3"/>
  <c r="AB292" i="3"/>
  <c r="AC292" i="3" s="1"/>
  <c r="AC293" i="3"/>
  <c r="AB287" i="3"/>
  <c r="AC288" i="3"/>
  <c r="AB279" i="3"/>
  <c r="AC280" i="3"/>
  <c r="AB269" i="3"/>
  <c r="AC269" i="3" s="1"/>
  <c r="AC270" i="3"/>
  <c r="AB258" i="3"/>
  <c r="AC258" i="3" s="1"/>
  <c r="AC259" i="3"/>
  <c r="AB252" i="3"/>
  <c r="AC253" i="3"/>
  <c r="AB243" i="3"/>
  <c r="AC244" i="3"/>
  <c r="AB230" i="3"/>
  <c r="AC231" i="3"/>
  <c r="AB221" i="3"/>
  <c r="AC222" i="3"/>
  <c r="AB215" i="3"/>
  <c r="AC216" i="3"/>
  <c r="AB209" i="3"/>
  <c r="AC210" i="3"/>
  <c r="AB202" i="3"/>
  <c r="AC203" i="3"/>
  <c r="AB196" i="3"/>
  <c r="AC197" i="3"/>
  <c r="AB190" i="3"/>
  <c r="AC191" i="3"/>
  <c r="AB178" i="3"/>
  <c r="AC179" i="3"/>
  <c r="AB172" i="3"/>
  <c r="AC173" i="3"/>
  <c r="AB166" i="3"/>
  <c r="AC167" i="3"/>
  <c r="AB159" i="3"/>
  <c r="AC160" i="3"/>
  <c r="AB151" i="3"/>
  <c r="AC151" i="3" s="1"/>
  <c r="AC152" i="3"/>
  <c r="AB141" i="3"/>
  <c r="AC142" i="3"/>
  <c r="AB135" i="3"/>
  <c r="AC136" i="3"/>
  <c r="AB128" i="3"/>
  <c r="AC129" i="3"/>
  <c r="AB120" i="3"/>
  <c r="AC121" i="3"/>
  <c r="AB114" i="3"/>
  <c r="AC114" i="3" s="1"/>
  <c r="AC115" i="3"/>
  <c r="AB105" i="3"/>
  <c r="AC105" i="3" s="1"/>
  <c r="AC106" i="3"/>
  <c r="AB96" i="3"/>
  <c r="AC97" i="3"/>
  <c r="AB90" i="3"/>
  <c r="AC91" i="3"/>
  <c r="AB84" i="3"/>
  <c r="AC85" i="3"/>
  <c r="AB78" i="3"/>
  <c r="AC79" i="3"/>
  <c r="AB73" i="3"/>
  <c r="AC73" i="3" s="1"/>
  <c r="AC74" i="3"/>
  <c r="AB63" i="3"/>
  <c r="AC64" i="3"/>
  <c r="AB53" i="3"/>
  <c r="AC54" i="3"/>
  <c r="AB47" i="3"/>
  <c r="AC47" i="3" s="1"/>
  <c r="AC48" i="3"/>
  <c r="AB39" i="3"/>
  <c r="AC40" i="3"/>
  <c r="AB32" i="3"/>
  <c r="AC33" i="3"/>
  <c r="AB24" i="3"/>
  <c r="AC24" i="3" s="1"/>
  <c r="AC25" i="3"/>
  <c r="AB13" i="3"/>
  <c r="AC13" i="3" s="1"/>
  <c r="AC14" i="3"/>
  <c r="AC346" i="3"/>
  <c r="AB388" i="3"/>
  <c r="AC389" i="3"/>
  <c r="AB381" i="3"/>
  <c r="AC381" i="3" s="1"/>
  <c r="AC382" i="3"/>
  <c r="AB375" i="3"/>
  <c r="AC375" i="3" s="1"/>
  <c r="AC376" i="3"/>
  <c r="AB370" i="3"/>
  <c r="AC370" i="3" s="1"/>
  <c r="AC371" i="3"/>
  <c r="AB363" i="3"/>
  <c r="AC364" i="3"/>
  <c r="AB355" i="3"/>
  <c r="AC355" i="3" s="1"/>
  <c r="AC356" i="3"/>
  <c r="AB342" i="3"/>
  <c r="AC343" i="3"/>
  <c r="AB332" i="3"/>
  <c r="AC333" i="3"/>
  <c r="AB326" i="3"/>
  <c r="AC327" i="3"/>
  <c r="AB316" i="3"/>
  <c r="AC317" i="3"/>
  <c r="AB309" i="3"/>
  <c r="AC310" i="3"/>
  <c r="AB295" i="3"/>
  <c r="AC296" i="3"/>
  <c r="AB290" i="3"/>
  <c r="AC290" i="3" s="1"/>
  <c r="AC291" i="3"/>
  <c r="AB282" i="3"/>
  <c r="AC282" i="3" s="1"/>
  <c r="AC283" i="3"/>
  <c r="AB274" i="3"/>
  <c r="AC275" i="3"/>
  <c r="AB267" i="3"/>
  <c r="AC267" i="3" s="1"/>
  <c r="AC268" i="3"/>
  <c r="AB256" i="3"/>
  <c r="AC256" i="3" s="1"/>
  <c r="AC257" i="3"/>
  <c r="AB246" i="3"/>
  <c r="AC247" i="3"/>
  <c r="AB240" i="3"/>
  <c r="AC241" i="3"/>
  <c r="AB218" i="3"/>
  <c r="AC219" i="3"/>
  <c r="AB212" i="3"/>
  <c r="AC213" i="3"/>
  <c r="AB206" i="3"/>
  <c r="AC207" i="3"/>
  <c r="AB199" i="3"/>
  <c r="AC200" i="3"/>
  <c r="AB193" i="3"/>
  <c r="AC194" i="3"/>
  <c r="AB187" i="3"/>
  <c r="AC188" i="3"/>
  <c r="AB175" i="3"/>
  <c r="AC176" i="3"/>
  <c r="AB169" i="3"/>
  <c r="AC170" i="3"/>
  <c r="AB162" i="3"/>
  <c r="AC163" i="3"/>
  <c r="AB154" i="3"/>
  <c r="AC155" i="3"/>
  <c r="AB145" i="3"/>
  <c r="AC146" i="3"/>
  <c r="AB138" i="3"/>
  <c r="AC139" i="3"/>
  <c r="AB132" i="3"/>
  <c r="AC133" i="3"/>
  <c r="AB125" i="3"/>
  <c r="AC126" i="3"/>
  <c r="AB117" i="3"/>
  <c r="AC118" i="3"/>
  <c r="AB112" i="3"/>
  <c r="AC112" i="3" s="1"/>
  <c r="AC113" i="3"/>
  <c r="AB103" i="3"/>
  <c r="AC103" i="3" s="1"/>
  <c r="AC104" i="3"/>
  <c r="AB93" i="3"/>
  <c r="AC94" i="3"/>
  <c r="AB87" i="3"/>
  <c r="AC88" i="3"/>
  <c r="AB81" i="3"/>
  <c r="AC82" i="3"/>
  <c r="AB75" i="3"/>
  <c r="AC75" i="3" s="1"/>
  <c r="AC76" i="3"/>
  <c r="AB67" i="3"/>
  <c r="AC68" i="3"/>
  <c r="AB59" i="3"/>
  <c r="AC60" i="3"/>
  <c r="AB50" i="3"/>
  <c r="AC51" i="3"/>
  <c r="AB45" i="3"/>
  <c r="AC45" i="3" s="1"/>
  <c r="AC46" i="3"/>
  <c r="AB35" i="3"/>
  <c r="AC36" i="3"/>
  <c r="AB29" i="3"/>
  <c r="AC30" i="3"/>
  <c r="AB15" i="3"/>
  <c r="AC15" i="3" s="1"/>
  <c r="AC16" i="3"/>
  <c r="O226" i="1"/>
  <c r="O360" i="1"/>
  <c r="J91" i="1"/>
  <c r="J116" i="1"/>
  <c r="J115" i="1" s="1"/>
  <c r="J160" i="1"/>
  <c r="J157" i="1" s="1"/>
  <c r="Z77" i="2"/>
  <c r="Z76" i="2" s="1"/>
  <c r="Z75" i="2" s="1"/>
  <c r="L173" i="1"/>
  <c r="L38" i="1"/>
  <c r="L77" i="1"/>
  <c r="J165" i="1"/>
  <c r="J179" i="1"/>
  <c r="J178" i="1" s="1"/>
  <c r="J234" i="1"/>
  <c r="J337" i="1"/>
  <c r="AA160" i="2"/>
  <c r="O241" i="1"/>
  <c r="O294" i="1"/>
  <c r="O349" i="1"/>
  <c r="O359" i="1"/>
  <c r="O358" i="1" s="1"/>
  <c r="L13" i="1"/>
  <c r="J374" i="1"/>
  <c r="AB372" i="3"/>
  <c r="Z372" i="3"/>
  <c r="AA367" i="3"/>
  <c r="O38" i="1"/>
  <c r="O37" i="1" s="1"/>
  <c r="O68" i="1"/>
  <c r="O67" i="1" s="1"/>
  <c r="O66" i="1" s="1"/>
  <c r="O91" i="1"/>
  <c r="O98" i="1"/>
  <c r="O125" i="1"/>
  <c r="O214" i="1"/>
  <c r="O213" i="1" s="1"/>
  <c r="O221" i="1"/>
  <c r="O234" i="1"/>
  <c r="O311" i="1"/>
  <c r="O310" i="1" s="1"/>
  <c r="O390" i="1"/>
  <c r="O389" i="1" s="1"/>
  <c r="O388" i="1" s="1"/>
  <c r="O387" i="1" s="1"/>
  <c r="O399" i="1"/>
  <c r="O398" i="1" s="1"/>
  <c r="O397" i="1" s="1"/>
  <c r="J132" i="1"/>
  <c r="Z389" i="2"/>
  <c r="Z388" i="2" s="1"/>
  <c r="Z387" i="2" s="1"/>
  <c r="L68" i="1"/>
  <c r="L116" i="1"/>
  <c r="K173" i="1"/>
  <c r="K215" i="1"/>
  <c r="K214" i="1" s="1"/>
  <c r="K213" i="1" s="1"/>
  <c r="J221" i="1"/>
  <c r="J226" i="1"/>
  <c r="Z357" i="3"/>
  <c r="J404" i="1"/>
  <c r="J403" i="1" s="1"/>
  <c r="AB380" i="3"/>
  <c r="Z380" i="3"/>
  <c r="O13" i="1"/>
  <c r="O9" i="1" s="1"/>
  <c r="O165" i="1"/>
  <c r="K38" i="1"/>
  <c r="AB12" i="3"/>
  <c r="AB378" i="2"/>
  <c r="K10" i="1"/>
  <c r="K13" i="1"/>
  <c r="K23" i="1"/>
  <c r="K26" i="1"/>
  <c r="AA44" i="3"/>
  <c r="AA43" i="3" s="1"/>
  <c r="AA339" i="2"/>
  <c r="AA338" i="2" s="1"/>
  <c r="AA57" i="3"/>
  <c r="AA56" i="3" s="1"/>
  <c r="AA55" i="3" s="1"/>
  <c r="AA389" i="2"/>
  <c r="AA388" i="2" s="1"/>
  <c r="AA387" i="2" s="1"/>
  <c r="AA102" i="3"/>
  <c r="AA101" i="3" s="1"/>
  <c r="AA79" i="2"/>
  <c r="AA78" i="2" s="1"/>
  <c r="AA111" i="3"/>
  <c r="AA110" i="3" s="1"/>
  <c r="AA59" i="2"/>
  <c r="AA58" i="2" s="1"/>
  <c r="K116" i="1"/>
  <c r="AB281" i="2"/>
  <c r="AB225" i="3"/>
  <c r="AB237" i="2"/>
  <c r="AB263" i="3"/>
  <c r="AA272" i="3"/>
  <c r="AA271" i="3" s="1"/>
  <c r="AA266" i="2"/>
  <c r="AA265" i="2" s="1"/>
  <c r="AA266" i="3"/>
  <c r="AA265" i="3" s="1"/>
  <c r="AA260" i="2"/>
  <c r="AA259" i="2" s="1"/>
  <c r="K154" i="1"/>
  <c r="AB285" i="3"/>
  <c r="AB156" i="2"/>
  <c r="K162" i="1"/>
  <c r="K178" i="1"/>
  <c r="AA301" i="3"/>
  <c r="AA300" i="3" s="1"/>
  <c r="AA172" i="2"/>
  <c r="AA171" i="2" s="1"/>
  <c r="AB304" i="3"/>
  <c r="AB175" i="2"/>
  <c r="K190" i="1"/>
  <c r="AB359" i="3"/>
  <c r="AB302" i="2"/>
  <c r="AA378" i="2"/>
  <c r="AA377" i="2" s="1"/>
  <c r="AA376" i="2" s="1"/>
  <c r="AA375" i="2" s="1"/>
  <c r="AA12" i="3"/>
  <c r="AA11" i="3" s="1"/>
  <c r="AA20" i="3"/>
  <c r="AA19" i="3" s="1"/>
  <c r="AA18" i="3" s="1"/>
  <c r="AA23" i="2"/>
  <c r="AA22" i="2" s="1"/>
  <c r="AA21" i="2" s="1"/>
  <c r="AA23" i="3"/>
  <c r="AA22" i="3" s="1"/>
  <c r="AA26" i="2"/>
  <c r="AA25" i="2" s="1"/>
  <c r="AA27" i="3"/>
  <c r="AA26" i="3" s="1"/>
  <c r="AA30" i="2"/>
  <c r="AA29" i="2" s="1"/>
  <c r="AB44" i="3"/>
  <c r="AB339" i="2"/>
  <c r="AB57" i="3"/>
  <c r="AB389" i="2"/>
  <c r="K34" i="1"/>
  <c r="AB11" i="2"/>
  <c r="AB72" i="3"/>
  <c r="K51" i="1"/>
  <c r="K54" i="1"/>
  <c r="K57" i="1"/>
  <c r="AB79" i="2"/>
  <c r="AB102" i="3"/>
  <c r="AB111" i="3"/>
  <c r="AB59" i="2"/>
  <c r="K84" i="1"/>
  <c r="K87" i="1"/>
  <c r="K92" i="1"/>
  <c r="K102" i="1"/>
  <c r="K112" i="1"/>
  <c r="AB150" i="3"/>
  <c r="AB18" i="2"/>
  <c r="K126" i="1"/>
  <c r="K136" i="1"/>
  <c r="AA234" i="3"/>
  <c r="AA233" i="3" s="1"/>
  <c r="AA232" i="3" s="1"/>
  <c r="AA328" i="2"/>
  <c r="AA327" i="2" s="1"/>
  <c r="AA326" i="2" s="1"/>
  <c r="AA325" i="2" s="1"/>
  <c r="AA324" i="2" s="1"/>
  <c r="AA225" i="3"/>
  <c r="AA224" i="3" s="1"/>
  <c r="AA223" i="3" s="1"/>
  <c r="AA281" i="2"/>
  <c r="AA280" i="2" s="1"/>
  <c r="AA279" i="2" s="1"/>
  <c r="AA228" i="3"/>
  <c r="AA227" i="3" s="1"/>
  <c r="AA226" i="3" s="1"/>
  <c r="AA284" i="2"/>
  <c r="AA283" i="2" s="1"/>
  <c r="AA282" i="2" s="1"/>
  <c r="AA250" i="3"/>
  <c r="AA249" i="3" s="1"/>
  <c r="AA248" i="3" s="1"/>
  <c r="AA287" i="2"/>
  <c r="AA286" i="2" s="1"/>
  <c r="AA285" i="2" s="1"/>
  <c r="AA263" i="3"/>
  <c r="AA262" i="3" s="1"/>
  <c r="AA261" i="3" s="1"/>
  <c r="AA237" i="2"/>
  <c r="AA236" i="2" s="1"/>
  <c r="AA235" i="2" s="1"/>
  <c r="AA234" i="2" s="1"/>
  <c r="AA233" i="2" s="1"/>
  <c r="AB266" i="3"/>
  <c r="AB260" i="2"/>
  <c r="AB266" i="2"/>
  <c r="AB272" i="3"/>
  <c r="AA333" i="2"/>
  <c r="AA332" i="2" s="1"/>
  <c r="AA331" i="2" s="1"/>
  <c r="AA330" i="2" s="1"/>
  <c r="AA329" i="2" s="1"/>
  <c r="AA237" i="3"/>
  <c r="AA236" i="3" s="1"/>
  <c r="AA235" i="3" s="1"/>
  <c r="AA285" i="3"/>
  <c r="AA284" i="3" s="1"/>
  <c r="AA156" i="2"/>
  <c r="AA155" i="2" s="1"/>
  <c r="AA152" i="2" s="1"/>
  <c r="AB172" i="2"/>
  <c r="AB301" i="3"/>
  <c r="AA175" i="2"/>
  <c r="AA174" i="2" s="1"/>
  <c r="AA173" i="2" s="1"/>
  <c r="AA304" i="3"/>
  <c r="AA303" i="3" s="1"/>
  <c r="AA302" i="3" s="1"/>
  <c r="AA307" i="3"/>
  <c r="AA306" i="3" s="1"/>
  <c r="AA305" i="3" s="1"/>
  <c r="AA178" i="2"/>
  <c r="AA177" i="2" s="1"/>
  <c r="AA176" i="2" s="1"/>
  <c r="AA337" i="3"/>
  <c r="AA336" i="3" s="1"/>
  <c r="AA335" i="3" s="1"/>
  <c r="AA231" i="2"/>
  <c r="AA230" i="2" s="1"/>
  <c r="AA229" i="2" s="1"/>
  <c r="AA228" i="2" s="1"/>
  <c r="AA359" i="3"/>
  <c r="AA358" i="3" s="1"/>
  <c r="AA357" i="3" s="1"/>
  <c r="AA302" i="2"/>
  <c r="AA301" i="2" s="1"/>
  <c r="AA300" i="2" s="1"/>
  <c r="AA296" i="2" s="1"/>
  <c r="K390" i="1"/>
  <c r="L125" i="1"/>
  <c r="K260" i="1"/>
  <c r="L391" i="1"/>
  <c r="K361" i="1"/>
  <c r="M361" i="1" s="1"/>
  <c r="K404" i="1"/>
  <c r="K69" i="1"/>
  <c r="M69" i="1" s="1"/>
  <c r="K78" i="1"/>
  <c r="L318" i="1"/>
  <c r="L320" i="1"/>
  <c r="M320" i="1" s="1"/>
  <c r="K327" i="1"/>
  <c r="K320" i="1" s="1"/>
  <c r="K316" i="1" s="1"/>
  <c r="L160" i="1"/>
  <c r="M160" i="1" s="1"/>
  <c r="L179" i="1"/>
  <c r="L215" i="1"/>
  <c r="L350" i="1"/>
  <c r="M350" i="1" s="1"/>
  <c r="AB20" i="3"/>
  <c r="AB23" i="2"/>
  <c r="AB23" i="3"/>
  <c r="AB26" i="2"/>
  <c r="AB30" i="2"/>
  <c r="AB27" i="3"/>
  <c r="K30" i="1"/>
  <c r="AA72" i="3"/>
  <c r="AA71" i="3" s="1"/>
  <c r="AA11" i="2"/>
  <c r="AA10" i="2" s="1"/>
  <c r="AA150" i="3"/>
  <c r="AA149" i="3" s="1"/>
  <c r="AA148" i="3" s="1"/>
  <c r="AA18" i="2"/>
  <c r="AA17" i="2" s="1"/>
  <c r="AB234" i="3"/>
  <c r="AB328" i="2"/>
  <c r="AB228" i="3"/>
  <c r="AB284" i="2"/>
  <c r="AB250" i="3"/>
  <c r="AB287" i="2"/>
  <c r="AB237" i="3"/>
  <c r="AB333" i="2"/>
  <c r="K170" i="1"/>
  <c r="AB178" i="2"/>
  <c r="AB307" i="3"/>
  <c r="K196" i="1"/>
  <c r="AB337" i="3"/>
  <c r="AB231" i="2"/>
  <c r="Z378" i="2"/>
  <c r="Z377" i="2" s="1"/>
  <c r="Z333" i="2"/>
  <c r="Z332" i="2" s="1"/>
  <c r="Z331" i="2" s="1"/>
  <c r="Z330" i="2" s="1"/>
  <c r="Z329" i="2" s="1"/>
  <c r="Z328" i="2"/>
  <c r="Z327" i="2" s="1"/>
  <c r="Z326" i="2" s="1"/>
  <c r="Z325" i="2" s="1"/>
  <c r="Z324" i="2" s="1"/>
  <c r="Z287" i="2"/>
  <c r="Z286" i="2" s="1"/>
  <c r="Z285" i="2" s="1"/>
  <c r="Z231" i="2"/>
  <c r="Z230" i="2" s="1"/>
  <c r="Z229" i="2" s="1"/>
  <c r="Z228" i="2" s="1"/>
  <c r="Z175" i="2"/>
  <c r="Z174" i="2" s="1"/>
  <c r="Z173" i="2" s="1"/>
  <c r="Z156" i="2"/>
  <c r="Z155" i="2" s="1"/>
  <c r="Z152" i="2" s="1"/>
  <c r="Z26" i="2"/>
  <c r="Z25" i="2" s="1"/>
  <c r="Z18" i="2"/>
  <c r="Z17" i="2" s="1"/>
  <c r="Z354" i="3"/>
  <c r="Z353" i="3" s="1"/>
  <c r="Z337" i="3"/>
  <c r="Z336" i="3" s="1"/>
  <c r="Z335" i="3" s="1"/>
  <c r="Z307" i="3"/>
  <c r="Z306" i="3" s="1"/>
  <c r="Z305" i="3" s="1"/>
  <c r="Z301" i="3"/>
  <c r="Z300" i="3" s="1"/>
  <c r="Z297" i="3" s="1"/>
  <c r="AB289" i="3"/>
  <c r="Z272" i="3"/>
  <c r="Z271" i="3" s="1"/>
  <c r="Z263" i="3"/>
  <c r="Z262" i="3" s="1"/>
  <c r="Z261" i="3" s="1"/>
  <c r="Z250" i="3"/>
  <c r="Z249" i="3" s="1"/>
  <c r="Z248" i="3" s="1"/>
  <c r="Z238" i="3" s="1"/>
  <c r="Z234" i="3"/>
  <c r="Z233" i="3" s="1"/>
  <c r="Z232" i="3" s="1"/>
  <c r="Z225" i="3"/>
  <c r="Z224" i="3" s="1"/>
  <c r="Z223" i="3" s="1"/>
  <c r="Z150" i="3"/>
  <c r="Z149" i="3" s="1"/>
  <c r="Z148" i="3" s="1"/>
  <c r="Z147" i="3" s="1"/>
  <c r="Z102" i="3"/>
  <c r="Z101" i="3" s="1"/>
  <c r="Z72" i="3"/>
  <c r="Z71" i="3" s="1"/>
  <c r="Z70" i="3" s="1"/>
  <c r="Z69" i="3" s="1"/>
  <c r="Z57" i="3"/>
  <c r="Z56" i="3" s="1"/>
  <c r="Z55" i="3" s="1"/>
  <c r="Z27" i="3"/>
  <c r="Z26" i="3" s="1"/>
  <c r="Z23" i="3"/>
  <c r="Z22" i="3" s="1"/>
  <c r="N221" i="1"/>
  <c r="N311" i="1"/>
  <c r="N310" i="1" s="1"/>
  <c r="J38" i="1"/>
  <c r="J37" i="1" s="1"/>
  <c r="J69" i="1"/>
  <c r="J68" i="1" s="1"/>
  <c r="J67" i="1" s="1"/>
  <c r="J66" i="1" s="1"/>
  <c r="J206" i="1"/>
  <c r="J214" i="1"/>
  <c r="J213" i="1" s="1"/>
  <c r="J292" i="1"/>
  <c r="J291" i="1" s="1"/>
  <c r="J311" i="1"/>
  <c r="J310" i="1" s="1"/>
  <c r="J318" i="1"/>
  <c r="J317" i="1" s="1"/>
  <c r="J350" i="1"/>
  <c r="J349" i="1" s="1"/>
  <c r="J348" i="1" s="1"/>
  <c r="J360" i="1"/>
  <c r="J390" i="1"/>
  <c r="J389" i="1" s="1"/>
  <c r="J388" i="1" s="1"/>
  <c r="J387" i="1" s="1"/>
  <c r="J399" i="1"/>
  <c r="J398" i="1" s="1"/>
  <c r="J397" i="1" s="1"/>
  <c r="Z339" i="2"/>
  <c r="Z338" i="2" s="1"/>
  <c r="Z302" i="2"/>
  <c r="Z301" i="2" s="1"/>
  <c r="AB290" i="2"/>
  <c r="Z281" i="2"/>
  <c r="Z280" i="2" s="1"/>
  <c r="Z279" i="2" s="1"/>
  <c r="Z266" i="2"/>
  <c r="Z265" i="2" s="1"/>
  <c r="Z260" i="2"/>
  <c r="Z259" i="2" s="1"/>
  <c r="Z237" i="2"/>
  <c r="Z236" i="2" s="1"/>
  <c r="Z235" i="2" s="1"/>
  <c r="Z234" i="2" s="1"/>
  <c r="Z233" i="2" s="1"/>
  <c r="Z194" i="2"/>
  <c r="Z178" i="2"/>
  <c r="Z177" i="2" s="1"/>
  <c r="Z176" i="2" s="1"/>
  <c r="Z172" i="2"/>
  <c r="Z171" i="2" s="1"/>
  <c r="Z168" i="2" s="1"/>
  <c r="Z160" i="2"/>
  <c r="AA68" i="2"/>
  <c r="AA67" i="2" s="1"/>
  <c r="Z59" i="2"/>
  <c r="Z58" i="2" s="1"/>
  <c r="Z30" i="2"/>
  <c r="Z29" i="2" s="1"/>
  <c r="Z23" i="2"/>
  <c r="Z22" i="2" s="1"/>
  <c r="Z21" i="2" s="1"/>
  <c r="Z11" i="2"/>
  <c r="Z10" i="2" s="1"/>
  <c r="AA380" i="3"/>
  <c r="AA372" i="3"/>
  <c r="Z367" i="3"/>
  <c r="Z366" i="3" s="1"/>
  <c r="Z365" i="3" s="1"/>
  <c r="Z266" i="3"/>
  <c r="Z265" i="3" s="1"/>
  <c r="Z264" i="3" s="1"/>
  <c r="AA157" i="3"/>
  <c r="AA123" i="3"/>
  <c r="Z111" i="3"/>
  <c r="Z110" i="3" s="1"/>
  <c r="Z109" i="3" s="1"/>
  <c r="Z108" i="3" s="1"/>
  <c r="Z107" i="3" s="1"/>
  <c r="Z44" i="3"/>
  <c r="Z43" i="3" s="1"/>
  <c r="Z42" i="3" s="1"/>
  <c r="Z41" i="3" s="1"/>
  <c r="Z20" i="3"/>
  <c r="Z19" i="3" s="1"/>
  <c r="Z18" i="3" s="1"/>
  <c r="Z12" i="3"/>
  <c r="Z11" i="3" s="1"/>
  <c r="Z10" i="3" s="1"/>
  <c r="Z9" i="3" s="1"/>
  <c r="N157" i="1"/>
  <c r="P358" i="1"/>
  <c r="O77" i="1"/>
  <c r="O76" i="1" s="1"/>
  <c r="O75" i="1" s="1"/>
  <c r="O116" i="1"/>
  <c r="O115" i="1" s="1"/>
  <c r="O90" i="1" s="1"/>
  <c r="O157" i="1"/>
  <c r="O173" i="1"/>
  <c r="O320" i="1"/>
  <c r="O316" i="1" s="1"/>
  <c r="O348" i="1"/>
  <c r="P68" i="1"/>
  <c r="P67" i="1" s="1"/>
  <c r="P66" i="1" s="1"/>
  <c r="P116" i="1"/>
  <c r="P115" i="1" s="1"/>
  <c r="P90" i="1" s="1"/>
  <c r="P153" i="1"/>
  <c r="P152" i="1" s="1"/>
  <c r="P320" i="1"/>
  <c r="O132" i="1"/>
  <c r="O124" i="1" s="1"/>
  <c r="O206" i="1"/>
  <c r="O194" i="1" s="1"/>
  <c r="O260" i="1"/>
  <c r="O337" i="1"/>
  <c r="O374" i="1"/>
  <c r="N38" i="1"/>
  <c r="N37" i="1" s="1"/>
  <c r="N68" i="1"/>
  <c r="N67" i="1" s="1"/>
  <c r="N66" i="1" s="1"/>
  <c r="N116" i="1"/>
  <c r="N115" i="1" s="1"/>
  <c r="N90" i="1" s="1"/>
  <c r="N124" i="1"/>
  <c r="N165" i="1"/>
  <c r="N153" i="1" s="1"/>
  <c r="N152" i="1" s="1"/>
  <c r="N226" i="1"/>
  <c r="N234" i="1"/>
  <c r="N294" i="1"/>
  <c r="N337" i="1"/>
  <c r="N349" i="1"/>
  <c r="N348" i="1" s="1"/>
  <c r="N374" i="1"/>
  <c r="N318" i="1"/>
  <c r="N317" i="1" s="1"/>
  <c r="P318" i="1"/>
  <c r="P317" i="1" s="1"/>
  <c r="P316" i="1" s="1"/>
  <c r="N11" i="1"/>
  <c r="N10" i="1" s="1"/>
  <c r="P11" i="1"/>
  <c r="P10" i="1" s="1"/>
  <c r="N18" i="1"/>
  <c r="N13" i="1" s="1"/>
  <c r="P18" i="1"/>
  <c r="P13" i="1" s="1"/>
  <c r="N78" i="1"/>
  <c r="N77" i="1" s="1"/>
  <c r="N76" i="1" s="1"/>
  <c r="N75" i="1" s="1"/>
  <c r="P78" i="1"/>
  <c r="P77" i="1" s="1"/>
  <c r="P76" i="1" s="1"/>
  <c r="P75" i="1" s="1"/>
  <c r="P132" i="1"/>
  <c r="P124" i="1" s="1"/>
  <c r="P220" i="1"/>
  <c r="P219" i="1" s="1"/>
  <c r="P294" i="1"/>
  <c r="N320" i="1"/>
  <c r="P348" i="1"/>
  <c r="P332" i="1" s="1"/>
  <c r="N360" i="1"/>
  <c r="N359" i="1" s="1"/>
  <c r="N358" i="1" s="1"/>
  <c r="P374" i="1"/>
  <c r="P399" i="1"/>
  <c r="P398" i="1" s="1"/>
  <c r="P397" i="1" s="1"/>
  <c r="N208" i="1"/>
  <c r="N207" i="1" s="1"/>
  <c r="N206" i="1" s="1"/>
  <c r="N194" i="1" s="1"/>
  <c r="P208" i="1"/>
  <c r="P207" i="1" s="1"/>
  <c r="P206" i="1" s="1"/>
  <c r="P194" i="1" s="1"/>
  <c r="N280" i="1"/>
  <c r="N279" i="1" s="1"/>
  <c r="N260" i="1" s="1"/>
  <c r="P280" i="1"/>
  <c r="P279" i="1" s="1"/>
  <c r="P260" i="1" s="1"/>
  <c r="N399" i="1"/>
  <c r="N398" i="1" s="1"/>
  <c r="N397" i="1" s="1"/>
  <c r="Z300" i="2"/>
  <c r="Z290" i="2"/>
  <c r="Z289" i="2" s="1"/>
  <c r="Z288" i="2" s="1"/>
  <c r="Z258" i="2"/>
  <c r="Z239" i="2" s="1"/>
  <c r="Z238" i="2" s="1"/>
  <c r="Z319" i="2"/>
  <c r="Z318" i="2" s="1"/>
  <c r="Z317" i="2" s="1"/>
  <c r="AA207" i="2"/>
  <c r="AA199" i="2"/>
  <c r="Z24" i="2"/>
  <c r="Z16" i="2"/>
  <c r="Z289" i="3"/>
  <c r="Z281" i="3"/>
  <c r="Z337" i="2"/>
  <c r="Z336" i="2" s="1"/>
  <c r="Z335" i="2" s="1"/>
  <c r="Z57" i="2"/>
  <c r="Z385" i="3"/>
  <c r="Z255" i="3"/>
  <c r="Z254" i="3" s="1"/>
  <c r="AA100" i="3"/>
  <c r="AA99" i="3" s="1"/>
  <c r="AA98" i="3" s="1"/>
  <c r="AA21" i="3"/>
  <c r="AA17" i="3" s="1"/>
  <c r="Z68" i="2"/>
  <c r="Z67" i="2" s="1"/>
  <c r="AA345" i="3"/>
  <c r="AA344" i="3" s="1"/>
  <c r="AA334" i="3" s="1"/>
  <c r="AB345" i="3"/>
  <c r="Z345" i="3"/>
  <c r="Z344" i="3" s="1"/>
  <c r="Z334" i="3" s="1"/>
  <c r="AA255" i="3"/>
  <c r="AA254" i="3" s="1"/>
  <c r="AB319" i="2"/>
  <c r="AB194" i="2"/>
  <c r="Z383" i="2"/>
  <c r="Z376" i="2"/>
  <c r="Z375" i="2" s="1"/>
  <c r="Z369" i="2"/>
  <c r="AB309" i="2"/>
  <c r="Z309" i="2"/>
  <c r="Z308" i="2" s="1"/>
  <c r="AA309" i="2"/>
  <c r="AA308" i="2" s="1"/>
  <c r="AA290" i="2"/>
  <c r="AA289" i="2" s="1"/>
  <c r="AA288" i="2" s="1"/>
  <c r="Z219" i="2"/>
  <c r="Z218" i="2" s="1"/>
  <c r="Z212" i="2" s="1"/>
  <c r="AA168" i="2"/>
  <c r="AB160" i="2"/>
  <c r="AC160" i="2" s="1"/>
  <c r="AA9" i="2"/>
  <c r="AB367" i="3"/>
  <c r="AC367" i="3" s="1"/>
  <c r="AA385" i="3"/>
  <c r="AA351" i="3"/>
  <c r="Z324" i="3"/>
  <c r="AA297" i="3"/>
  <c r="AA289" i="3"/>
  <c r="AA281" i="3"/>
  <c r="AB352" i="3"/>
  <c r="Z352" i="3"/>
  <c r="Z351" i="3" s="1"/>
  <c r="AA324" i="3"/>
  <c r="AB255" i="3"/>
  <c r="Z204" i="3"/>
  <c r="Z185" i="3"/>
  <c r="Z164" i="3"/>
  <c r="Z157" i="3"/>
  <c r="AA147" i="3"/>
  <c r="Z130" i="3"/>
  <c r="Z123" i="3"/>
  <c r="AA109" i="3"/>
  <c r="AA108" i="3" s="1"/>
  <c r="AA107" i="3" s="1"/>
  <c r="Z100" i="3"/>
  <c r="Z99" i="3" s="1"/>
  <c r="Z98" i="3" s="1"/>
  <c r="AA42" i="3"/>
  <c r="AA41" i="3" s="1"/>
  <c r="AA264" i="3"/>
  <c r="AA260" i="3" s="1"/>
  <c r="AA238" i="3"/>
  <c r="AA185" i="3"/>
  <c r="AA164" i="3"/>
  <c r="AA156" i="3" s="1"/>
  <c r="AA130" i="3"/>
  <c r="AA70" i="3"/>
  <c r="AA69" i="3" s="1"/>
  <c r="AA10" i="3"/>
  <c r="AA9" i="3" s="1"/>
  <c r="AA383" i="2"/>
  <c r="AA369" i="2"/>
  <c r="Z359" i="2"/>
  <c r="AA348" i="2"/>
  <c r="AA347" i="2" s="1"/>
  <c r="AA319" i="2"/>
  <c r="AA318" i="2" s="1"/>
  <c r="AA317" i="2" s="1"/>
  <c r="AA258" i="2"/>
  <c r="AA239" i="2" s="1"/>
  <c r="AA238" i="2" s="1"/>
  <c r="AA359" i="2"/>
  <c r="Z348" i="2"/>
  <c r="Z347" i="2" s="1"/>
  <c r="AA337" i="2"/>
  <c r="AA336" i="2" s="1"/>
  <c r="AA335" i="2" s="1"/>
  <c r="AA227" i="2"/>
  <c r="AA226" i="2"/>
  <c r="Z185" i="2"/>
  <c r="Z186" i="2"/>
  <c r="AA140" i="2"/>
  <c r="AA141" i="2"/>
  <c r="AA122" i="2"/>
  <c r="AA121" i="2"/>
  <c r="AA120" i="2" s="1"/>
  <c r="AA219" i="2"/>
  <c r="AA218" i="2" s="1"/>
  <c r="AA212" i="2" s="1"/>
  <c r="AB199" i="2"/>
  <c r="Z199" i="2"/>
  <c r="AA194" i="2"/>
  <c r="Z90" i="2"/>
  <c r="Z89" i="2" s="1"/>
  <c r="AA77" i="2"/>
  <c r="AA76" i="2" s="1"/>
  <c r="AA75" i="2" s="1"/>
  <c r="AA57" i="2"/>
  <c r="AA56" i="2" s="1"/>
  <c r="AA55" i="2" s="1"/>
  <c r="AA24" i="2"/>
  <c r="AA16" i="2"/>
  <c r="Z9" i="2"/>
  <c r="Z8" i="2" s="1"/>
  <c r="Z7" i="2" s="1"/>
  <c r="Z226" i="2"/>
  <c r="Z227" i="2"/>
  <c r="AA186" i="2"/>
  <c r="AA185" i="2"/>
  <c r="Z141" i="2"/>
  <c r="Z140" i="2"/>
  <c r="Z121" i="2"/>
  <c r="Z120" i="2" s="1"/>
  <c r="Z122" i="2"/>
  <c r="AB207" i="2"/>
  <c r="Z207" i="2"/>
  <c r="AA90" i="2"/>
  <c r="AA89" i="2" s="1"/>
  <c r="Z56" i="2"/>
  <c r="Z55" i="2" s="1"/>
  <c r="J98" i="1"/>
  <c r="J90" i="1" s="1"/>
  <c r="J125" i="1"/>
  <c r="J124" i="1" s="1"/>
  <c r="J173" i="1"/>
  <c r="J194" i="1"/>
  <c r="J241" i="1"/>
  <c r="J260" i="1"/>
  <c r="J294" i="1"/>
  <c r="J359" i="1"/>
  <c r="J358" i="1" s="1"/>
  <c r="J357" i="1" s="1"/>
  <c r="J18" i="1"/>
  <c r="J13" i="1" s="1"/>
  <c r="J9" i="1" s="1"/>
  <c r="J8" i="1" s="1"/>
  <c r="J78" i="1"/>
  <c r="J77" i="1" s="1"/>
  <c r="J76" i="1" s="1"/>
  <c r="J75" i="1" s="1"/>
  <c r="J327" i="1"/>
  <c r="J320" i="1" s="1"/>
  <c r="J316" i="1" s="1"/>
  <c r="K91" i="1"/>
  <c r="K374" i="1"/>
  <c r="K220" i="1"/>
  <c r="L220" i="1"/>
  <c r="L349" i="1"/>
  <c r="K349" i="1"/>
  <c r="K337" i="1"/>
  <c r="L337" i="1"/>
  <c r="M337" i="1" s="1"/>
  <c r="K206" i="1"/>
  <c r="L157" i="1"/>
  <c r="K157" i="1"/>
  <c r="K153" i="1" s="1"/>
  <c r="K294" i="1"/>
  <c r="K241" i="1"/>
  <c r="L241" i="1"/>
  <c r="K132" i="1"/>
  <c r="L132" i="1"/>
  <c r="K98" i="1"/>
  <c r="L98" i="1"/>
  <c r="L76" i="1"/>
  <c r="K37" i="1"/>
  <c r="L37" i="1"/>
  <c r="M37" i="1" s="1"/>
  <c r="K360" i="1"/>
  <c r="L360" i="1"/>
  <c r="K9" i="1"/>
  <c r="L219" i="1" l="1"/>
  <c r="M220" i="1"/>
  <c r="L359" i="1"/>
  <c r="M360" i="1"/>
  <c r="L124" i="1"/>
  <c r="M132" i="1"/>
  <c r="M157" i="1"/>
  <c r="Z156" i="3"/>
  <c r="J332" i="1"/>
  <c r="L115" i="1"/>
  <c r="M116" i="1"/>
  <c r="L111" i="1"/>
  <c r="M112" i="1"/>
  <c r="M92" i="1"/>
  <c r="M51" i="1"/>
  <c r="M226" i="1"/>
  <c r="M136" i="1"/>
  <c r="M87" i="1"/>
  <c r="L29" i="1"/>
  <c r="M30" i="1"/>
  <c r="M78" i="1"/>
  <c r="M26" i="1"/>
  <c r="L75" i="1"/>
  <c r="Z295" i="2"/>
  <c r="L214" i="1"/>
  <c r="M215" i="1"/>
  <c r="AA148" i="2"/>
  <c r="AA146" i="2" s="1"/>
  <c r="L67" i="1"/>
  <c r="L181" i="1"/>
  <c r="M181" i="1" s="1"/>
  <c r="M182" i="1"/>
  <c r="M327" i="1"/>
  <c r="M126" i="1"/>
  <c r="L304" i="1"/>
  <c r="M305" i="1"/>
  <c r="Z296" i="2"/>
  <c r="L199" i="1"/>
  <c r="M199" i="1" s="1"/>
  <c r="M203" i="1"/>
  <c r="M170" i="1"/>
  <c r="M154" i="1"/>
  <c r="M54" i="1"/>
  <c r="M98" i="1"/>
  <c r="M241" i="1"/>
  <c r="L348" i="1"/>
  <c r="M349" i="1"/>
  <c r="L178" i="1"/>
  <c r="M178" i="1" s="1"/>
  <c r="M179" i="1"/>
  <c r="L317" i="1"/>
  <c r="M318" i="1"/>
  <c r="M38" i="1"/>
  <c r="L333" i="1"/>
  <c r="M333" i="1" s="1"/>
  <c r="M334" i="1"/>
  <c r="L195" i="1"/>
  <c r="M196" i="1"/>
  <c r="M162" i="1"/>
  <c r="M102" i="1"/>
  <c r="M84" i="1"/>
  <c r="M57" i="1"/>
  <c r="L207" i="1"/>
  <c r="M208" i="1"/>
  <c r="M221" i="1"/>
  <c r="L403" i="1"/>
  <c r="M404" i="1"/>
  <c r="M23" i="1"/>
  <c r="L33" i="1"/>
  <c r="M34" i="1"/>
  <c r="L370" i="1"/>
  <c r="M370" i="1" s="1"/>
  <c r="M371" i="1"/>
  <c r="L10" i="1"/>
  <c r="M11" i="1"/>
  <c r="L390" i="1"/>
  <c r="M391" i="1"/>
  <c r="M13" i="1"/>
  <c r="M173" i="1"/>
  <c r="L375" i="1"/>
  <c r="M376" i="1"/>
  <c r="L310" i="1"/>
  <c r="M310" i="1" s="1"/>
  <c r="M311" i="1"/>
  <c r="L288" i="1"/>
  <c r="M288" i="1" s="1"/>
  <c r="M289" i="1"/>
  <c r="L379" i="1"/>
  <c r="M379" i="1" s="1"/>
  <c r="M380" i="1"/>
  <c r="L190" i="1"/>
  <c r="M190" i="1" s="1"/>
  <c r="M191" i="1"/>
  <c r="M165" i="1"/>
  <c r="L291" i="1"/>
  <c r="M291" i="1" s="1"/>
  <c r="M292" i="1"/>
  <c r="AC207" i="2"/>
  <c r="AB308" i="2"/>
  <c r="AC308" i="2" s="1"/>
  <c r="AC309" i="2"/>
  <c r="AB318" i="2"/>
  <c r="AC319" i="2"/>
  <c r="AB289" i="2"/>
  <c r="AC290" i="2"/>
  <c r="AB25" i="2"/>
  <c r="AC26" i="2"/>
  <c r="AB22" i="2"/>
  <c r="AC23" i="2"/>
  <c r="AB171" i="2"/>
  <c r="AC172" i="2"/>
  <c r="AB265" i="2"/>
  <c r="AC265" i="2" s="1"/>
  <c r="AC266" i="2"/>
  <c r="AB58" i="2"/>
  <c r="AC59" i="2"/>
  <c r="AB10" i="2"/>
  <c r="AC11" i="2"/>
  <c r="AB388" i="2"/>
  <c r="AC389" i="2"/>
  <c r="AB338" i="2"/>
  <c r="AC339" i="2"/>
  <c r="AB301" i="2"/>
  <c r="AC302" i="2"/>
  <c r="AB31" i="2"/>
  <c r="AC31" i="2" s="1"/>
  <c r="AC32" i="2"/>
  <c r="AB37" i="2"/>
  <c r="AC37" i="2" s="1"/>
  <c r="AC38" i="2"/>
  <c r="AB43" i="2"/>
  <c r="AC43" i="2" s="1"/>
  <c r="AC44" i="2"/>
  <c r="AB52" i="2"/>
  <c r="AC52" i="2" s="1"/>
  <c r="AC53" i="2"/>
  <c r="AB69" i="2"/>
  <c r="AC69" i="2" s="1"/>
  <c r="AC70" i="2"/>
  <c r="AB86" i="2"/>
  <c r="AC87" i="2"/>
  <c r="AB94" i="2"/>
  <c r="AC94" i="2" s="1"/>
  <c r="AC95" i="2"/>
  <c r="AB100" i="2"/>
  <c r="AC100" i="2" s="1"/>
  <c r="AC101" i="2"/>
  <c r="AB106" i="2"/>
  <c r="AC106" i="2" s="1"/>
  <c r="AC107" i="2"/>
  <c r="AB117" i="2"/>
  <c r="AC118" i="2"/>
  <c r="AB126" i="2"/>
  <c r="AC126" i="2" s="1"/>
  <c r="AC127" i="2"/>
  <c r="AB132" i="2"/>
  <c r="AC132" i="2" s="1"/>
  <c r="AC133" i="2"/>
  <c r="AB143" i="2"/>
  <c r="AC144" i="2"/>
  <c r="AB165" i="2"/>
  <c r="AC165" i="2" s="1"/>
  <c r="AC166" i="2"/>
  <c r="AB179" i="2"/>
  <c r="AC179" i="2" s="1"/>
  <c r="AC180" i="2"/>
  <c r="AB188" i="2"/>
  <c r="AC189" i="2"/>
  <c r="AB215" i="2"/>
  <c r="AC216" i="2"/>
  <c r="AB223" i="2"/>
  <c r="AC224" i="2"/>
  <c r="AB243" i="2"/>
  <c r="AC243" i="2" s="1"/>
  <c r="AC244" i="2"/>
  <c r="AB249" i="2"/>
  <c r="AC249" i="2" s="1"/>
  <c r="AC250" i="2"/>
  <c r="AB255" i="2"/>
  <c r="AC255" i="2" s="1"/>
  <c r="AC256" i="2"/>
  <c r="AB270" i="2"/>
  <c r="AC270" i="2" s="1"/>
  <c r="AC271" i="2"/>
  <c r="AB276" i="2"/>
  <c r="AC276" i="2" s="1"/>
  <c r="AC277" i="2"/>
  <c r="AB297" i="2"/>
  <c r="AC298" i="2"/>
  <c r="AB305" i="2"/>
  <c r="AC305" i="2" s="1"/>
  <c r="AC306" i="2"/>
  <c r="AB344" i="2"/>
  <c r="AC344" i="2" s="1"/>
  <c r="AC345" i="2"/>
  <c r="AB355" i="2"/>
  <c r="AC355" i="2" s="1"/>
  <c r="AC356" i="2"/>
  <c r="AB363" i="2"/>
  <c r="AC363" i="2" s="1"/>
  <c r="AC364" i="2"/>
  <c r="AB370" i="2"/>
  <c r="AC371" i="2"/>
  <c r="AB34" i="2"/>
  <c r="AC34" i="2" s="1"/>
  <c r="AC35" i="2"/>
  <c r="AB40" i="2"/>
  <c r="AC40" i="2" s="1"/>
  <c r="AC41" i="2"/>
  <c r="AB46" i="2"/>
  <c r="AC46" i="2" s="1"/>
  <c r="AC47" i="2"/>
  <c r="AB64" i="2"/>
  <c r="AC64" i="2" s="1"/>
  <c r="AC65" i="2"/>
  <c r="AB72" i="2"/>
  <c r="AC73" i="2"/>
  <c r="AB91" i="2"/>
  <c r="AC92" i="2"/>
  <c r="AB97" i="2"/>
  <c r="AC97" i="2" s="1"/>
  <c r="AC98" i="2"/>
  <c r="AB103" i="2"/>
  <c r="AC103" i="2" s="1"/>
  <c r="AC104" i="2"/>
  <c r="AB109" i="2"/>
  <c r="AC109" i="2" s="1"/>
  <c r="AC110" i="2"/>
  <c r="AB123" i="2"/>
  <c r="AC124" i="2"/>
  <c r="AB129" i="2"/>
  <c r="AC129" i="2" s="1"/>
  <c r="AC130" i="2"/>
  <c r="AB137" i="2"/>
  <c r="AC138" i="2"/>
  <c r="AB149" i="2"/>
  <c r="AC149" i="2" s="1"/>
  <c r="AC150" i="2"/>
  <c r="AB157" i="2"/>
  <c r="AC157" i="2" s="1"/>
  <c r="AC158" i="2"/>
  <c r="AB182" i="2"/>
  <c r="AC182" i="2" s="1"/>
  <c r="AC183" i="2"/>
  <c r="AB204" i="2"/>
  <c r="AC204" i="2" s="1"/>
  <c r="AC205" i="2"/>
  <c r="AB240" i="2"/>
  <c r="AC241" i="2"/>
  <c r="AB246" i="2"/>
  <c r="AC246" i="2" s="1"/>
  <c r="AC247" i="2"/>
  <c r="AB252" i="2"/>
  <c r="AC252" i="2" s="1"/>
  <c r="AC253" i="2"/>
  <c r="AB267" i="2"/>
  <c r="AC267" i="2" s="1"/>
  <c r="AC268" i="2"/>
  <c r="AB273" i="2"/>
  <c r="AC273" i="2" s="1"/>
  <c r="AC274" i="2"/>
  <c r="AB314" i="2"/>
  <c r="AC315" i="2"/>
  <c r="AB349" i="2"/>
  <c r="AC350" i="2"/>
  <c r="AB360" i="2"/>
  <c r="AC361" i="2"/>
  <c r="AB366" i="2"/>
  <c r="AC366" i="2" s="1"/>
  <c r="AC367" i="2"/>
  <c r="AB390" i="2"/>
  <c r="AC390" i="2" s="1"/>
  <c r="AC391" i="2"/>
  <c r="AB384" i="2"/>
  <c r="AC385" i="2"/>
  <c r="AC199" i="2"/>
  <c r="AA334" i="2"/>
  <c r="Z358" i="2"/>
  <c r="AC194" i="2"/>
  <c r="AB230" i="2"/>
  <c r="AC231" i="2"/>
  <c r="AB177" i="2"/>
  <c r="AC178" i="2"/>
  <c r="AB332" i="2"/>
  <c r="AC333" i="2"/>
  <c r="AB286" i="2"/>
  <c r="AC287" i="2"/>
  <c r="AB283" i="2"/>
  <c r="AC284" i="2"/>
  <c r="AB327" i="2"/>
  <c r="AC328" i="2"/>
  <c r="AB29" i="2"/>
  <c r="AC29" i="2" s="1"/>
  <c r="AC30" i="2"/>
  <c r="AB259" i="2"/>
  <c r="AC260" i="2"/>
  <c r="AB17" i="2"/>
  <c r="AC18" i="2"/>
  <c r="AB78" i="2"/>
  <c r="AC79" i="2"/>
  <c r="AB174" i="2"/>
  <c r="AC175" i="2"/>
  <c r="AB155" i="2"/>
  <c r="AC156" i="2"/>
  <c r="AB236" i="2"/>
  <c r="AC237" i="2"/>
  <c r="AB280" i="2"/>
  <c r="AC281" i="2"/>
  <c r="AB377" i="2"/>
  <c r="AC378" i="2"/>
  <c r="AA295" i="2"/>
  <c r="AA232" i="2" s="1"/>
  <c r="Z148" i="2"/>
  <c r="Z146" i="2" s="1"/>
  <c r="AB254" i="3"/>
  <c r="AC254" i="3" s="1"/>
  <c r="AC255" i="3"/>
  <c r="AC352" i="3"/>
  <c r="AB344" i="3"/>
  <c r="AC344" i="3" s="1"/>
  <c r="AC345" i="3"/>
  <c r="AB336" i="3"/>
  <c r="AC337" i="3"/>
  <c r="AB306" i="3"/>
  <c r="AC307" i="3"/>
  <c r="AB236" i="3"/>
  <c r="AC237" i="3"/>
  <c r="AB249" i="3"/>
  <c r="AC250" i="3"/>
  <c r="AB227" i="3"/>
  <c r="AC228" i="3"/>
  <c r="AB233" i="3"/>
  <c r="AC234" i="3"/>
  <c r="AB22" i="3"/>
  <c r="AC23" i="3"/>
  <c r="AB19" i="3"/>
  <c r="AC20" i="3"/>
  <c r="AB300" i="3"/>
  <c r="AC301" i="3"/>
  <c r="AB271" i="3"/>
  <c r="AC271" i="3" s="1"/>
  <c r="AC272" i="3"/>
  <c r="AB149" i="3"/>
  <c r="AC150" i="3"/>
  <c r="AB101" i="3"/>
  <c r="AC102" i="3"/>
  <c r="AB303" i="3"/>
  <c r="AC304" i="3"/>
  <c r="AB284" i="3"/>
  <c r="AC285" i="3"/>
  <c r="AB262" i="3"/>
  <c r="AC263" i="3"/>
  <c r="AB224" i="3"/>
  <c r="AC225" i="3"/>
  <c r="AB11" i="3"/>
  <c r="AC12" i="3"/>
  <c r="AB31" i="3"/>
  <c r="AC31" i="3" s="1"/>
  <c r="AC32" i="3"/>
  <c r="AB38" i="3"/>
  <c r="AC39" i="3"/>
  <c r="AB52" i="3"/>
  <c r="AC52" i="3" s="1"/>
  <c r="AC53" i="3"/>
  <c r="AB62" i="3"/>
  <c r="AC63" i="3"/>
  <c r="AB77" i="3"/>
  <c r="AC77" i="3" s="1"/>
  <c r="AC78" i="3"/>
  <c r="AB83" i="3"/>
  <c r="AC83" i="3" s="1"/>
  <c r="AC84" i="3"/>
  <c r="AB89" i="3"/>
  <c r="AC89" i="3" s="1"/>
  <c r="AC90" i="3"/>
  <c r="AB95" i="3"/>
  <c r="AC95" i="3" s="1"/>
  <c r="AC96" i="3"/>
  <c r="AB119" i="3"/>
  <c r="AC119" i="3" s="1"/>
  <c r="AC120" i="3"/>
  <c r="AB127" i="3"/>
  <c r="AC127" i="3" s="1"/>
  <c r="AC128" i="3"/>
  <c r="AB134" i="3"/>
  <c r="AC134" i="3" s="1"/>
  <c r="AC135" i="3"/>
  <c r="AB140" i="3"/>
  <c r="AC140" i="3" s="1"/>
  <c r="AC141" i="3"/>
  <c r="AB158" i="3"/>
  <c r="AC159" i="3"/>
  <c r="AB165" i="3"/>
  <c r="AC166" i="3"/>
  <c r="AB171" i="3"/>
  <c r="AC171" i="3" s="1"/>
  <c r="AC172" i="3"/>
  <c r="AB177" i="3"/>
  <c r="AC177" i="3" s="1"/>
  <c r="AC178" i="3"/>
  <c r="AB189" i="3"/>
  <c r="AC189" i="3" s="1"/>
  <c r="AC190" i="3"/>
  <c r="AB195" i="3"/>
  <c r="AC195" i="3" s="1"/>
  <c r="AC196" i="3"/>
  <c r="AB201" i="3"/>
  <c r="AC201" i="3" s="1"/>
  <c r="AC202" i="3"/>
  <c r="AB208" i="3"/>
  <c r="AC208" i="3" s="1"/>
  <c r="AC209" i="3"/>
  <c r="AB214" i="3"/>
  <c r="AC214" i="3" s="1"/>
  <c r="AC215" i="3"/>
  <c r="AB220" i="3"/>
  <c r="AC220" i="3" s="1"/>
  <c r="AC221" i="3"/>
  <c r="AB229" i="3"/>
  <c r="AC229" i="3" s="1"/>
  <c r="AC230" i="3"/>
  <c r="AB242" i="3"/>
  <c r="AC242" i="3" s="1"/>
  <c r="AC243" i="3"/>
  <c r="AB251" i="3"/>
  <c r="AC251" i="3" s="1"/>
  <c r="AC252" i="3"/>
  <c r="AB278" i="3"/>
  <c r="AC278" i="3" s="1"/>
  <c r="AC279" i="3"/>
  <c r="AB286" i="3"/>
  <c r="AC286" i="3" s="1"/>
  <c r="AC287" i="3"/>
  <c r="AB311" i="3"/>
  <c r="AC311" i="3" s="1"/>
  <c r="AC312" i="3"/>
  <c r="AB321" i="3"/>
  <c r="AC322" i="3"/>
  <c r="AB328" i="3"/>
  <c r="AC328" i="3" s="1"/>
  <c r="AC329" i="3"/>
  <c r="AB338" i="3"/>
  <c r="AC338" i="3" s="1"/>
  <c r="AC339" i="3"/>
  <c r="AB348" i="3"/>
  <c r="AC348" i="3" s="1"/>
  <c r="AC349" i="3"/>
  <c r="AB377" i="3"/>
  <c r="AC378" i="3"/>
  <c r="AB391" i="3"/>
  <c r="AC392" i="3"/>
  <c r="AA366" i="3"/>
  <c r="AA365" i="3" s="1"/>
  <c r="Z21" i="3"/>
  <c r="Z17" i="3" s="1"/>
  <c r="Z8" i="3" s="1"/>
  <c r="Z394" i="3" s="1"/>
  <c r="AA204" i="3"/>
  <c r="AB26" i="3"/>
  <c r="AC26" i="3" s="1"/>
  <c r="AC27" i="3"/>
  <c r="AB265" i="3"/>
  <c r="AC266" i="3"/>
  <c r="AB110" i="3"/>
  <c r="AC111" i="3"/>
  <c r="AB71" i="3"/>
  <c r="AC72" i="3"/>
  <c r="AB56" i="3"/>
  <c r="AC57" i="3"/>
  <c r="AB43" i="3"/>
  <c r="AC44" i="3"/>
  <c r="AB358" i="3"/>
  <c r="AC359" i="3"/>
  <c r="AB28" i="3"/>
  <c r="AC28" i="3" s="1"/>
  <c r="AC29" i="3"/>
  <c r="AB34" i="3"/>
  <c r="AC34" i="3" s="1"/>
  <c r="AC35" i="3"/>
  <c r="AB49" i="3"/>
  <c r="AC49" i="3" s="1"/>
  <c r="AC50" i="3"/>
  <c r="AB58" i="3"/>
  <c r="AC58" i="3" s="1"/>
  <c r="AC59" i="3"/>
  <c r="AB66" i="3"/>
  <c r="AC67" i="3"/>
  <c r="AB80" i="3"/>
  <c r="AC80" i="3" s="1"/>
  <c r="AC81" i="3"/>
  <c r="AB86" i="3"/>
  <c r="AC86" i="3" s="1"/>
  <c r="AC87" i="3"/>
  <c r="AB92" i="3"/>
  <c r="AC92" i="3" s="1"/>
  <c r="AC93" i="3"/>
  <c r="AB116" i="3"/>
  <c r="AC116" i="3" s="1"/>
  <c r="AC117" i="3"/>
  <c r="AB124" i="3"/>
  <c r="AC125" i="3"/>
  <c r="AB131" i="3"/>
  <c r="AC132" i="3"/>
  <c r="AB137" i="3"/>
  <c r="AC137" i="3" s="1"/>
  <c r="AC138" i="3"/>
  <c r="AB144" i="3"/>
  <c r="AC145" i="3"/>
  <c r="AB153" i="3"/>
  <c r="AC153" i="3" s="1"/>
  <c r="AC154" i="3"/>
  <c r="AB161" i="3"/>
  <c r="AC161" i="3" s="1"/>
  <c r="AC162" i="3"/>
  <c r="AB168" i="3"/>
  <c r="AC168" i="3" s="1"/>
  <c r="AC169" i="3"/>
  <c r="AB174" i="3"/>
  <c r="AC174" i="3" s="1"/>
  <c r="AC175" i="3"/>
  <c r="AB186" i="3"/>
  <c r="AC187" i="3"/>
  <c r="AB192" i="3"/>
  <c r="AC192" i="3" s="1"/>
  <c r="AC193" i="3"/>
  <c r="AB198" i="3"/>
  <c r="AC198" i="3" s="1"/>
  <c r="AC199" i="3"/>
  <c r="AB205" i="3"/>
  <c r="AC206" i="3"/>
  <c r="AB211" i="3"/>
  <c r="AC211" i="3" s="1"/>
  <c r="AC212" i="3"/>
  <c r="AB217" i="3"/>
  <c r="AC217" i="3" s="1"/>
  <c r="AC218" i="3"/>
  <c r="AB239" i="3"/>
  <c r="AC240" i="3"/>
  <c r="AB245" i="3"/>
  <c r="AC245" i="3" s="1"/>
  <c r="AC246" i="3"/>
  <c r="AB273" i="3"/>
  <c r="AC273" i="3" s="1"/>
  <c r="AC274" i="3"/>
  <c r="AB294" i="3"/>
  <c r="AC294" i="3" s="1"/>
  <c r="AC295" i="3"/>
  <c r="AB308" i="3"/>
  <c r="AC308" i="3" s="1"/>
  <c r="AC309" i="3"/>
  <c r="AB315" i="3"/>
  <c r="AC316" i="3"/>
  <c r="AB325" i="3"/>
  <c r="AC326" i="3"/>
  <c r="AB331" i="3"/>
  <c r="AC331" i="3" s="1"/>
  <c r="AC332" i="3"/>
  <c r="AB341" i="3"/>
  <c r="AC341" i="3" s="1"/>
  <c r="AC342" i="3"/>
  <c r="AB362" i="3"/>
  <c r="AC362" i="3" s="1"/>
  <c r="AC363" i="3"/>
  <c r="AB387" i="3"/>
  <c r="AC388" i="3"/>
  <c r="AC289" i="3"/>
  <c r="AC380" i="3"/>
  <c r="AC372" i="3"/>
  <c r="Z260" i="3"/>
  <c r="O8" i="1"/>
  <c r="P240" i="1"/>
  <c r="P239" i="1" s="1"/>
  <c r="J153" i="1"/>
  <c r="J152" i="1" s="1"/>
  <c r="J7" i="1" s="1"/>
  <c r="L332" i="1"/>
  <c r="AA8" i="2"/>
  <c r="AA7" i="2" s="1"/>
  <c r="Z277" i="3"/>
  <c r="Z276" i="3" s="1"/>
  <c r="N357" i="1"/>
  <c r="J220" i="1"/>
  <c r="J219" i="1" s="1"/>
  <c r="AA122" i="3"/>
  <c r="Z319" i="3"/>
  <c r="N220" i="1"/>
  <c r="N219" i="1" s="1"/>
  <c r="O357" i="1"/>
  <c r="O332" i="1"/>
  <c r="O153" i="1"/>
  <c r="O152" i="1" s="1"/>
  <c r="Z193" i="2"/>
  <c r="Z192" i="2" s="1"/>
  <c r="AA193" i="2"/>
  <c r="AA191" i="2" s="1"/>
  <c r="Z232" i="2"/>
  <c r="O220" i="1"/>
  <c r="O219" i="1" s="1"/>
  <c r="AA8" i="3"/>
  <c r="AA319" i="3"/>
  <c r="Z184" i="3"/>
  <c r="K359" i="1"/>
  <c r="K348" i="1"/>
  <c r="K403" i="1"/>
  <c r="K152" i="1"/>
  <c r="K219" i="1"/>
  <c r="Z318" i="3"/>
  <c r="K195" i="1"/>
  <c r="K29" i="1"/>
  <c r="K77" i="1"/>
  <c r="M77" i="1" s="1"/>
  <c r="K68" i="1"/>
  <c r="M68" i="1" s="1"/>
  <c r="K389" i="1"/>
  <c r="K125" i="1"/>
  <c r="M125" i="1" s="1"/>
  <c r="K111" i="1"/>
  <c r="K33" i="1"/>
  <c r="K115" i="1"/>
  <c r="O240" i="1"/>
  <c r="N332" i="1"/>
  <c r="P9" i="1"/>
  <c r="P8" i="1" s="1"/>
  <c r="N316" i="1"/>
  <c r="N240" i="1" s="1"/>
  <c r="N9" i="1"/>
  <c r="N8" i="1" s="1"/>
  <c r="P357" i="1"/>
  <c r="Z334" i="2"/>
  <c r="AA184" i="3"/>
  <c r="Z122" i="3"/>
  <c r="AA277" i="3"/>
  <c r="AA276" i="3" s="1"/>
  <c r="Z191" i="2"/>
  <c r="Z147" i="2"/>
  <c r="AA358" i="2"/>
  <c r="AA147" i="2"/>
  <c r="J240" i="1"/>
  <c r="J239" i="1" s="1"/>
  <c r="K240" i="1"/>
  <c r="M317" i="1" l="1"/>
  <c r="L316" i="1"/>
  <c r="M316" i="1" s="1"/>
  <c r="M348" i="1"/>
  <c r="M29" i="1"/>
  <c r="AA394" i="3"/>
  <c r="O239" i="1"/>
  <c r="M375" i="1"/>
  <c r="L374" i="1"/>
  <c r="M374" i="1" s="1"/>
  <c r="L389" i="1"/>
  <c r="M390" i="1"/>
  <c r="M207" i="1"/>
  <c r="L206" i="1"/>
  <c r="L66" i="1"/>
  <c r="L213" i="1"/>
  <c r="M213" i="1" s="1"/>
  <c r="M214" i="1"/>
  <c r="M115" i="1"/>
  <c r="L153" i="1"/>
  <c r="L358" i="1"/>
  <c r="M359" i="1"/>
  <c r="M403" i="1"/>
  <c r="L399" i="1"/>
  <c r="M304" i="1"/>
  <c r="L294" i="1"/>
  <c r="M294" i="1" s="1"/>
  <c r="M10" i="1"/>
  <c r="L9" i="1"/>
  <c r="M33" i="1"/>
  <c r="M195" i="1"/>
  <c r="M111" i="1"/>
  <c r="M219" i="1"/>
  <c r="AC377" i="2"/>
  <c r="AB376" i="2"/>
  <c r="AB279" i="2"/>
  <c r="AC279" i="2" s="1"/>
  <c r="AC280" i="2"/>
  <c r="AB235" i="2"/>
  <c r="AC236" i="2"/>
  <c r="AC155" i="2"/>
  <c r="AB152" i="2"/>
  <c r="AB173" i="2"/>
  <c r="AC173" i="2" s="1"/>
  <c r="AC174" i="2"/>
  <c r="AB77" i="2"/>
  <c r="AC78" i="2"/>
  <c r="AB16" i="2"/>
  <c r="AC16" i="2" s="1"/>
  <c r="AC17" i="2"/>
  <c r="AC259" i="2"/>
  <c r="AB258" i="2"/>
  <c r="AC258" i="2" s="1"/>
  <c r="AB326" i="2"/>
  <c r="AC327" i="2"/>
  <c r="AB282" i="2"/>
  <c r="AC282" i="2" s="1"/>
  <c r="AC283" i="2"/>
  <c r="AB285" i="2"/>
  <c r="AC285" i="2" s="1"/>
  <c r="AC286" i="2"/>
  <c r="AB331" i="2"/>
  <c r="AC332" i="2"/>
  <c r="AB176" i="2"/>
  <c r="AC176" i="2" s="1"/>
  <c r="AC177" i="2"/>
  <c r="AB229" i="2"/>
  <c r="AC230" i="2"/>
  <c r="AC384" i="2"/>
  <c r="AC360" i="2"/>
  <c r="AB359" i="2"/>
  <c r="AC349" i="2"/>
  <c r="AB348" i="2"/>
  <c r="AB313" i="2"/>
  <c r="AC314" i="2"/>
  <c r="AC240" i="2"/>
  <c r="AB239" i="2"/>
  <c r="AB136" i="2"/>
  <c r="AC137" i="2"/>
  <c r="AC123" i="2"/>
  <c r="AB121" i="2"/>
  <c r="AB122" i="2"/>
  <c r="AC122" i="2" s="1"/>
  <c r="AC91" i="2"/>
  <c r="AB90" i="2"/>
  <c r="AC72" i="2"/>
  <c r="AB68" i="2"/>
  <c r="AC370" i="2"/>
  <c r="AB369" i="2"/>
  <c r="AC369" i="2" s="1"/>
  <c r="AC297" i="2"/>
  <c r="AC223" i="2"/>
  <c r="AB219" i="2"/>
  <c r="AB214" i="2"/>
  <c r="AC215" i="2"/>
  <c r="AB187" i="2"/>
  <c r="AC188" i="2"/>
  <c r="AB142" i="2"/>
  <c r="AC143" i="2"/>
  <c r="AB116" i="2"/>
  <c r="AC117" i="2"/>
  <c r="AB85" i="2"/>
  <c r="AC86" i="2"/>
  <c r="AB300" i="2"/>
  <c r="AC300" i="2" s="1"/>
  <c r="AC301" i="2"/>
  <c r="AB337" i="2"/>
  <c r="AC338" i="2"/>
  <c r="AB387" i="2"/>
  <c r="AC387" i="2" s="1"/>
  <c r="AC388" i="2"/>
  <c r="AC10" i="2"/>
  <c r="AB9" i="2"/>
  <c r="AB57" i="2"/>
  <c r="AC58" i="2"/>
  <c r="AC171" i="2"/>
  <c r="AB168" i="2"/>
  <c r="AC168" i="2" s="1"/>
  <c r="AB21" i="2"/>
  <c r="AC21" i="2" s="1"/>
  <c r="AC22" i="2"/>
  <c r="AC25" i="2"/>
  <c r="AB24" i="2"/>
  <c r="AC24" i="2" s="1"/>
  <c r="AB288" i="2"/>
  <c r="AC288" i="2" s="1"/>
  <c r="AC289" i="2"/>
  <c r="AB317" i="2"/>
  <c r="AC317" i="2" s="1"/>
  <c r="AC318" i="2"/>
  <c r="AB193" i="2"/>
  <c r="Z6" i="2"/>
  <c r="Z393" i="2" s="1"/>
  <c r="AC325" i="3"/>
  <c r="AB324" i="3"/>
  <c r="AC324" i="3" s="1"/>
  <c r="AB390" i="3"/>
  <c r="AC390" i="3" s="1"/>
  <c r="AC391" i="3"/>
  <c r="AC377" i="3"/>
  <c r="AB366" i="3"/>
  <c r="AB320" i="3"/>
  <c r="AC321" i="3"/>
  <c r="AC165" i="3"/>
  <c r="AB164" i="3"/>
  <c r="AC164" i="3" s="1"/>
  <c r="AC158" i="3"/>
  <c r="AB157" i="3"/>
  <c r="AB61" i="3"/>
  <c r="AC61" i="3" s="1"/>
  <c r="AC62" i="3"/>
  <c r="AB37" i="3"/>
  <c r="AC37" i="3" s="1"/>
  <c r="AC38" i="3"/>
  <c r="AC11" i="3"/>
  <c r="AB10" i="3"/>
  <c r="AB223" i="3"/>
  <c r="AC223" i="3" s="1"/>
  <c r="AC224" i="3"/>
  <c r="AB261" i="3"/>
  <c r="AC261" i="3" s="1"/>
  <c r="AC262" i="3"/>
  <c r="AC284" i="3"/>
  <c r="AB281" i="3"/>
  <c r="AB302" i="3"/>
  <c r="AC302" i="3" s="1"/>
  <c r="AC303" i="3"/>
  <c r="AC101" i="3"/>
  <c r="AB100" i="3"/>
  <c r="AC149" i="3"/>
  <c r="AB148" i="3"/>
  <c r="AB297" i="3"/>
  <c r="AC297" i="3" s="1"/>
  <c r="AC300" i="3"/>
  <c r="AB18" i="3"/>
  <c r="AC18" i="3" s="1"/>
  <c r="AC19" i="3"/>
  <c r="AC22" i="3"/>
  <c r="AB21" i="3"/>
  <c r="AB232" i="3"/>
  <c r="AC232" i="3" s="1"/>
  <c r="AC233" i="3"/>
  <c r="AB226" i="3"/>
  <c r="AC226" i="3" s="1"/>
  <c r="AC227" i="3"/>
  <c r="AB248" i="3"/>
  <c r="AC248" i="3" s="1"/>
  <c r="AC249" i="3"/>
  <c r="AB235" i="3"/>
  <c r="AC235" i="3" s="1"/>
  <c r="AC236" i="3"/>
  <c r="AB305" i="3"/>
  <c r="AC305" i="3" s="1"/>
  <c r="AC306" i="3"/>
  <c r="AB335" i="3"/>
  <c r="AC336" i="3"/>
  <c r="AB386" i="3"/>
  <c r="AC387" i="3"/>
  <c r="AB314" i="3"/>
  <c r="AC314" i="3" s="1"/>
  <c r="AC315" i="3"/>
  <c r="AC239" i="3"/>
  <c r="AB238" i="3"/>
  <c r="AC238" i="3" s="1"/>
  <c r="AC205" i="3"/>
  <c r="AC186" i="3"/>
  <c r="AB185" i="3"/>
  <c r="AB143" i="3"/>
  <c r="AC143" i="3" s="1"/>
  <c r="AC144" i="3"/>
  <c r="AC131" i="3"/>
  <c r="AB130" i="3"/>
  <c r="AC130" i="3" s="1"/>
  <c r="AC124" i="3"/>
  <c r="AB123" i="3"/>
  <c r="AB65" i="3"/>
  <c r="AC65" i="3" s="1"/>
  <c r="AC66" i="3"/>
  <c r="AC358" i="3"/>
  <c r="AB357" i="3"/>
  <c r="AB42" i="3"/>
  <c r="AC43" i="3"/>
  <c r="AB55" i="3"/>
  <c r="AC55" i="3" s="1"/>
  <c r="AC56" i="3"/>
  <c r="AC71" i="3"/>
  <c r="AB70" i="3"/>
  <c r="AB109" i="3"/>
  <c r="AC110" i="3"/>
  <c r="AC265" i="3"/>
  <c r="AB264" i="3"/>
  <c r="K8" i="1"/>
  <c r="AA192" i="2"/>
  <c r="O7" i="1"/>
  <c r="O409" i="1" s="1"/>
  <c r="AA6" i="2"/>
  <c r="AA393" i="2" s="1"/>
  <c r="K90" i="1"/>
  <c r="K124" i="1"/>
  <c r="M124" i="1" s="1"/>
  <c r="K388" i="1"/>
  <c r="K67" i="1"/>
  <c r="M67" i="1" s="1"/>
  <c r="K76" i="1"/>
  <c r="M76" i="1" s="1"/>
  <c r="K194" i="1"/>
  <c r="K399" i="1"/>
  <c r="K332" i="1"/>
  <c r="K239" i="1" s="1"/>
  <c r="K358" i="1"/>
  <c r="N7" i="1"/>
  <c r="P7" i="1"/>
  <c r="L194" i="1" l="1"/>
  <c r="M206" i="1"/>
  <c r="AB204" i="3"/>
  <c r="AC204" i="3" s="1"/>
  <c r="M9" i="1"/>
  <c r="L8" i="1"/>
  <c r="M8" i="1" s="1"/>
  <c r="L357" i="1"/>
  <c r="M358" i="1"/>
  <c r="L398" i="1"/>
  <c r="M399" i="1"/>
  <c r="L152" i="1"/>
  <c r="M152" i="1" s="1"/>
  <c r="M153" i="1"/>
  <c r="AB296" i="2"/>
  <c r="M332" i="1"/>
  <c r="L388" i="1"/>
  <c r="M389" i="1"/>
  <c r="AC193" i="2"/>
  <c r="AB191" i="2"/>
  <c r="AC191" i="2" s="1"/>
  <c r="AB192" i="2"/>
  <c r="AC192" i="2" s="1"/>
  <c r="AB8" i="2"/>
  <c r="AC9" i="2"/>
  <c r="AB218" i="2"/>
  <c r="AC219" i="2"/>
  <c r="AB67" i="2"/>
  <c r="AC67" i="2" s="1"/>
  <c r="AC68" i="2"/>
  <c r="AB89" i="2"/>
  <c r="AC89" i="2" s="1"/>
  <c r="AC90" i="2"/>
  <c r="AB135" i="2"/>
  <c r="AC135" i="2" s="1"/>
  <c r="AC136" i="2"/>
  <c r="AB312" i="2"/>
  <c r="AC312" i="2" s="1"/>
  <c r="AC313" i="2"/>
  <c r="AB228" i="2"/>
  <c r="AC229" i="2"/>
  <c r="AB330" i="2"/>
  <c r="AC331" i="2"/>
  <c r="AB325" i="2"/>
  <c r="AC326" i="2"/>
  <c r="AB76" i="2"/>
  <c r="AC77" i="2"/>
  <c r="AB234" i="2"/>
  <c r="AC235" i="2"/>
  <c r="AC57" i="2"/>
  <c r="AB56" i="2"/>
  <c r="AB336" i="2"/>
  <c r="AC337" i="2"/>
  <c r="AB84" i="2"/>
  <c r="AC84" i="2" s="1"/>
  <c r="AC85" i="2"/>
  <c r="AB115" i="2"/>
  <c r="AC115" i="2" s="1"/>
  <c r="AC116" i="2"/>
  <c r="AC142" i="2"/>
  <c r="AB141" i="2"/>
  <c r="AC141" i="2" s="1"/>
  <c r="AB140" i="2"/>
  <c r="AC140" i="2" s="1"/>
  <c r="AC187" i="2"/>
  <c r="AB185" i="2"/>
  <c r="AC185" i="2" s="1"/>
  <c r="AB186" i="2"/>
  <c r="AC186" i="2" s="1"/>
  <c r="AB213" i="2"/>
  <c r="AC213" i="2" s="1"/>
  <c r="AC214" i="2"/>
  <c r="AB120" i="2"/>
  <c r="AC120" i="2" s="1"/>
  <c r="AC121" i="2"/>
  <c r="AB238" i="2"/>
  <c r="AC239" i="2"/>
  <c r="AB347" i="2"/>
  <c r="AC348" i="2"/>
  <c r="AC359" i="2"/>
  <c r="AC152" i="2"/>
  <c r="AB148" i="2"/>
  <c r="AB375" i="2"/>
  <c r="AC375" i="2" s="1"/>
  <c r="AC376" i="2"/>
  <c r="AB383" i="2"/>
  <c r="AC383" i="2" s="1"/>
  <c r="AC109" i="3"/>
  <c r="AB108" i="3"/>
  <c r="AB260" i="3"/>
  <c r="AC260" i="3" s="1"/>
  <c r="AC264" i="3"/>
  <c r="AB69" i="3"/>
  <c r="AC69" i="3" s="1"/>
  <c r="AC70" i="3"/>
  <c r="AC357" i="3"/>
  <c r="AB351" i="3"/>
  <c r="AC351" i="3" s="1"/>
  <c r="AC123" i="3"/>
  <c r="AC185" i="3"/>
  <c r="AC335" i="3"/>
  <c r="AB334" i="3"/>
  <c r="AC334" i="3" s="1"/>
  <c r="AC320" i="3"/>
  <c r="AC42" i="3"/>
  <c r="AB41" i="3"/>
  <c r="AC41" i="3" s="1"/>
  <c r="AC386" i="3"/>
  <c r="AB385" i="3"/>
  <c r="AC385" i="3" s="1"/>
  <c r="AB17" i="3"/>
  <c r="AC21" i="3"/>
  <c r="AB147" i="3"/>
  <c r="AC147" i="3" s="1"/>
  <c r="AC148" i="3"/>
  <c r="AB99" i="3"/>
  <c r="AC100" i="3"/>
  <c r="AC281" i="3"/>
  <c r="AB277" i="3"/>
  <c r="AB9" i="3"/>
  <c r="AC9" i="3" s="1"/>
  <c r="AC10" i="3"/>
  <c r="AC157" i="3"/>
  <c r="AB156" i="3"/>
  <c r="AC156" i="3" s="1"/>
  <c r="AB365" i="3"/>
  <c r="AC365" i="3" s="1"/>
  <c r="AC366" i="3"/>
  <c r="K357" i="1"/>
  <c r="K66" i="1"/>
  <c r="M66" i="1" s="1"/>
  <c r="K387" i="1"/>
  <c r="K398" i="1"/>
  <c r="AA318" i="3"/>
  <c r="K75" i="1"/>
  <c r="M75" i="1" s="1"/>
  <c r="P409" i="1"/>
  <c r="J409" i="1"/>
  <c r="Z396" i="3" s="1"/>
  <c r="AB358" i="2" l="1"/>
  <c r="AC358" i="2" s="1"/>
  <c r="AC318" i="3"/>
  <c r="AB122" i="3"/>
  <c r="AC122" i="3" s="1"/>
  <c r="M194" i="1"/>
  <c r="AB318" i="3"/>
  <c r="L387" i="1"/>
  <c r="M387" i="1" s="1"/>
  <c r="M388" i="1"/>
  <c r="AB184" i="3"/>
  <c r="AC184" i="3" s="1"/>
  <c r="M357" i="1"/>
  <c r="L397" i="1"/>
  <c r="M398" i="1"/>
  <c r="AC148" i="2"/>
  <c r="AB147" i="2"/>
  <c r="AC147" i="2" s="1"/>
  <c r="AB146" i="2"/>
  <c r="AC146" i="2" s="1"/>
  <c r="AB55" i="2"/>
  <c r="AC55" i="2" s="1"/>
  <c r="AC56" i="2"/>
  <c r="AC347" i="2"/>
  <c r="AC238" i="2"/>
  <c r="AB335" i="2"/>
  <c r="AC335" i="2" s="1"/>
  <c r="AC336" i="2"/>
  <c r="AB295" i="2"/>
  <c r="AC295" i="2" s="1"/>
  <c r="AC296" i="2"/>
  <c r="AB233" i="2"/>
  <c r="AC233" i="2" s="1"/>
  <c r="AC234" i="2"/>
  <c r="AB75" i="2"/>
  <c r="AC75" i="2" s="1"/>
  <c r="AC76" i="2"/>
  <c r="AB324" i="2"/>
  <c r="AC324" i="2" s="1"/>
  <c r="AC325" i="2"/>
  <c r="AB329" i="2"/>
  <c r="AC329" i="2" s="1"/>
  <c r="AC330" i="2"/>
  <c r="AC228" i="2"/>
  <c r="AB226" i="2"/>
  <c r="AC226" i="2" s="1"/>
  <c r="AB227" i="2"/>
  <c r="AC227" i="2" s="1"/>
  <c r="AB212" i="2"/>
  <c r="AC212" i="2" s="1"/>
  <c r="AC218" i="2"/>
  <c r="AB7" i="2"/>
  <c r="AC8" i="2"/>
  <c r="AB98" i="3"/>
  <c r="AC98" i="3" s="1"/>
  <c r="AC99" i="3"/>
  <c r="AB8" i="3"/>
  <c r="AC17" i="3"/>
  <c r="AB319" i="3"/>
  <c r="AC319" i="3" s="1"/>
  <c r="AB276" i="3"/>
  <c r="AC276" i="3" s="1"/>
  <c r="AC277" i="3"/>
  <c r="AB107" i="3"/>
  <c r="AC107" i="3" s="1"/>
  <c r="AC108" i="3"/>
  <c r="K7" i="1"/>
  <c r="K397" i="1"/>
  <c r="Z395" i="2"/>
  <c r="M397" i="1" l="1"/>
  <c r="AC8" i="3"/>
  <c r="AB394" i="3"/>
  <c r="AC7" i="2"/>
  <c r="AB6" i="2"/>
  <c r="AB232" i="2"/>
  <c r="AC232" i="2" s="1"/>
  <c r="AB334" i="2"/>
  <c r="AC334" i="2" s="1"/>
  <c r="K409" i="1"/>
  <c r="AA396" i="3" s="1"/>
  <c r="Z396" i="2"/>
  <c r="Z394" i="2"/>
  <c r="AB393" i="2" l="1"/>
  <c r="AC393" i="2" s="1"/>
  <c r="AC6" i="2"/>
  <c r="AA395" i="2"/>
  <c r="AA394" i="2" l="1"/>
  <c r="AA396" i="2"/>
  <c r="W231" i="2" l="1"/>
  <c r="Y231" i="2"/>
  <c r="V231" i="2"/>
  <c r="K231" i="2" l="1"/>
  <c r="M231" i="2"/>
  <c r="N231" i="2"/>
  <c r="O231" i="2"/>
  <c r="Q231" i="2"/>
  <c r="J231" i="2"/>
  <c r="W175" i="2" l="1"/>
  <c r="W237" i="3" l="1"/>
  <c r="W236" i="3" s="1"/>
  <c r="W235" i="3" s="1"/>
  <c r="Y237" i="3"/>
  <c r="Y236" i="3" s="1"/>
  <c r="Y235" i="3" s="1"/>
  <c r="V237" i="3"/>
  <c r="V236" i="3" s="1"/>
  <c r="V235" i="3" s="1"/>
  <c r="W337" i="3"/>
  <c r="Y337" i="3"/>
  <c r="V337" i="3"/>
  <c r="K336" i="3" l="1"/>
  <c r="K335" i="3" s="1"/>
  <c r="L336" i="3"/>
  <c r="L335" i="3" s="1"/>
  <c r="M336" i="3"/>
  <c r="M335" i="3" s="1"/>
  <c r="N336" i="3"/>
  <c r="N335" i="3" s="1"/>
  <c r="O336" i="3"/>
  <c r="O335" i="3" s="1"/>
  <c r="P336" i="3"/>
  <c r="P335" i="3" s="1"/>
  <c r="Q336" i="3"/>
  <c r="Q335" i="3" s="1"/>
  <c r="R336" i="3"/>
  <c r="R335" i="3" s="1"/>
  <c r="S336" i="3"/>
  <c r="S335" i="3" s="1"/>
  <c r="T336" i="3"/>
  <c r="T335" i="3" s="1"/>
  <c r="U336" i="3"/>
  <c r="U335" i="3" s="1"/>
  <c r="V336" i="3"/>
  <c r="V335" i="3" s="1"/>
  <c r="W336" i="3"/>
  <c r="W335" i="3" s="1"/>
  <c r="Y336" i="3"/>
  <c r="Y335" i="3" s="1"/>
  <c r="J336" i="3"/>
  <c r="J335" i="3" s="1"/>
  <c r="X337" i="3"/>
  <c r="X336" i="3" s="1"/>
  <c r="X335" i="3" s="1"/>
  <c r="W333" i="2"/>
  <c r="W332" i="2" s="1"/>
  <c r="W331" i="2" s="1"/>
  <c r="W330" i="2" s="1"/>
  <c r="W329" i="2" s="1"/>
  <c r="Y333" i="2"/>
  <c r="Y332" i="2" s="1"/>
  <c r="Y331" i="2" s="1"/>
  <c r="Y330" i="2" s="1"/>
  <c r="Y329" i="2" s="1"/>
  <c r="V333" i="2"/>
  <c r="V332" i="2" s="1"/>
  <c r="V331" i="2" s="1"/>
  <c r="V330" i="2" s="1"/>
  <c r="V329" i="2" s="1"/>
  <c r="X237" i="3"/>
  <c r="X236" i="3" s="1"/>
  <c r="X235" i="3" s="1"/>
  <c r="X333" i="2" l="1"/>
  <c r="X332" i="2" s="1"/>
  <c r="X331" i="2" s="1"/>
  <c r="X330" i="2" s="1"/>
  <c r="X329" i="2" s="1"/>
  <c r="X231" i="2"/>
  <c r="O281" i="2" l="1"/>
  <c r="O280" i="2" s="1"/>
  <c r="O279" i="2" s="1"/>
  <c r="P281" i="2"/>
  <c r="P280" i="2" s="1"/>
  <c r="P279" i="2" s="1"/>
  <c r="Q281" i="2"/>
  <c r="Q280" i="2" s="1"/>
  <c r="Q279" i="2" s="1"/>
  <c r="V281" i="2"/>
  <c r="V280" i="2" s="1"/>
  <c r="V279" i="2" s="1"/>
  <c r="W281" i="2"/>
  <c r="W280" i="2" s="1"/>
  <c r="W279" i="2" s="1"/>
  <c r="X281" i="2"/>
  <c r="X280" i="2" s="1"/>
  <c r="X279" i="2" s="1"/>
  <c r="Y281" i="2"/>
  <c r="Y280" i="2" s="1"/>
  <c r="Y279" i="2" s="1"/>
  <c r="O284" i="2"/>
  <c r="O283" i="2" s="1"/>
  <c r="O282" i="2" s="1"/>
  <c r="Q284" i="2"/>
  <c r="Q283" i="2" s="1"/>
  <c r="Q282" i="2" s="1"/>
  <c r="V284" i="2"/>
  <c r="V283" i="2" s="1"/>
  <c r="V282" i="2" s="1"/>
  <c r="W284" i="2"/>
  <c r="W283" i="2" s="1"/>
  <c r="W282" i="2" s="1"/>
  <c r="X284" i="2"/>
  <c r="X283" i="2" s="1"/>
  <c r="X282" i="2" s="1"/>
  <c r="Y284" i="2"/>
  <c r="Y283" i="2" s="1"/>
  <c r="Y282" i="2" s="1"/>
  <c r="K284" i="2"/>
  <c r="K283" i="2" s="1"/>
  <c r="K282" i="2" s="1"/>
  <c r="L284" i="2"/>
  <c r="L283" i="2" s="1"/>
  <c r="L282" i="2" s="1"/>
  <c r="M284" i="2"/>
  <c r="M283" i="2" s="1"/>
  <c r="M282" i="2" s="1"/>
  <c r="N284" i="2"/>
  <c r="N283" i="2" s="1"/>
  <c r="N282" i="2" s="1"/>
  <c r="K281" i="2"/>
  <c r="K280" i="2" s="1"/>
  <c r="K279" i="2" s="1"/>
  <c r="L281" i="2"/>
  <c r="L280" i="2" s="1"/>
  <c r="L279" i="2" s="1"/>
  <c r="M281" i="2"/>
  <c r="M280" i="2" s="1"/>
  <c r="M279" i="2" s="1"/>
  <c r="N281" i="2"/>
  <c r="N280" i="2" s="1"/>
  <c r="N279" i="2" s="1"/>
  <c r="J284" i="2"/>
  <c r="J283" i="2" s="1"/>
  <c r="J282" i="2" s="1"/>
  <c r="J281" i="2"/>
  <c r="J280" i="2" s="1"/>
  <c r="J279" i="2" s="1"/>
  <c r="T225" i="3"/>
  <c r="T224" i="3" s="1"/>
  <c r="T223" i="3" s="1"/>
  <c r="U228" i="3"/>
  <c r="U227" i="3" s="1"/>
  <c r="U226" i="3" s="1"/>
  <c r="K228" i="3"/>
  <c r="K227" i="3" s="1"/>
  <c r="K226" i="3" s="1"/>
  <c r="L228" i="3"/>
  <c r="L227" i="3" s="1"/>
  <c r="L226" i="3" s="1"/>
  <c r="M228" i="3"/>
  <c r="M227" i="3" s="1"/>
  <c r="M226" i="3" s="1"/>
  <c r="N228" i="3"/>
  <c r="N227" i="3" s="1"/>
  <c r="N226" i="3" s="1"/>
  <c r="O228" i="3"/>
  <c r="O227" i="3" s="1"/>
  <c r="O226" i="3" s="1"/>
  <c r="Q228" i="3"/>
  <c r="Q227" i="3" s="1"/>
  <c r="Q226" i="3" s="1"/>
  <c r="R228" i="3"/>
  <c r="R227" i="3" s="1"/>
  <c r="R226" i="3" s="1"/>
  <c r="V228" i="3"/>
  <c r="V227" i="3" s="1"/>
  <c r="V226" i="3" s="1"/>
  <c r="W228" i="3"/>
  <c r="W227" i="3" s="1"/>
  <c r="W226" i="3" s="1"/>
  <c r="X228" i="3"/>
  <c r="X227" i="3" s="1"/>
  <c r="X226" i="3" s="1"/>
  <c r="Y228" i="3"/>
  <c r="Y227" i="3" s="1"/>
  <c r="Y226" i="3" s="1"/>
  <c r="J228" i="3"/>
  <c r="J227" i="3" s="1"/>
  <c r="J226" i="3" s="1"/>
  <c r="K225" i="3"/>
  <c r="K224" i="3" s="1"/>
  <c r="K223" i="3" s="1"/>
  <c r="L225" i="3"/>
  <c r="L224" i="3" s="1"/>
  <c r="L223" i="3" s="1"/>
  <c r="M225" i="3"/>
  <c r="M224" i="3" s="1"/>
  <c r="M223" i="3" s="1"/>
  <c r="N225" i="3"/>
  <c r="N224" i="3" s="1"/>
  <c r="N223" i="3" s="1"/>
  <c r="O225" i="3"/>
  <c r="O224" i="3" s="1"/>
  <c r="O223" i="3" s="1"/>
  <c r="P225" i="3"/>
  <c r="P224" i="3" s="1"/>
  <c r="P223" i="3" s="1"/>
  <c r="Q225" i="3"/>
  <c r="Q224" i="3" s="1"/>
  <c r="Q223" i="3" s="1"/>
  <c r="S225" i="3"/>
  <c r="S224" i="3" s="1"/>
  <c r="S223" i="3" s="1"/>
  <c r="V225" i="3"/>
  <c r="V224" i="3" s="1"/>
  <c r="V223" i="3" s="1"/>
  <c r="W225" i="3"/>
  <c r="W224" i="3" s="1"/>
  <c r="W223" i="3" s="1"/>
  <c r="X225" i="3"/>
  <c r="X224" i="3" s="1"/>
  <c r="X223" i="3" s="1"/>
  <c r="Y225" i="3"/>
  <c r="Y224" i="3" s="1"/>
  <c r="Y223" i="3" s="1"/>
  <c r="J225" i="3"/>
  <c r="J224" i="3" s="1"/>
  <c r="J223" i="3" s="1"/>
  <c r="K25" i="3"/>
  <c r="M25" i="3"/>
  <c r="O25" i="3"/>
  <c r="Q25" i="3"/>
  <c r="V25" i="3"/>
  <c r="W25" i="3"/>
  <c r="X25" i="3"/>
  <c r="Y25" i="3"/>
  <c r="R225" i="3" l="1"/>
  <c r="R224" i="3" s="1"/>
  <c r="R223" i="3" s="1"/>
  <c r="T281" i="2"/>
  <c r="T280" i="2" s="1"/>
  <c r="T279" i="2" s="1"/>
  <c r="S228" i="3"/>
  <c r="S227" i="3" s="1"/>
  <c r="S226" i="3" s="1"/>
  <c r="U225" i="3"/>
  <c r="U224" i="3" s="1"/>
  <c r="U223" i="3" s="1"/>
  <c r="U284" i="2"/>
  <c r="U283" i="2" s="1"/>
  <c r="U282" i="2" s="1"/>
  <c r="R284" i="2"/>
  <c r="R283" i="2" s="1"/>
  <c r="R282" i="2" s="1"/>
  <c r="S281" i="2"/>
  <c r="S280" i="2" s="1"/>
  <c r="S279" i="2" s="1"/>
  <c r="S284" i="2"/>
  <c r="S283" i="2" s="1"/>
  <c r="S282" i="2" s="1"/>
  <c r="R281" i="2"/>
  <c r="R280" i="2" s="1"/>
  <c r="R279" i="2" s="1"/>
  <c r="U281" i="2"/>
  <c r="U280" i="2" s="1"/>
  <c r="U279" i="2" s="1"/>
  <c r="P284" i="2" l="1"/>
  <c r="P283" i="2" s="1"/>
  <c r="P282" i="2" s="1"/>
  <c r="P228" i="3" l="1"/>
  <c r="P227" i="3" s="1"/>
  <c r="P226" i="3" s="1"/>
  <c r="L280" i="1"/>
  <c r="L283" i="1"/>
  <c r="L279" i="1" l="1"/>
  <c r="M279" i="1" s="1"/>
  <c r="M280" i="1"/>
  <c r="L282" i="1"/>
  <c r="M282" i="1" s="1"/>
  <c r="M283" i="1"/>
  <c r="T228" i="3"/>
  <c r="T227" i="3" s="1"/>
  <c r="T226" i="3" s="1"/>
  <c r="T284" i="2"/>
  <c r="T283" i="2" s="1"/>
  <c r="T282" i="2" s="1"/>
  <c r="L260" i="1" l="1"/>
  <c r="N25" i="3"/>
  <c r="L95" i="1"/>
  <c r="L91" i="1" l="1"/>
  <c r="M95" i="1"/>
  <c r="L240" i="1"/>
  <c r="M260" i="1"/>
  <c r="L239" i="1" l="1"/>
  <c r="M239" i="1" s="1"/>
  <c r="M240" i="1"/>
  <c r="L90" i="1"/>
  <c r="M91" i="1"/>
  <c r="K270" i="3"/>
  <c r="K269" i="3" s="1"/>
  <c r="L270" i="3"/>
  <c r="L269" i="3" s="1"/>
  <c r="M270" i="3"/>
  <c r="M269" i="3" s="1"/>
  <c r="N270" i="3"/>
  <c r="N269" i="3" s="1"/>
  <c r="O270" i="3"/>
  <c r="O269" i="3" s="1"/>
  <c r="Q270" i="3"/>
  <c r="Q269" i="3" s="1"/>
  <c r="V270" i="3"/>
  <c r="V269" i="3" s="1"/>
  <c r="W270" i="3"/>
  <c r="W269" i="3" s="1"/>
  <c r="X270" i="3"/>
  <c r="X269" i="3" s="1"/>
  <c r="Y270" i="3"/>
  <c r="Y269" i="3" s="1"/>
  <c r="J270" i="3"/>
  <c r="J269" i="3" s="1"/>
  <c r="K264" i="2"/>
  <c r="K263" i="2" s="1"/>
  <c r="L264" i="2"/>
  <c r="L263" i="2" s="1"/>
  <c r="M264" i="2"/>
  <c r="M263" i="2" s="1"/>
  <c r="N264" i="2"/>
  <c r="N263" i="2" s="1"/>
  <c r="O264" i="2"/>
  <c r="O263" i="2" s="1"/>
  <c r="Q264" i="2"/>
  <c r="Q263" i="2" s="1"/>
  <c r="V264" i="2"/>
  <c r="V263" i="2" s="1"/>
  <c r="W264" i="2"/>
  <c r="W263" i="2" s="1"/>
  <c r="X264" i="2"/>
  <c r="X263" i="2" s="1"/>
  <c r="Y264" i="2"/>
  <c r="Y263" i="2" s="1"/>
  <c r="J264" i="2"/>
  <c r="J263" i="2" s="1"/>
  <c r="L7" i="1" l="1"/>
  <c r="M90" i="1"/>
  <c r="S270" i="3"/>
  <c r="S269" i="3" s="1"/>
  <c r="R270" i="3"/>
  <c r="R269" i="3" s="1"/>
  <c r="U270" i="3"/>
  <c r="U269" i="3" s="1"/>
  <c r="S264" i="2"/>
  <c r="S263" i="2" s="1"/>
  <c r="P270" i="3"/>
  <c r="P269" i="3" s="1"/>
  <c r="P264" i="2"/>
  <c r="P263" i="2" s="1"/>
  <c r="R264" i="2"/>
  <c r="R263" i="2" s="1"/>
  <c r="U264" i="2"/>
  <c r="U263" i="2" s="1"/>
  <c r="L409" i="1" l="1"/>
  <c r="M7" i="1"/>
  <c r="T264" i="2"/>
  <c r="T263" i="2" s="1"/>
  <c r="T270" i="3"/>
  <c r="T269" i="3" s="1"/>
  <c r="AB395" i="2" l="1"/>
  <c r="M409" i="1"/>
  <c r="AB396" i="3"/>
  <c r="AB396" i="2" l="1"/>
  <c r="AB394" i="2"/>
  <c r="P25" i="3" l="1"/>
  <c r="K118" i="3" l="1"/>
  <c r="M118" i="3"/>
  <c r="N118" i="3"/>
  <c r="O118" i="3"/>
  <c r="Q118" i="3"/>
  <c r="V118" i="3"/>
  <c r="W118" i="3"/>
  <c r="Y118" i="3"/>
  <c r="L11" i="2" l="1"/>
  <c r="L10" i="2" s="1"/>
  <c r="M11" i="2"/>
  <c r="M10" i="2" s="1"/>
  <c r="N11" i="2"/>
  <c r="N10" i="2" s="1"/>
  <c r="P11" i="2"/>
  <c r="P10" i="2" s="1"/>
  <c r="Q11" i="2"/>
  <c r="Q10" i="2" s="1"/>
  <c r="V11" i="2"/>
  <c r="V10" i="2" s="1"/>
  <c r="X11" i="2"/>
  <c r="X10" i="2" s="1"/>
  <c r="Y11" i="2"/>
  <c r="Y10" i="2" s="1"/>
  <c r="L13" i="2"/>
  <c r="L12" i="2" s="1"/>
  <c r="M13" i="2"/>
  <c r="M12" i="2" s="1"/>
  <c r="N13" i="2"/>
  <c r="N12" i="2" s="1"/>
  <c r="P13" i="2"/>
  <c r="P12" i="2" s="1"/>
  <c r="Q13" i="2"/>
  <c r="Q12" i="2" s="1"/>
  <c r="V13" i="2"/>
  <c r="V12" i="2" s="1"/>
  <c r="X13" i="2"/>
  <c r="X12" i="2" s="1"/>
  <c r="Y13" i="2"/>
  <c r="Y12" i="2" s="1"/>
  <c r="L15" i="2"/>
  <c r="L14" i="2" s="1"/>
  <c r="M15" i="2"/>
  <c r="M14" i="2" s="1"/>
  <c r="N15" i="2"/>
  <c r="N14" i="2" s="1"/>
  <c r="O15" i="2"/>
  <c r="O14" i="2" s="1"/>
  <c r="P15" i="2"/>
  <c r="P14" i="2" s="1"/>
  <c r="Q15" i="2"/>
  <c r="Q14" i="2" s="1"/>
  <c r="V15" i="2"/>
  <c r="V14" i="2" s="1"/>
  <c r="W15" i="2"/>
  <c r="W14" i="2" s="1"/>
  <c r="X15" i="2"/>
  <c r="X14" i="2" s="1"/>
  <c r="Y15" i="2"/>
  <c r="Y14" i="2" s="1"/>
  <c r="L18" i="2"/>
  <c r="L17" i="2" s="1"/>
  <c r="M18" i="2"/>
  <c r="M17" i="2" s="1"/>
  <c r="N18" i="2"/>
  <c r="N17" i="2" s="1"/>
  <c r="P18" i="2"/>
  <c r="P17" i="2" s="1"/>
  <c r="Q18" i="2"/>
  <c r="Q17" i="2" s="1"/>
  <c r="V18" i="2"/>
  <c r="V17" i="2" s="1"/>
  <c r="X18" i="2"/>
  <c r="X17" i="2" s="1"/>
  <c r="Y18" i="2"/>
  <c r="Y17" i="2" s="1"/>
  <c r="L20" i="2"/>
  <c r="L19" i="2" s="1"/>
  <c r="M20" i="2"/>
  <c r="M19" i="2" s="1"/>
  <c r="N20" i="2"/>
  <c r="N19" i="2" s="1"/>
  <c r="P20" i="2"/>
  <c r="P19" i="2" s="1"/>
  <c r="Q20" i="2"/>
  <c r="Q19" i="2" s="1"/>
  <c r="V20" i="2"/>
  <c r="V19" i="2" s="1"/>
  <c r="X20" i="2"/>
  <c r="X19" i="2" s="1"/>
  <c r="Y20" i="2"/>
  <c r="Y19" i="2" s="1"/>
  <c r="K23" i="2"/>
  <c r="K22" i="2" s="1"/>
  <c r="K21" i="2" s="1"/>
  <c r="M23" i="2"/>
  <c r="M22" i="2" s="1"/>
  <c r="M21" i="2" s="1"/>
  <c r="N23" i="2"/>
  <c r="N22" i="2" s="1"/>
  <c r="N21" i="2" s="1"/>
  <c r="O23" i="2"/>
  <c r="O22" i="2" s="1"/>
  <c r="O21" i="2" s="1"/>
  <c r="P23" i="2"/>
  <c r="P22" i="2" s="1"/>
  <c r="P21" i="2" s="1"/>
  <c r="Q23" i="2"/>
  <c r="Q22" i="2" s="1"/>
  <c r="Q21" i="2" s="1"/>
  <c r="V23" i="2"/>
  <c r="V22" i="2" s="1"/>
  <c r="V21" i="2" s="1"/>
  <c r="W23" i="2"/>
  <c r="W22" i="2" s="1"/>
  <c r="W21" i="2" s="1"/>
  <c r="X23" i="2"/>
  <c r="X22" i="2" s="1"/>
  <c r="X21" i="2" s="1"/>
  <c r="Y23" i="2"/>
  <c r="Y22" i="2" s="1"/>
  <c r="Y21" i="2" s="1"/>
  <c r="K26" i="2"/>
  <c r="K25" i="2" s="1"/>
  <c r="M26" i="2"/>
  <c r="M25" i="2" s="1"/>
  <c r="N26" i="2"/>
  <c r="N25" i="2" s="1"/>
  <c r="O26" i="2"/>
  <c r="O25" i="2" s="1"/>
  <c r="P26" i="2"/>
  <c r="P25" i="2" s="1"/>
  <c r="Q26" i="2"/>
  <c r="Q25" i="2" s="1"/>
  <c r="V26" i="2"/>
  <c r="V25" i="2" s="1"/>
  <c r="W26" i="2"/>
  <c r="W25" i="2" s="1"/>
  <c r="X26" i="2"/>
  <c r="X25" i="2" s="1"/>
  <c r="Y26" i="2"/>
  <c r="Y25" i="2" s="1"/>
  <c r="K28" i="2"/>
  <c r="K27" i="2" s="1"/>
  <c r="M28" i="2"/>
  <c r="M27" i="2" s="1"/>
  <c r="N28" i="2"/>
  <c r="N27" i="2" s="1"/>
  <c r="O28" i="2"/>
  <c r="O27" i="2" s="1"/>
  <c r="P28" i="2"/>
  <c r="P27" i="2" s="1"/>
  <c r="Q28" i="2"/>
  <c r="Q27" i="2" s="1"/>
  <c r="V28" i="2"/>
  <c r="V27" i="2" s="1"/>
  <c r="W28" i="2"/>
  <c r="W27" i="2" s="1"/>
  <c r="X28" i="2"/>
  <c r="X27" i="2" s="1"/>
  <c r="Y28" i="2"/>
  <c r="Y27" i="2" s="1"/>
  <c r="K30" i="2"/>
  <c r="K29" i="2" s="1"/>
  <c r="M30" i="2"/>
  <c r="M29" i="2" s="1"/>
  <c r="N30" i="2"/>
  <c r="N29" i="2" s="1"/>
  <c r="O30" i="2"/>
  <c r="O29" i="2" s="1"/>
  <c r="P30" i="2"/>
  <c r="P29" i="2" s="1"/>
  <c r="Q30" i="2"/>
  <c r="Q29" i="2" s="1"/>
  <c r="V30" i="2"/>
  <c r="V29" i="2" s="1"/>
  <c r="W30" i="2"/>
  <c r="W29" i="2" s="1"/>
  <c r="X30" i="2"/>
  <c r="X29" i="2" s="1"/>
  <c r="Y30" i="2"/>
  <c r="Y29" i="2" s="1"/>
  <c r="K33" i="2"/>
  <c r="K32" i="2" s="1"/>
  <c r="K31" i="2" s="1"/>
  <c r="M33" i="2"/>
  <c r="M32" i="2" s="1"/>
  <c r="M31" i="2" s="1"/>
  <c r="N33" i="2"/>
  <c r="N32" i="2" s="1"/>
  <c r="N31" i="2" s="1"/>
  <c r="O33" i="2"/>
  <c r="O32" i="2" s="1"/>
  <c r="O31" i="2" s="1"/>
  <c r="P33" i="2"/>
  <c r="P32" i="2" s="1"/>
  <c r="P31" i="2" s="1"/>
  <c r="Q33" i="2"/>
  <c r="Q32" i="2" s="1"/>
  <c r="Q31" i="2" s="1"/>
  <c r="V33" i="2"/>
  <c r="V32" i="2" s="1"/>
  <c r="V31" i="2" s="1"/>
  <c r="W33" i="2"/>
  <c r="W32" i="2" s="1"/>
  <c r="W31" i="2" s="1"/>
  <c r="X33" i="2"/>
  <c r="X32" i="2" s="1"/>
  <c r="X31" i="2" s="1"/>
  <c r="Y33" i="2"/>
  <c r="Y32" i="2" s="1"/>
  <c r="Y31" i="2" s="1"/>
  <c r="K36" i="2"/>
  <c r="K35" i="2" s="1"/>
  <c r="K34" i="2" s="1"/>
  <c r="M36" i="2"/>
  <c r="M35" i="2" s="1"/>
  <c r="M34" i="2" s="1"/>
  <c r="N36" i="2"/>
  <c r="N35" i="2" s="1"/>
  <c r="N34" i="2" s="1"/>
  <c r="O36" i="2"/>
  <c r="O35" i="2" s="1"/>
  <c r="O34" i="2" s="1"/>
  <c r="P36" i="2"/>
  <c r="P35" i="2" s="1"/>
  <c r="P34" i="2" s="1"/>
  <c r="Q36" i="2"/>
  <c r="Q35" i="2" s="1"/>
  <c r="Q34" i="2" s="1"/>
  <c r="K39" i="2"/>
  <c r="K38" i="2" s="1"/>
  <c r="K37" i="2" s="1"/>
  <c r="L39" i="2"/>
  <c r="L38" i="2" s="1"/>
  <c r="L37" i="2" s="1"/>
  <c r="M39" i="2"/>
  <c r="M38" i="2" s="1"/>
  <c r="M37" i="2" s="1"/>
  <c r="N39" i="2"/>
  <c r="N38" i="2" s="1"/>
  <c r="N37" i="2" s="1"/>
  <c r="O39" i="2"/>
  <c r="O38" i="2" s="1"/>
  <c r="O37" i="2" s="1"/>
  <c r="P39" i="2"/>
  <c r="P38" i="2" s="1"/>
  <c r="P37" i="2" s="1"/>
  <c r="Q39" i="2"/>
  <c r="Q38" i="2" s="1"/>
  <c r="Q37" i="2" s="1"/>
  <c r="V39" i="2"/>
  <c r="V38" i="2" s="1"/>
  <c r="V37" i="2" s="1"/>
  <c r="W39" i="2"/>
  <c r="W38" i="2" s="1"/>
  <c r="W37" i="2" s="1"/>
  <c r="X39" i="2"/>
  <c r="X38" i="2" s="1"/>
  <c r="X37" i="2" s="1"/>
  <c r="Y39" i="2"/>
  <c r="Y38" i="2" s="1"/>
  <c r="Y37" i="2" s="1"/>
  <c r="K42" i="2"/>
  <c r="K41" i="2" s="1"/>
  <c r="K40" i="2" s="1"/>
  <c r="L42" i="2"/>
  <c r="L41" i="2" s="1"/>
  <c r="L40" i="2" s="1"/>
  <c r="M42" i="2"/>
  <c r="M41" i="2" s="1"/>
  <c r="M40" i="2" s="1"/>
  <c r="O42" i="2"/>
  <c r="O41" i="2" s="1"/>
  <c r="O40" i="2" s="1"/>
  <c r="Q42" i="2"/>
  <c r="Q41" i="2" s="1"/>
  <c r="Q40" i="2" s="1"/>
  <c r="V42" i="2"/>
  <c r="V41" i="2" s="1"/>
  <c r="V40" i="2" s="1"/>
  <c r="W42" i="2"/>
  <c r="W41" i="2" s="1"/>
  <c r="W40" i="2" s="1"/>
  <c r="X42" i="2"/>
  <c r="X41" i="2" s="1"/>
  <c r="X40" i="2" s="1"/>
  <c r="Y42" i="2"/>
  <c r="Y41" i="2" s="1"/>
  <c r="Y40" i="2" s="1"/>
  <c r="K45" i="2"/>
  <c r="K44" i="2" s="1"/>
  <c r="K43" i="2" s="1"/>
  <c r="M45" i="2"/>
  <c r="M44" i="2" s="1"/>
  <c r="M43" i="2" s="1"/>
  <c r="N45" i="2"/>
  <c r="N44" i="2" s="1"/>
  <c r="N43" i="2" s="1"/>
  <c r="O45" i="2"/>
  <c r="O44" i="2" s="1"/>
  <c r="O43" i="2" s="1"/>
  <c r="P45" i="2"/>
  <c r="P44" i="2" s="1"/>
  <c r="P43" i="2" s="1"/>
  <c r="Q45" i="2"/>
  <c r="Q44" i="2" s="1"/>
  <c r="Q43" i="2" s="1"/>
  <c r="V45" i="2"/>
  <c r="V44" i="2" s="1"/>
  <c r="V43" i="2" s="1"/>
  <c r="W45" i="2"/>
  <c r="W44" i="2" s="1"/>
  <c r="W43" i="2" s="1"/>
  <c r="X45" i="2"/>
  <c r="X44" i="2" s="1"/>
  <c r="X43" i="2" s="1"/>
  <c r="Y45" i="2"/>
  <c r="Y44" i="2" s="1"/>
  <c r="Y43" i="2" s="1"/>
  <c r="K48" i="2"/>
  <c r="K47" i="2" s="1"/>
  <c r="K46" i="2" s="1"/>
  <c r="M48" i="2"/>
  <c r="M47" i="2" s="1"/>
  <c r="M46" i="2" s="1"/>
  <c r="N48" i="2"/>
  <c r="N47" i="2" s="1"/>
  <c r="N46" i="2" s="1"/>
  <c r="O48" i="2"/>
  <c r="O47" i="2" s="1"/>
  <c r="O46" i="2" s="1"/>
  <c r="P48" i="2"/>
  <c r="P47" i="2" s="1"/>
  <c r="P46" i="2" s="1"/>
  <c r="Q48" i="2"/>
  <c r="Q47" i="2" s="1"/>
  <c r="Q46" i="2" s="1"/>
  <c r="V48" i="2"/>
  <c r="V47" i="2" s="1"/>
  <c r="V46" i="2" s="1"/>
  <c r="W48" i="2"/>
  <c r="W47" i="2" s="1"/>
  <c r="W46" i="2" s="1"/>
  <c r="X48" i="2"/>
  <c r="X47" i="2" s="1"/>
  <c r="X46" i="2" s="1"/>
  <c r="Y48" i="2"/>
  <c r="Y47" i="2" s="1"/>
  <c r="Y46" i="2" s="1"/>
  <c r="K54" i="2"/>
  <c r="K53" i="2" s="1"/>
  <c r="K52" i="2" s="1"/>
  <c r="L54" i="2"/>
  <c r="L53" i="2" s="1"/>
  <c r="L52" i="2" s="1"/>
  <c r="N54" i="2"/>
  <c r="N53" i="2" s="1"/>
  <c r="N52" i="2" s="1"/>
  <c r="O54" i="2"/>
  <c r="O53" i="2" s="1"/>
  <c r="O52" i="2" s="1"/>
  <c r="P54" i="2"/>
  <c r="P53" i="2" s="1"/>
  <c r="P52" i="2" s="1"/>
  <c r="Q54" i="2"/>
  <c r="Q53" i="2" s="1"/>
  <c r="Q52" i="2" s="1"/>
  <c r="V54" i="2"/>
  <c r="V53" i="2" s="1"/>
  <c r="V52" i="2" s="1"/>
  <c r="W54" i="2"/>
  <c r="W53" i="2" s="1"/>
  <c r="W52" i="2" s="1"/>
  <c r="X54" i="2"/>
  <c r="X53" i="2" s="1"/>
  <c r="X52" i="2" s="1"/>
  <c r="Y54" i="2"/>
  <c r="Y53" i="2" s="1"/>
  <c r="Y52" i="2" s="1"/>
  <c r="N42" i="2" l="1"/>
  <c r="N41" i="2" s="1"/>
  <c r="N40" i="2" s="1"/>
  <c r="Y24" i="2"/>
  <c r="M24" i="2"/>
  <c r="N24" i="2"/>
  <c r="V24" i="2"/>
  <c r="W24" i="2"/>
  <c r="O24" i="2"/>
  <c r="K24" i="2"/>
  <c r="Y16" i="2"/>
  <c r="M16" i="2"/>
  <c r="L16" i="2"/>
  <c r="Q16" i="2"/>
  <c r="V16" i="2"/>
  <c r="Q24" i="2"/>
  <c r="Y9" i="2"/>
  <c r="Q9" i="2"/>
  <c r="M9" i="2"/>
  <c r="P24" i="2"/>
  <c r="P16" i="2"/>
  <c r="X9" i="2"/>
  <c r="P9" i="2"/>
  <c r="L9" i="2"/>
  <c r="X24" i="2"/>
  <c r="X16" i="2"/>
  <c r="N16" i="2"/>
  <c r="V9" i="2"/>
  <c r="N9" i="2"/>
  <c r="P42" i="2" l="1"/>
  <c r="P41" i="2" s="1"/>
  <c r="P40" i="2" s="1"/>
  <c r="P8" i="2" s="1"/>
  <c r="P7" i="2" s="1"/>
  <c r="N8" i="2"/>
  <c r="N7" i="2" s="1"/>
  <c r="Q8" i="2"/>
  <c r="Q7" i="2" s="1"/>
  <c r="X392" i="2" l="1"/>
  <c r="X391" i="2" s="1"/>
  <c r="X390" i="2" s="1"/>
  <c r="W392" i="2"/>
  <c r="W391" i="2" s="1"/>
  <c r="W390" i="2" s="1"/>
  <c r="V392" i="2"/>
  <c r="V391" i="2" s="1"/>
  <c r="V390" i="2" s="1"/>
  <c r="Y389" i="2"/>
  <c r="Y388" i="2" s="1"/>
  <c r="Y387" i="2" s="1"/>
  <c r="W389" i="2"/>
  <c r="W388" i="2" s="1"/>
  <c r="W387" i="2" s="1"/>
  <c r="V389" i="2"/>
  <c r="V388" i="2" s="1"/>
  <c r="V387" i="2" s="1"/>
  <c r="Y386" i="2"/>
  <c r="Y385" i="2" s="1"/>
  <c r="Y384" i="2" s="1"/>
  <c r="W386" i="2"/>
  <c r="W385" i="2" s="1"/>
  <c r="W384" i="2" s="1"/>
  <c r="V386" i="2"/>
  <c r="V385" i="2" s="1"/>
  <c r="V384" i="2" s="1"/>
  <c r="Y382" i="2"/>
  <c r="X382" i="2"/>
  <c r="W382" i="2"/>
  <c r="V382" i="2"/>
  <c r="Y381" i="2"/>
  <c r="X381" i="2"/>
  <c r="W381" i="2"/>
  <c r="V381" i="2"/>
  <c r="Y380" i="2"/>
  <c r="Y379" i="2" s="1"/>
  <c r="W380" i="2"/>
  <c r="W379" i="2" s="1"/>
  <c r="V380" i="2"/>
  <c r="V379" i="2" s="1"/>
  <c r="Y378" i="2"/>
  <c r="Y377" i="2" s="1"/>
  <c r="W378" i="2"/>
  <c r="W377" i="2" s="1"/>
  <c r="V378" i="2"/>
  <c r="V377" i="2" s="1"/>
  <c r="Y373" i="2"/>
  <c r="X373" i="2"/>
  <c r="W373" i="2"/>
  <c r="V373" i="2"/>
  <c r="Y372" i="2"/>
  <c r="Y371" i="2" s="1"/>
  <c r="Y370" i="2" s="1"/>
  <c r="Y369" i="2" s="1"/>
  <c r="W372" i="2"/>
  <c r="W371" i="2" s="1"/>
  <c r="W370" i="2" s="1"/>
  <c r="V372" i="2"/>
  <c r="V371" i="2" s="1"/>
  <c r="V370" i="2" s="1"/>
  <c r="Y368" i="2"/>
  <c r="X368" i="2"/>
  <c r="W368" i="2"/>
  <c r="V368" i="2"/>
  <c r="Y367" i="2"/>
  <c r="X367" i="2"/>
  <c r="W367" i="2"/>
  <c r="V367" i="2"/>
  <c r="Y366" i="2"/>
  <c r="X366" i="2"/>
  <c r="W366" i="2"/>
  <c r="V366" i="2"/>
  <c r="Y365" i="2"/>
  <c r="X365" i="2"/>
  <c r="W365" i="2"/>
  <c r="V365" i="2"/>
  <c r="Y364" i="2"/>
  <c r="X364" i="2"/>
  <c r="W364" i="2"/>
  <c r="V364" i="2"/>
  <c r="Y363" i="2"/>
  <c r="X363" i="2"/>
  <c r="W363" i="2"/>
  <c r="V363" i="2"/>
  <c r="Y362" i="2"/>
  <c r="X362" i="2"/>
  <c r="W362" i="2"/>
  <c r="V362" i="2"/>
  <c r="Y361" i="2"/>
  <c r="X361" i="2"/>
  <c r="W361" i="2"/>
  <c r="V361" i="2"/>
  <c r="Y360" i="2"/>
  <c r="Y359" i="2" s="1"/>
  <c r="X360" i="2"/>
  <c r="X359" i="2" s="1"/>
  <c r="W360" i="2"/>
  <c r="W359" i="2" s="1"/>
  <c r="V360" i="2"/>
  <c r="V359" i="2"/>
  <c r="Y357" i="2"/>
  <c r="Y356" i="2" s="1"/>
  <c r="Y355" i="2" s="1"/>
  <c r="W357" i="2"/>
  <c r="W356" i="2" s="1"/>
  <c r="W355" i="2" s="1"/>
  <c r="V357" i="2"/>
  <c r="V356" i="2" s="1"/>
  <c r="V355" i="2" s="1"/>
  <c r="Y351" i="2"/>
  <c r="Y350" i="2" s="1"/>
  <c r="Y349" i="2" s="1"/>
  <c r="X351" i="2"/>
  <c r="X350" i="2" s="1"/>
  <c r="X349" i="2" s="1"/>
  <c r="V351" i="2"/>
  <c r="V350" i="2" s="1"/>
  <c r="V349" i="2" s="1"/>
  <c r="X346" i="2"/>
  <c r="X345" i="2" s="1"/>
  <c r="X344" i="2" s="1"/>
  <c r="W346" i="2"/>
  <c r="W345" i="2" s="1"/>
  <c r="W344" i="2" s="1"/>
  <c r="V346" i="2"/>
  <c r="V345" i="2" s="1"/>
  <c r="V344" i="2" s="1"/>
  <c r="Y343" i="2"/>
  <c r="Y342" i="2" s="1"/>
  <c r="W343" i="2"/>
  <c r="W342" i="2" s="1"/>
  <c r="V343" i="2"/>
  <c r="V342" i="2" s="1"/>
  <c r="Y341" i="2"/>
  <c r="Y340" i="2" s="1"/>
  <c r="W341" i="2"/>
  <c r="W340" i="2" s="1"/>
  <c r="V341" i="2"/>
  <c r="V340" i="2" s="1"/>
  <c r="Y339" i="2"/>
  <c r="Y338" i="2" s="1"/>
  <c r="W339" i="2"/>
  <c r="W338" i="2" s="1"/>
  <c r="V339" i="2"/>
  <c r="V338" i="2" s="1"/>
  <c r="Y328" i="2"/>
  <c r="X328" i="2"/>
  <c r="W328" i="2"/>
  <c r="V328" i="2"/>
  <c r="Y327" i="2"/>
  <c r="X327" i="2"/>
  <c r="W327" i="2"/>
  <c r="V327" i="2"/>
  <c r="Y326" i="2"/>
  <c r="X326" i="2"/>
  <c r="W326" i="2"/>
  <c r="V326" i="2"/>
  <c r="Y325" i="2"/>
  <c r="X325" i="2"/>
  <c r="W325" i="2"/>
  <c r="V325" i="2"/>
  <c r="Y324" i="2"/>
  <c r="X324" i="2"/>
  <c r="W324" i="2"/>
  <c r="V324" i="2"/>
  <c r="Y323" i="2"/>
  <c r="Y322" i="2" s="1"/>
  <c r="W323" i="2"/>
  <c r="W322" i="2" s="1"/>
  <c r="V323" i="2"/>
  <c r="V322" i="2" s="1"/>
  <c r="Y321" i="2"/>
  <c r="Y320" i="2" s="1"/>
  <c r="W321" i="2"/>
  <c r="W320" i="2" s="1"/>
  <c r="V321" i="2"/>
  <c r="V320" i="2" s="1"/>
  <c r="Y316" i="2"/>
  <c r="Y315" i="2" s="1"/>
  <c r="Y314" i="2" s="1"/>
  <c r="Y313" i="2" s="1"/>
  <c r="Y312" i="2" s="1"/>
  <c r="X316" i="2"/>
  <c r="X315" i="2" s="1"/>
  <c r="X314" i="2" s="1"/>
  <c r="X313" i="2" s="1"/>
  <c r="X312" i="2" s="1"/>
  <c r="V316" i="2"/>
  <c r="V315" i="2" s="1"/>
  <c r="V314" i="2" s="1"/>
  <c r="V313" i="2" s="1"/>
  <c r="V312" i="2" s="1"/>
  <c r="Y311" i="2"/>
  <c r="X311" i="2"/>
  <c r="V311" i="2"/>
  <c r="Y310" i="2"/>
  <c r="X310" i="2"/>
  <c r="V310" i="2"/>
  <c r="Y307" i="2"/>
  <c r="Y306" i="2" s="1"/>
  <c r="Y305" i="2" s="1"/>
  <c r="X307" i="2"/>
  <c r="X306" i="2" s="1"/>
  <c r="X305" i="2" s="1"/>
  <c r="V307" i="2"/>
  <c r="V306" i="2" s="1"/>
  <c r="V305" i="2" s="1"/>
  <c r="Y304" i="2"/>
  <c r="Y303" i="2" s="1"/>
  <c r="X304" i="2"/>
  <c r="X303" i="2" s="1"/>
  <c r="V304" i="2"/>
  <c r="V303" i="2" s="1"/>
  <c r="Y302" i="2"/>
  <c r="Y301" i="2" s="1"/>
  <c r="X302" i="2"/>
  <c r="X301" i="2" s="1"/>
  <c r="V302" i="2"/>
  <c r="V301" i="2" s="1"/>
  <c r="Y299" i="2"/>
  <c r="Y298" i="2" s="1"/>
  <c r="Y297" i="2" s="1"/>
  <c r="X299" i="2"/>
  <c r="X298" i="2" s="1"/>
  <c r="X297" i="2" s="1"/>
  <c r="V299" i="2"/>
  <c r="V298" i="2" s="1"/>
  <c r="V297" i="2" s="1"/>
  <c r="Y294" i="2"/>
  <c r="Y293" i="2" s="1"/>
  <c r="X294" i="2"/>
  <c r="X293" i="2" s="1"/>
  <c r="V294" i="2"/>
  <c r="V293" i="2" s="1"/>
  <c r="Y292" i="2"/>
  <c r="Y291" i="2" s="1"/>
  <c r="X292" i="2"/>
  <c r="X291" i="2" s="1"/>
  <c r="V292" i="2"/>
  <c r="V291" i="2" s="1"/>
  <c r="Y287" i="2"/>
  <c r="Y286" i="2" s="1"/>
  <c r="Y285" i="2" s="1"/>
  <c r="W287" i="2"/>
  <c r="W286" i="2" s="1"/>
  <c r="W285" i="2" s="1"/>
  <c r="V287" i="2"/>
  <c r="V286" i="2" s="1"/>
  <c r="V285" i="2" s="1"/>
  <c r="Y278" i="2"/>
  <c r="X278" i="2"/>
  <c r="W278" i="2"/>
  <c r="V278" i="2"/>
  <c r="Y277" i="2"/>
  <c r="X277" i="2"/>
  <c r="W277" i="2"/>
  <c r="W276" i="2" s="1"/>
  <c r="V277" i="2"/>
  <c r="Y276" i="2"/>
  <c r="X276" i="2"/>
  <c r="V276" i="2"/>
  <c r="Y275" i="2"/>
  <c r="Y274" i="2" s="1"/>
  <c r="Y273" i="2" s="1"/>
  <c r="W275" i="2"/>
  <c r="W274" i="2" s="1"/>
  <c r="W273" i="2" s="1"/>
  <c r="V275" i="2"/>
  <c r="V274" i="2" s="1"/>
  <c r="V273" i="2" s="1"/>
  <c r="Y272" i="2"/>
  <c r="Y271" i="2" s="1"/>
  <c r="Y270" i="2" s="1"/>
  <c r="W272" i="2"/>
  <c r="W271" i="2" s="1"/>
  <c r="W270" i="2" s="1"/>
  <c r="V272" i="2"/>
  <c r="V271" i="2" s="1"/>
  <c r="V270" i="2" s="1"/>
  <c r="Y269" i="2"/>
  <c r="Y268" i="2" s="1"/>
  <c r="Y267" i="2" s="1"/>
  <c r="W269" i="2"/>
  <c r="W268" i="2" s="1"/>
  <c r="W267" i="2" s="1"/>
  <c r="V269" i="2"/>
  <c r="V268" i="2" s="1"/>
  <c r="V267" i="2" s="1"/>
  <c r="Y266" i="2"/>
  <c r="Y265" i="2" s="1"/>
  <c r="W266" i="2"/>
  <c r="W265" i="2" s="1"/>
  <c r="V266" i="2"/>
  <c r="V265" i="2" s="1"/>
  <c r="Y262" i="2"/>
  <c r="Y261" i="2" s="1"/>
  <c r="W262" i="2"/>
  <c r="W261" i="2" s="1"/>
  <c r="V262" i="2"/>
  <c r="V261" i="2" s="1"/>
  <c r="Y260" i="2"/>
  <c r="Y259" i="2" s="1"/>
  <c r="W260" i="2"/>
  <c r="W259" i="2" s="1"/>
  <c r="V260" i="2"/>
  <c r="V259" i="2" s="1"/>
  <c r="Y257" i="2"/>
  <c r="Y256" i="2" s="1"/>
  <c r="Y255" i="2" s="1"/>
  <c r="W257" i="2"/>
  <c r="W256" i="2" s="1"/>
  <c r="W255" i="2" s="1"/>
  <c r="V257" i="2"/>
  <c r="V256" i="2" s="1"/>
  <c r="V255" i="2" s="1"/>
  <c r="Y254" i="2"/>
  <c r="Y253" i="2" s="1"/>
  <c r="Y252" i="2" s="1"/>
  <c r="W254" i="2"/>
  <c r="W253" i="2" s="1"/>
  <c r="W252" i="2" s="1"/>
  <c r="V254" i="2"/>
  <c r="V253" i="2" s="1"/>
  <c r="V252" i="2" s="1"/>
  <c r="Y251" i="2"/>
  <c r="Y250" i="2" s="1"/>
  <c r="Y249" i="2" s="1"/>
  <c r="W251" i="2"/>
  <c r="W250" i="2" s="1"/>
  <c r="W249" i="2" s="1"/>
  <c r="V251" i="2"/>
  <c r="V250" i="2" s="1"/>
  <c r="V249" i="2" s="1"/>
  <c r="Y248" i="2"/>
  <c r="Y247" i="2" s="1"/>
  <c r="Y246" i="2" s="1"/>
  <c r="X248" i="2"/>
  <c r="X247" i="2" s="1"/>
  <c r="X246" i="2" s="1"/>
  <c r="V248" i="2"/>
  <c r="V247" i="2" s="1"/>
  <c r="V246" i="2" s="1"/>
  <c r="Y245" i="2"/>
  <c r="Y244" i="2" s="1"/>
  <c r="Y243" i="2" s="1"/>
  <c r="X245" i="2"/>
  <c r="X244" i="2" s="1"/>
  <c r="X243" i="2" s="1"/>
  <c r="V245" i="2"/>
  <c r="V244" i="2" s="1"/>
  <c r="V243" i="2" s="1"/>
  <c r="Y242" i="2"/>
  <c r="Y241" i="2" s="1"/>
  <c r="Y240" i="2" s="1"/>
  <c r="X242" i="2"/>
  <c r="X241" i="2" s="1"/>
  <c r="X240" i="2" s="1"/>
  <c r="V242" i="2"/>
  <c r="V241" i="2" s="1"/>
  <c r="V240" i="2" s="1"/>
  <c r="Y237" i="2"/>
  <c r="Y236" i="2" s="1"/>
  <c r="Y235" i="2" s="1"/>
  <c r="Y234" i="2" s="1"/>
  <c r="Y233" i="2" s="1"/>
  <c r="W237" i="2"/>
  <c r="W236" i="2" s="1"/>
  <c r="W235" i="2" s="1"/>
  <c r="W234" i="2" s="1"/>
  <c r="W233" i="2" s="1"/>
  <c r="V237" i="2"/>
  <c r="V236" i="2" s="1"/>
  <c r="V235" i="2" s="1"/>
  <c r="V234" i="2" s="1"/>
  <c r="V233" i="2" s="1"/>
  <c r="Y230" i="2"/>
  <c r="Y229" i="2" s="1"/>
  <c r="Y228" i="2" s="1"/>
  <c r="W230" i="2"/>
  <c r="W229" i="2" s="1"/>
  <c r="W228" i="2" s="1"/>
  <c r="V230" i="2"/>
  <c r="V229" i="2" s="1"/>
  <c r="V228" i="2" s="1"/>
  <c r="Y225" i="2"/>
  <c r="Y224" i="2" s="1"/>
  <c r="Y223" i="2" s="1"/>
  <c r="X225" i="2"/>
  <c r="X224" i="2" s="1"/>
  <c r="X223" i="2" s="1"/>
  <c r="V225" i="2"/>
  <c r="V224" i="2" s="1"/>
  <c r="V223" i="2" s="1"/>
  <c r="Y221" i="2"/>
  <c r="X221" i="2"/>
  <c r="W221" i="2"/>
  <c r="V221" i="2"/>
  <c r="Y220" i="2"/>
  <c r="X220" i="2"/>
  <c r="W220" i="2"/>
  <c r="V220" i="2"/>
  <c r="Y217" i="2"/>
  <c r="Y216" i="2" s="1"/>
  <c r="Y215" i="2" s="1"/>
  <c r="Y214" i="2" s="1"/>
  <c r="Y213" i="2" s="1"/>
  <c r="W217" i="2"/>
  <c r="W216" i="2" s="1"/>
  <c r="W215" i="2" s="1"/>
  <c r="W214" i="2" s="1"/>
  <c r="W213" i="2" s="1"/>
  <c r="V217" i="2"/>
  <c r="V216" i="2" s="1"/>
  <c r="V215" i="2" s="1"/>
  <c r="V214" i="2" s="1"/>
  <c r="V213" i="2" s="1"/>
  <c r="X211" i="2"/>
  <c r="X210" i="2" s="1"/>
  <c r="W211" i="2"/>
  <c r="W210" i="2" s="1"/>
  <c r="V211" i="2"/>
  <c r="V210" i="2" s="1"/>
  <c r="X209" i="2"/>
  <c r="X208" i="2" s="1"/>
  <c r="W209" i="2"/>
  <c r="W208" i="2" s="1"/>
  <c r="V209" i="2"/>
  <c r="V208" i="2" s="1"/>
  <c r="Y206" i="2"/>
  <c r="Y205" i="2" s="1"/>
  <c r="Y204" i="2" s="1"/>
  <c r="W206" i="2"/>
  <c r="W205" i="2" s="1"/>
  <c r="W204" i="2" s="1"/>
  <c r="V206" i="2"/>
  <c r="V205" i="2" s="1"/>
  <c r="V204" i="2" s="1"/>
  <c r="Y203" i="2"/>
  <c r="Y202" i="2" s="1"/>
  <c r="W203" i="2"/>
  <c r="W202" i="2" s="1"/>
  <c r="V203" i="2"/>
  <c r="V202" i="2" s="1"/>
  <c r="Y201" i="2"/>
  <c r="Y200" i="2" s="1"/>
  <c r="W201" i="2"/>
  <c r="W200" i="2" s="1"/>
  <c r="V201" i="2"/>
  <c r="V200" i="2" s="1"/>
  <c r="Y198" i="2"/>
  <c r="Y197" i="2" s="1"/>
  <c r="W198" i="2"/>
  <c r="W197" i="2" s="1"/>
  <c r="V198" i="2"/>
  <c r="V197" i="2" s="1"/>
  <c r="Y196" i="2"/>
  <c r="Y195" i="2" s="1"/>
  <c r="W196" i="2"/>
  <c r="W195" i="2" s="1"/>
  <c r="V196" i="2"/>
  <c r="V195" i="2" s="1"/>
  <c r="Y190" i="2"/>
  <c r="Y189" i="2" s="1"/>
  <c r="Y188" i="2" s="1"/>
  <c r="Y187" i="2" s="1"/>
  <c r="W190" i="2"/>
  <c r="W189" i="2" s="1"/>
  <c r="W188" i="2" s="1"/>
  <c r="W187" i="2" s="1"/>
  <c r="V190" i="2"/>
  <c r="V189" i="2" s="1"/>
  <c r="V188" i="2" s="1"/>
  <c r="V187" i="2" s="1"/>
  <c r="Y184" i="2"/>
  <c r="X184" i="2"/>
  <c r="W184" i="2"/>
  <c r="V184" i="2"/>
  <c r="Y183" i="2"/>
  <c r="X183" i="2"/>
  <c r="W183" i="2"/>
  <c r="V183" i="2"/>
  <c r="Y182" i="2"/>
  <c r="X182" i="2"/>
  <c r="W182" i="2"/>
  <c r="V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X177" i="2"/>
  <c r="W177" i="2"/>
  <c r="V177" i="2"/>
  <c r="Y176" i="2"/>
  <c r="X176" i="2"/>
  <c r="W176" i="2"/>
  <c r="V176" i="2"/>
  <c r="Y175" i="2"/>
  <c r="Y174" i="2" s="1"/>
  <c r="Y173" i="2" s="1"/>
  <c r="W174" i="2"/>
  <c r="W173" i="2" s="1"/>
  <c r="V175" i="2"/>
  <c r="V174" i="2" s="1"/>
  <c r="V173" i="2" s="1"/>
  <c r="X172" i="2"/>
  <c r="X171" i="2" s="1"/>
  <c r="W172" i="2"/>
  <c r="W171" i="2" s="1"/>
  <c r="V172" i="2"/>
  <c r="V171" i="2" s="1"/>
  <c r="X170" i="2"/>
  <c r="X169" i="2" s="1"/>
  <c r="W170" i="2"/>
  <c r="W169" i="2" s="1"/>
  <c r="V170" i="2"/>
  <c r="V169" i="2" s="1"/>
  <c r="Y167" i="2"/>
  <c r="X167" i="2"/>
  <c r="W167" i="2"/>
  <c r="V167" i="2"/>
  <c r="Y166" i="2"/>
  <c r="X166" i="2"/>
  <c r="W166" i="2"/>
  <c r="V166" i="2"/>
  <c r="Y165" i="2"/>
  <c r="X165" i="2"/>
  <c r="W165" i="2"/>
  <c r="V165" i="2"/>
  <c r="Y164" i="2"/>
  <c r="Y163" i="2" s="1"/>
  <c r="W164" i="2"/>
  <c r="W163" i="2" s="1"/>
  <c r="V164" i="2"/>
  <c r="V163" i="2" s="1"/>
  <c r="Y162" i="2"/>
  <c r="Y161" i="2" s="1"/>
  <c r="W162" i="2"/>
  <c r="W161" i="2" s="1"/>
  <c r="V162" i="2"/>
  <c r="V161" i="2" s="1"/>
  <c r="Y159" i="2"/>
  <c r="Y158" i="2" s="1"/>
  <c r="Y157" i="2" s="1"/>
  <c r="W159" i="2"/>
  <c r="W158" i="2" s="1"/>
  <c r="W157" i="2" s="1"/>
  <c r="V159" i="2"/>
  <c r="V158" i="2" s="1"/>
  <c r="V157" i="2" s="1"/>
  <c r="Y156" i="2"/>
  <c r="Y155" i="2" s="1"/>
  <c r="W156" i="2"/>
  <c r="W155" i="2" s="1"/>
  <c r="V156" i="2"/>
  <c r="V155" i="2" s="1"/>
  <c r="Y154" i="2"/>
  <c r="X154" i="2"/>
  <c r="W154" i="2"/>
  <c r="V154" i="2"/>
  <c r="Y153" i="2"/>
  <c r="X153" i="2"/>
  <c r="W153" i="2"/>
  <c r="V153" i="2"/>
  <c r="Y151" i="2"/>
  <c r="Y150" i="2" s="1"/>
  <c r="Y149" i="2" s="1"/>
  <c r="X151" i="2"/>
  <c r="X150" i="2" s="1"/>
  <c r="X149" i="2" s="1"/>
  <c r="V151" i="2"/>
  <c r="V150" i="2" s="1"/>
  <c r="V149" i="2" s="1"/>
  <c r="Y145" i="2"/>
  <c r="Y144" i="2" s="1"/>
  <c r="Y143" i="2" s="1"/>
  <c r="Y142" i="2" s="1"/>
  <c r="W145" i="2"/>
  <c r="W144" i="2" s="1"/>
  <c r="W143" i="2" s="1"/>
  <c r="W142" i="2" s="1"/>
  <c r="V145" i="2"/>
  <c r="V144" i="2" s="1"/>
  <c r="V143" i="2" s="1"/>
  <c r="V142" i="2" s="1"/>
  <c r="Y139" i="2"/>
  <c r="Y138" i="2" s="1"/>
  <c r="Y137" i="2" s="1"/>
  <c r="Y136" i="2" s="1"/>
  <c r="Y135" i="2" s="1"/>
  <c r="W139" i="2"/>
  <c r="W138" i="2" s="1"/>
  <c r="W137" i="2" s="1"/>
  <c r="W136" i="2" s="1"/>
  <c r="W135" i="2" s="1"/>
  <c r="V139" i="2"/>
  <c r="V138" i="2" s="1"/>
  <c r="V137" i="2" s="1"/>
  <c r="V136" i="2" s="1"/>
  <c r="V135" i="2" s="1"/>
  <c r="Y134" i="2"/>
  <c r="Y133" i="2" s="1"/>
  <c r="Y132" i="2" s="1"/>
  <c r="W134" i="2"/>
  <c r="W133" i="2" s="1"/>
  <c r="W132" i="2" s="1"/>
  <c r="V134" i="2"/>
  <c r="V133" i="2" s="1"/>
  <c r="V132" i="2" s="1"/>
  <c r="Y131" i="2"/>
  <c r="Y130" i="2" s="1"/>
  <c r="Y129" i="2" s="1"/>
  <c r="W131" i="2"/>
  <c r="W130" i="2" s="1"/>
  <c r="W129" i="2" s="1"/>
  <c r="V131" i="2"/>
  <c r="V130" i="2" s="1"/>
  <c r="V129" i="2" s="1"/>
  <c r="Y128" i="2"/>
  <c r="Y127" i="2" s="1"/>
  <c r="Y126" i="2" s="1"/>
  <c r="W128" i="2"/>
  <c r="W127" i="2" s="1"/>
  <c r="W126" i="2" s="1"/>
  <c r="V128" i="2"/>
  <c r="V127" i="2" s="1"/>
  <c r="V126" i="2" s="1"/>
  <c r="Y125" i="2"/>
  <c r="Y124" i="2" s="1"/>
  <c r="Y123" i="2" s="1"/>
  <c r="W125" i="2"/>
  <c r="W124" i="2" s="1"/>
  <c r="W123" i="2" s="1"/>
  <c r="W122" i="2" s="1"/>
  <c r="V125" i="2"/>
  <c r="V124" i="2" s="1"/>
  <c r="V123" i="2" s="1"/>
  <c r="V122" i="2" s="1"/>
  <c r="Y119" i="2"/>
  <c r="X119" i="2"/>
  <c r="W119" i="2"/>
  <c r="V119" i="2"/>
  <c r="Y118" i="2"/>
  <c r="X118" i="2"/>
  <c r="W118" i="2"/>
  <c r="V118" i="2"/>
  <c r="Y117" i="2"/>
  <c r="X117" i="2"/>
  <c r="W117" i="2"/>
  <c r="V117" i="2"/>
  <c r="Y116" i="2"/>
  <c r="X116" i="2"/>
  <c r="W116" i="2"/>
  <c r="V116" i="2"/>
  <c r="Y115" i="2"/>
  <c r="X115" i="2"/>
  <c r="W115" i="2"/>
  <c r="V115" i="2"/>
  <c r="Y111" i="2"/>
  <c r="X111" i="2"/>
  <c r="W111" i="2"/>
  <c r="V111" i="2"/>
  <c r="Y110" i="2"/>
  <c r="X110" i="2"/>
  <c r="X109" i="2" s="1"/>
  <c r="W110" i="2"/>
  <c r="V110" i="2"/>
  <c r="Y109" i="2"/>
  <c r="W109" i="2"/>
  <c r="V109" i="2"/>
  <c r="Y108" i="2"/>
  <c r="X108" i="2"/>
  <c r="W108" i="2"/>
  <c r="V108" i="2"/>
  <c r="Y107" i="2"/>
  <c r="X107" i="2"/>
  <c r="W107" i="2"/>
  <c r="V107" i="2"/>
  <c r="Y106" i="2"/>
  <c r="X106" i="2"/>
  <c r="W106" i="2"/>
  <c r="V106" i="2"/>
  <c r="Y105" i="2"/>
  <c r="Y104" i="2" s="1"/>
  <c r="Y103" i="2" s="1"/>
  <c r="W105" i="2"/>
  <c r="W104" i="2" s="1"/>
  <c r="W103" i="2" s="1"/>
  <c r="V105" i="2"/>
  <c r="V104" i="2" s="1"/>
  <c r="V103" i="2" s="1"/>
  <c r="Y102" i="2"/>
  <c r="Y101" i="2" s="1"/>
  <c r="Y100" i="2" s="1"/>
  <c r="W102" i="2"/>
  <c r="W101" i="2" s="1"/>
  <c r="W100" i="2" s="1"/>
  <c r="V102" i="2"/>
  <c r="V101" i="2" s="1"/>
  <c r="V100" i="2" s="1"/>
  <c r="Y99" i="2"/>
  <c r="Y98" i="2" s="1"/>
  <c r="Y97" i="2" s="1"/>
  <c r="W99" i="2"/>
  <c r="W98" i="2" s="1"/>
  <c r="W97" i="2" s="1"/>
  <c r="V99" i="2"/>
  <c r="V98" i="2" s="1"/>
  <c r="V97" i="2" s="1"/>
  <c r="Y96" i="2"/>
  <c r="Y95" i="2" s="1"/>
  <c r="Y94" i="2" s="1"/>
  <c r="W96" i="2"/>
  <c r="W95" i="2" s="1"/>
  <c r="W94" i="2" s="1"/>
  <c r="V96" i="2"/>
  <c r="V95" i="2" s="1"/>
  <c r="V94" i="2" s="1"/>
  <c r="Y93" i="2"/>
  <c r="Y92" i="2" s="1"/>
  <c r="Y91" i="2" s="1"/>
  <c r="W93" i="2"/>
  <c r="W92" i="2" s="1"/>
  <c r="W91" i="2" s="1"/>
  <c r="V93" i="2"/>
  <c r="V92" i="2" s="1"/>
  <c r="V91" i="2" s="1"/>
  <c r="Y88" i="2"/>
  <c r="Y87" i="2" s="1"/>
  <c r="Y86" i="2" s="1"/>
  <c r="Y85" i="2" s="1"/>
  <c r="Y84" i="2" s="1"/>
  <c r="X88" i="2"/>
  <c r="X87" i="2" s="1"/>
  <c r="X86" i="2" s="1"/>
  <c r="X85" i="2" s="1"/>
  <c r="X84" i="2" s="1"/>
  <c r="V88" i="2"/>
  <c r="V87" i="2" s="1"/>
  <c r="V86" i="2" s="1"/>
  <c r="V85" i="2" s="1"/>
  <c r="V84" i="2" s="1"/>
  <c r="Y83" i="2"/>
  <c r="Y82" i="2" s="1"/>
  <c r="X83" i="2"/>
  <c r="X82" i="2" s="1"/>
  <c r="V83" i="2"/>
  <c r="V82" i="2" s="1"/>
  <c r="X81" i="2"/>
  <c r="X80" i="2" s="1"/>
  <c r="W81" i="2"/>
  <c r="W80" i="2" s="1"/>
  <c r="V81" i="2"/>
  <c r="V80" i="2" s="1"/>
  <c r="Y79" i="2"/>
  <c r="X79" i="2"/>
  <c r="W79" i="2"/>
  <c r="V79" i="2"/>
  <c r="Y78" i="2"/>
  <c r="X78" i="2"/>
  <c r="W78" i="2"/>
  <c r="V78" i="2"/>
  <c r="Y74" i="2"/>
  <c r="X74" i="2"/>
  <c r="W74" i="2"/>
  <c r="V74" i="2"/>
  <c r="Y73" i="2"/>
  <c r="X73" i="2"/>
  <c r="W73" i="2"/>
  <c r="V73" i="2"/>
  <c r="Y72" i="2"/>
  <c r="X72" i="2"/>
  <c r="W72" i="2"/>
  <c r="V72" i="2"/>
  <c r="Y71" i="2"/>
  <c r="X71" i="2"/>
  <c r="W71" i="2"/>
  <c r="V71" i="2"/>
  <c r="Y70" i="2"/>
  <c r="X70" i="2"/>
  <c r="W70" i="2"/>
  <c r="V70" i="2"/>
  <c r="Y69" i="2"/>
  <c r="X69" i="2"/>
  <c r="W69" i="2"/>
  <c r="V69" i="2"/>
  <c r="Y68" i="2"/>
  <c r="X68" i="2"/>
  <c r="W68" i="2"/>
  <c r="V68" i="2"/>
  <c r="Y67" i="2"/>
  <c r="X67" i="2"/>
  <c r="W67" i="2"/>
  <c r="V67" i="2"/>
  <c r="Y66" i="2"/>
  <c r="Y65" i="2" s="1"/>
  <c r="Y64" i="2" s="1"/>
  <c r="W66" i="2"/>
  <c r="W65" i="2" s="1"/>
  <c r="W64" i="2" s="1"/>
  <c r="V66" i="2"/>
  <c r="V65" i="2" s="1"/>
  <c r="V64" i="2" s="1"/>
  <c r="Y63" i="2"/>
  <c r="Y62" i="2" s="1"/>
  <c r="W63" i="2"/>
  <c r="W62" i="2" s="1"/>
  <c r="V63" i="2"/>
  <c r="V62" i="2" s="1"/>
  <c r="Y61" i="2"/>
  <c r="Y60" i="2" s="1"/>
  <c r="W61" i="2"/>
  <c r="W60" i="2" s="1"/>
  <c r="V61" i="2"/>
  <c r="V60" i="2" s="1"/>
  <c r="Y59" i="2"/>
  <c r="Y58" i="2" s="1"/>
  <c r="W59" i="2"/>
  <c r="W58" i="2" s="1"/>
  <c r="V59" i="2"/>
  <c r="V58" i="2" s="1"/>
  <c r="Y393" i="3"/>
  <c r="Y392" i="3" s="1"/>
  <c r="Y391" i="3" s="1"/>
  <c r="Y390" i="3" s="1"/>
  <c r="W393" i="3"/>
  <c r="W392" i="3" s="1"/>
  <c r="W391" i="3" s="1"/>
  <c r="W390" i="3" s="1"/>
  <c r="V393" i="3"/>
  <c r="V392" i="3" s="1"/>
  <c r="V391" i="3" s="1"/>
  <c r="V390" i="3" s="1"/>
  <c r="Y389" i="3"/>
  <c r="Y388" i="3" s="1"/>
  <c r="Y387" i="3" s="1"/>
  <c r="Y386" i="3" s="1"/>
  <c r="X389" i="3"/>
  <c r="X388" i="3" s="1"/>
  <c r="X387" i="3" s="1"/>
  <c r="X386" i="3" s="1"/>
  <c r="V389" i="3"/>
  <c r="V388" i="3" s="1"/>
  <c r="V387" i="3" s="1"/>
  <c r="V386" i="3" s="1"/>
  <c r="X384" i="3"/>
  <c r="X383" i="3" s="1"/>
  <c r="W384" i="3"/>
  <c r="W383" i="3" s="1"/>
  <c r="V384" i="3"/>
  <c r="V383" i="3" s="1"/>
  <c r="X382" i="3"/>
  <c r="X381" i="3" s="1"/>
  <c r="W382" i="3"/>
  <c r="W381" i="3" s="1"/>
  <c r="V382" i="3"/>
  <c r="V381" i="3" s="1"/>
  <c r="Y379" i="3"/>
  <c r="Y378" i="3" s="1"/>
  <c r="Y377" i="3" s="1"/>
  <c r="W379" i="3"/>
  <c r="W378" i="3" s="1"/>
  <c r="W377" i="3" s="1"/>
  <c r="V379" i="3"/>
  <c r="V378" i="3" s="1"/>
  <c r="V377" i="3" s="1"/>
  <c r="Y376" i="3"/>
  <c r="Y375" i="3" s="1"/>
  <c r="W376" i="3"/>
  <c r="W375" i="3" s="1"/>
  <c r="V376" i="3"/>
  <c r="V375" i="3" s="1"/>
  <c r="Y374" i="3"/>
  <c r="Y373" i="3" s="1"/>
  <c r="W374" i="3"/>
  <c r="W373" i="3" s="1"/>
  <c r="V374" i="3"/>
  <c r="V373" i="3" s="1"/>
  <c r="Y371" i="3"/>
  <c r="Y370" i="3" s="1"/>
  <c r="W371" i="3"/>
  <c r="W370" i="3" s="1"/>
  <c r="V371" i="3"/>
  <c r="V370" i="3" s="1"/>
  <c r="Y369" i="3"/>
  <c r="Y368" i="3" s="1"/>
  <c r="W369" i="3"/>
  <c r="W368" i="3" s="1"/>
  <c r="V369" i="3"/>
  <c r="V368" i="3" s="1"/>
  <c r="Y364" i="3"/>
  <c r="Y363" i="3" s="1"/>
  <c r="Y362" i="3" s="1"/>
  <c r="X364" i="3"/>
  <c r="X363" i="3" s="1"/>
  <c r="X362" i="3" s="1"/>
  <c r="V364" i="3"/>
  <c r="V363" i="3" s="1"/>
  <c r="V362" i="3" s="1"/>
  <c r="Y361" i="3"/>
  <c r="Y360" i="3" s="1"/>
  <c r="X361" i="3"/>
  <c r="X360" i="3" s="1"/>
  <c r="V361" i="3"/>
  <c r="V360" i="3" s="1"/>
  <c r="Y359" i="3"/>
  <c r="Y358" i="3" s="1"/>
  <c r="X359" i="3"/>
  <c r="X358" i="3" s="1"/>
  <c r="V359" i="3"/>
  <c r="V358" i="3" s="1"/>
  <c r="Y356" i="3"/>
  <c r="Y355" i="3" s="1"/>
  <c r="X356" i="3"/>
  <c r="X355" i="3" s="1"/>
  <c r="V356" i="3"/>
  <c r="V355" i="3" s="1"/>
  <c r="Y354" i="3"/>
  <c r="Y353" i="3" s="1"/>
  <c r="X354" i="3"/>
  <c r="X353" i="3" s="1"/>
  <c r="V354" i="3"/>
  <c r="V353" i="3" s="1"/>
  <c r="Y350" i="3"/>
  <c r="Y349" i="3" s="1"/>
  <c r="Y348" i="3" s="1"/>
  <c r="X350" i="3"/>
  <c r="X349" i="3" s="1"/>
  <c r="X348" i="3" s="1"/>
  <c r="V350" i="3"/>
  <c r="V349" i="3" s="1"/>
  <c r="V348" i="3" s="1"/>
  <c r="Y347" i="3"/>
  <c r="X347" i="3"/>
  <c r="V347" i="3"/>
  <c r="Y346" i="3"/>
  <c r="X346" i="3"/>
  <c r="V346" i="3"/>
  <c r="Y343" i="3"/>
  <c r="Y342" i="3" s="1"/>
  <c r="Y341" i="3" s="1"/>
  <c r="X343" i="3"/>
  <c r="X342" i="3" s="1"/>
  <c r="X341" i="3" s="1"/>
  <c r="V343" i="3"/>
  <c r="V342" i="3" s="1"/>
  <c r="V341" i="3" s="1"/>
  <c r="Y340" i="3"/>
  <c r="Y339" i="3" s="1"/>
  <c r="Y338" i="3" s="1"/>
  <c r="X340" i="3"/>
  <c r="X339" i="3" s="1"/>
  <c r="X338" i="3" s="1"/>
  <c r="V340" i="3"/>
  <c r="V339" i="3" s="1"/>
  <c r="V338" i="3" s="1"/>
  <c r="Y333" i="3"/>
  <c r="X333" i="3"/>
  <c r="W333" i="3"/>
  <c r="V333" i="3"/>
  <c r="Y332" i="3"/>
  <c r="X332" i="3"/>
  <c r="W332" i="3"/>
  <c r="V332" i="3"/>
  <c r="Y331" i="3"/>
  <c r="X331" i="3"/>
  <c r="W331" i="3"/>
  <c r="V331" i="3"/>
  <c r="Y330" i="3"/>
  <c r="Y329" i="3" s="1"/>
  <c r="Y328" i="3" s="1"/>
  <c r="X330" i="3"/>
  <c r="X329" i="3" s="1"/>
  <c r="X328" i="3" s="1"/>
  <c r="V330" i="3"/>
  <c r="V329" i="3" s="1"/>
  <c r="V328" i="3" s="1"/>
  <c r="Y327" i="3"/>
  <c r="Y326" i="3" s="1"/>
  <c r="Y325" i="3" s="1"/>
  <c r="W327" i="3"/>
  <c r="W326" i="3" s="1"/>
  <c r="W325" i="3" s="1"/>
  <c r="V327" i="3"/>
  <c r="V326" i="3" s="1"/>
  <c r="V325" i="3" s="1"/>
  <c r="Y323" i="3"/>
  <c r="Y322" i="3" s="1"/>
  <c r="Y321" i="3" s="1"/>
  <c r="Y320" i="3" s="1"/>
  <c r="W323" i="3"/>
  <c r="W322" i="3" s="1"/>
  <c r="W321" i="3" s="1"/>
  <c r="W320" i="3" s="1"/>
  <c r="V323" i="3"/>
  <c r="V322" i="3" s="1"/>
  <c r="V321" i="3" s="1"/>
  <c r="V320" i="3" s="1"/>
  <c r="Y317" i="3"/>
  <c r="Y316" i="3" s="1"/>
  <c r="Y315" i="3" s="1"/>
  <c r="Y314" i="3" s="1"/>
  <c r="W317" i="3"/>
  <c r="W316" i="3" s="1"/>
  <c r="W315" i="3" s="1"/>
  <c r="W314" i="3" s="1"/>
  <c r="V317" i="3"/>
  <c r="V316" i="3" s="1"/>
  <c r="V315" i="3" s="1"/>
  <c r="V314" i="3" s="1"/>
  <c r="Y313" i="3"/>
  <c r="X313" i="3"/>
  <c r="W313" i="3"/>
  <c r="V313" i="3"/>
  <c r="Y312" i="3"/>
  <c r="X312" i="3"/>
  <c r="W312" i="3"/>
  <c r="V312" i="3"/>
  <c r="Y311" i="3"/>
  <c r="X311" i="3"/>
  <c r="W311" i="3"/>
  <c r="V311" i="3"/>
  <c r="Y310" i="3"/>
  <c r="X310" i="3"/>
  <c r="W310" i="3"/>
  <c r="V310" i="3"/>
  <c r="Y309" i="3"/>
  <c r="X309" i="3"/>
  <c r="W309" i="3"/>
  <c r="V309" i="3"/>
  <c r="Y308" i="3"/>
  <c r="X308" i="3"/>
  <c r="W308" i="3"/>
  <c r="V308" i="3"/>
  <c r="Y307" i="3"/>
  <c r="X307" i="3"/>
  <c r="W307" i="3"/>
  <c r="V307" i="3"/>
  <c r="Y306" i="3"/>
  <c r="X306" i="3"/>
  <c r="W306" i="3"/>
  <c r="V306" i="3"/>
  <c r="Y305" i="3"/>
  <c r="X305" i="3"/>
  <c r="W305" i="3"/>
  <c r="V305" i="3"/>
  <c r="Y304" i="3"/>
  <c r="Y303" i="3" s="1"/>
  <c r="Y302" i="3" s="1"/>
  <c r="W304" i="3"/>
  <c r="W303" i="3" s="1"/>
  <c r="W302" i="3" s="1"/>
  <c r="V304" i="3"/>
  <c r="V303" i="3" s="1"/>
  <c r="V302" i="3" s="1"/>
  <c r="X301" i="3"/>
  <c r="X300" i="3" s="1"/>
  <c r="W301" i="3"/>
  <c r="W300" i="3" s="1"/>
  <c r="V301" i="3"/>
  <c r="V300" i="3" s="1"/>
  <c r="X299" i="3"/>
  <c r="X298" i="3" s="1"/>
  <c r="W299" i="3"/>
  <c r="W298" i="3" s="1"/>
  <c r="V299" i="3"/>
  <c r="V298" i="3" s="1"/>
  <c r="Y296" i="3"/>
  <c r="X296" i="3"/>
  <c r="W296" i="3"/>
  <c r="V296" i="3"/>
  <c r="Y295" i="3"/>
  <c r="X295" i="3"/>
  <c r="W295" i="3"/>
  <c r="V295" i="3"/>
  <c r="Y294" i="3"/>
  <c r="X294" i="3"/>
  <c r="W294" i="3"/>
  <c r="V294" i="3"/>
  <c r="Y293" i="3"/>
  <c r="Y292" i="3" s="1"/>
  <c r="W293" i="3"/>
  <c r="W292" i="3" s="1"/>
  <c r="V293" i="3"/>
  <c r="V292" i="3" s="1"/>
  <c r="Y291" i="3"/>
  <c r="Y290" i="3" s="1"/>
  <c r="W291" i="3"/>
  <c r="W290" i="3" s="1"/>
  <c r="V291" i="3"/>
  <c r="V290" i="3" s="1"/>
  <c r="Y288" i="3"/>
  <c r="Y287" i="3" s="1"/>
  <c r="Y286" i="3" s="1"/>
  <c r="W288" i="3"/>
  <c r="W287" i="3" s="1"/>
  <c r="W286" i="3" s="1"/>
  <c r="V288" i="3"/>
  <c r="V287" i="3" s="1"/>
  <c r="V286" i="3" s="1"/>
  <c r="Y285" i="3"/>
  <c r="Y284" i="3" s="1"/>
  <c r="W285" i="3"/>
  <c r="W284" i="3" s="1"/>
  <c r="V285" i="3"/>
  <c r="V284" i="3" s="1"/>
  <c r="Y283" i="3"/>
  <c r="X283" i="3"/>
  <c r="W283" i="3"/>
  <c r="V283" i="3"/>
  <c r="Y282" i="3"/>
  <c r="X282" i="3"/>
  <c r="W282" i="3"/>
  <c r="V282" i="3"/>
  <c r="Y280" i="3"/>
  <c r="Y279" i="3" s="1"/>
  <c r="Y278" i="3" s="1"/>
  <c r="X280" i="3"/>
  <c r="X279" i="3" s="1"/>
  <c r="X278" i="3" s="1"/>
  <c r="V280" i="3"/>
  <c r="V279" i="3" s="1"/>
  <c r="V278" i="3" s="1"/>
  <c r="Y275" i="3"/>
  <c r="Y274" i="3" s="1"/>
  <c r="Y273" i="3" s="1"/>
  <c r="X275" i="3"/>
  <c r="X274" i="3" s="1"/>
  <c r="X273" i="3" s="1"/>
  <c r="V275" i="3"/>
  <c r="V274" i="3" s="1"/>
  <c r="V273" i="3" s="1"/>
  <c r="Y272" i="3"/>
  <c r="Y271" i="3" s="1"/>
  <c r="W272" i="3"/>
  <c r="W271" i="3" s="1"/>
  <c r="V272" i="3"/>
  <c r="V271" i="3" s="1"/>
  <c r="Y268" i="3"/>
  <c r="Y267" i="3" s="1"/>
  <c r="W268" i="3"/>
  <c r="W267" i="3" s="1"/>
  <c r="V268" i="3"/>
  <c r="V267" i="3" s="1"/>
  <c r="Y266" i="3"/>
  <c r="Y265" i="3" s="1"/>
  <c r="W266" i="3"/>
  <c r="W265" i="3" s="1"/>
  <c r="V266" i="3"/>
  <c r="V265" i="3" s="1"/>
  <c r="Y263" i="3"/>
  <c r="Y262" i="3" s="1"/>
  <c r="Y261" i="3" s="1"/>
  <c r="W263" i="3"/>
  <c r="W262" i="3" s="1"/>
  <c r="W261" i="3" s="1"/>
  <c r="V263" i="3"/>
  <c r="V262" i="3" s="1"/>
  <c r="V261" i="3" s="1"/>
  <c r="Y259" i="3"/>
  <c r="Y258" i="3" s="1"/>
  <c r="W259" i="3"/>
  <c r="W258" i="3" s="1"/>
  <c r="V259" i="3"/>
  <c r="V258" i="3" s="1"/>
  <c r="Y257" i="3"/>
  <c r="Y256" i="3" s="1"/>
  <c r="W257" i="3"/>
  <c r="W256" i="3" s="1"/>
  <c r="V257" i="3"/>
  <c r="V256" i="3" s="1"/>
  <c r="Y253" i="3"/>
  <c r="Y252" i="3" s="1"/>
  <c r="Y251" i="3" s="1"/>
  <c r="X253" i="3"/>
  <c r="X252" i="3" s="1"/>
  <c r="X251" i="3" s="1"/>
  <c r="V253" i="3"/>
  <c r="V252" i="3" s="1"/>
  <c r="V251" i="3" s="1"/>
  <c r="Y250" i="3"/>
  <c r="Y249" i="3" s="1"/>
  <c r="Y248" i="3" s="1"/>
  <c r="W250" i="3"/>
  <c r="W249" i="3" s="1"/>
  <c r="W248" i="3" s="1"/>
  <c r="V250" i="3"/>
  <c r="V249" i="3" s="1"/>
  <c r="V248" i="3" s="1"/>
  <c r="Y247" i="3"/>
  <c r="X247" i="3"/>
  <c r="W247" i="3"/>
  <c r="V247" i="3"/>
  <c r="Y246" i="3"/>
  <c r="X246" i="3"/>
  <c r="W246" i="3"/>
  <c r="V246" i="3"/>
  <c r="Y245" i="3"/>
  <c r="X245" i="3"/>
  <c r="W245" i="3"/>
  <c r="V245" i="3"/>
  <c r="Y244" i="3"/>
  <c r="Y243" i="3" s="1"/>
  <c r="Y242" i="3" s="1"/>
  <c r="W244" i="3"/>
  <c r="W243" i="3" s="1"/>
  <c r="W242" i="3" s="1"/>
  <c r="V244" i="3"/>
  <c r="V243" i="3" s="1"/>
  <c r="V242" i="3" s="1"/>
  <c r="Y241" i="3"/>
  <c r="Y240" i="3" s="1"/>
  <c r="Y239" i="3" s="1"/>
  <c r="W241" i="3"/>
  <c r="W240" i="3" s="1"/>
  <c r="W239" i="3" s="1"/>
  <c r="V241" i="3"/>
  <c r="V240" i="3" s="1"/>
  <c r="V239" i="3" s="1"/>
  <c r="Y234" i="3"/>
  <c r="X234" i="3"/>
  <c r="X233" i="3" s="1"/>
  <c r="X232" i="3" s="1"/>
  <c r="W234" i="3"/>
  <c r="W233" i="3" s="1"/>
  <c r="W232" i="3" s="1"/>
  <c r="V234" i="3"/>
  <c r="V233" i="3" s="1"/>
  <c r="V232" i="3" s="1"/>
  <c r="Y233" i="3"/>
  <c r="Y232" i="3" s="1"/>
  <c r="Y231" i="3"/>
  <c r="Y230" i="3" s="1"/>
  <c r="Y229" i="3" s="1"/>
  <c r="X231" i="3"/>
  <c r="X230" i="3" s="1"/>
  <c r="X229" i="3" s="1"/>
  <c r="V231" i="3"/>
  <c r="V230" i="3" s="1"/>
  <c r="V229" i="3" s="1"/>
  <c r="Y222" i="3"/>
  <c r="X222" i="3"/>
  <c r="W222" i="3"/>
  <c r="V222" i="3"/>
  <c r="Y221" i="3"/>
  <c r="X221" i="3"/>
  <c r="W221" i="3"/>
  <c r="W220" i="3" s="1"/>
  <c r="V221" i="3"/>
  <c r="V220" i="3" s="1"/>
  <c r="Y220" i="3"/>
  <c r="X220" i="3"/>
  <c r="Y219" i="3"/>
  <c r="Y218" i="3" s="1"/>
  <c r="Y217" i="3" s="1"/>
  <c r="W219" i="3"/>
  <c r="W218" i="3" s="1"/>
  <c r="W217" i="3" s="1"/>
  <c r="V219" i="3"/>
  <c r="V218" i="3" s="1"/>
  <c r="V217" i="3" s="1"/>
  <c r="Y216" i="3"/>
  <c r="Y215" i="3" s="1"/>
  <c r="Y214" i="3" s="1"/>
  <c r="W216" i="3"/>
  <c r="W215" i="3" s="1"/>
  <c r="W214" i="3" s="1"/>
  <c r="V216" i="3"/>
  <c r="V215" i="3" s="1"/>
  <c r="V214" i="3" s="1"/>
  <c r="Y213" i="3"/>
  <c r="Y212" i="3" s="1"/>
  <c r="Y211" i="3" s="1"/>
  <c r="W213" i="3"/>
  <c r="W212" i="3" s="1"/>
  <c r="W211" i="3" s="1"/>
  <c r="V213" i="3"/>
  <c r="V212" i="3" s="1"/>
  <c r="V211" i="3" s="1"/>
  <c r="Y210" i="3"/>
  <c r="Y209" i="3" s="1"/>
  <c r="Y208" i="3" s="1"/>
  <c r="W210" i="3"/>
  <c r="W209" i="3" s="1"/>
  <c r="W208" i="3" s="1"/>
  <c r="V210" i="3"/>
  <c r="V209" i="3" s="1"/>
  <c r="V208" i="3" s="1"/>
  <c r="Y207" i="3"/>
  <c r="Y206" i="3" s="1"/>
  <c r="Y205" i="3" s="1"/>
  <c r="X207" i="3"/>
  <c r="X206" i="3" s="1"/>
  <c r="X205" i="3" s="1"/>
  <c r="V207" i="3"/>
  <c r="V206" i="3" s="1"/>
  <c r="V205" i="3" s="1"/>
  <c r="Y203" i="3"/>
  <c r="Y202" i="3" s="1"/>
  <c r="Y201" i="3" s="1"/>
  <c r="X203" i="3"/>
  <c r="X202" i="3" s="1"/>
  <c r="X201" i="3" s="1"/>
  <c r="V203" i="3"/>
  <c r="V202" i="3" s="1"/>
  <c r="V201" i="3" s="1"/>
  <c r="Y200" i="3"/>
  <c r="Y199" i="3" s="1"/>
  <c r="Y198" i="3" s="1"/>
  <c r="W200" i="3"/>
  <c r="W199" i="3" s="1"/>
  <c r="W198" i="3" s="1"/>
  <c r="V200" i="3"/>
  <c r="V199" i="3" s="1"/>
  <c r="V198" i="3" s="1"/>
  <c r="Y197" i="3"/>
  <c r="Y196" i="3" s="1"/>
  <c r="Y195" i="3" s="1"/>
  <c r="W197" i="3"/>
  <c r="W196" i="3" s="1"/>
  <c r="W195" i="3" s="1"/>
  <c r="V197" i="3"/>
  <c r="V196" i="3" s="1"/>
  <c r="V195" i="3" s="1"/>
  <c r="Y194" i="3"/>
  <c r="Y193" i="3" s="1"/>
  <c r="Y192" i="3" s="1"/>
  <c r="W194" i="3"/>
  <c r="W193" i="3" s="1"/>
  <c r="W192" i="3" s="1"/>
  <c r="V194" i="3"/>
  <c r="V193" i="3" s="1"/>
  <c r="V192" i="3" s="1"/>
  <c r="Y191" i="3"/>
  <c r="Y190" i="3" s="1"/>
  <c r="Y189" i="3" s="1"/>
  <c r="W191" i="3"/>
  <c r="W190" i="3" s="1"/>
  <c r="W189" i="3" s="1"/>
  <c r="V191" i="3"/>
  <c r="V190" i="3" s="1"/>
  <c r="V189" i="3" s="1"/>
  <c r="Y188" i="3"/>
  <c r="Y187" i="3" s="1"/>
  <c r="Y186" i="3" s="1"/>
  <c r="X188" i="3"/>
  <c r="X187" i="3" s="1"/>
  <c r="X186" i="3" s="1"/>
  <c r="V188" i="3"/>
  <c r="V187" i="3" s="1"/>
  <c r="V186" i="3" s="1"/>
  <c r="Y179" i="3"/>
  <c r="X179" i="3"/>
  <c r="W179" i="3"/>
  <c r="V179" i="3"/>
  <c r="Y178" i="3"/>
  <c r="X178" i="3"/>
  <c r="X177" i="3" s="1"/>
  <c r="W178" i="3"/>
  <c r="W177" i="3" s="1"/>
  <c r="V178" i="3"/>
  <c r="V177" i="3" s="1"/>
  <c r="Y177" i="3"/>
  <c r="Y176" i="3"/>
  <c r="X176" i="3"/>
  <c r="W176" i="3"/>
  <c r="V176" i="3"/>
  <c r="Y175" i="3"/>
  <c r="X175" i="3"/>
  <c r="W175" i="3"/>
  <c r="V175" i="3"/>
  <c r="Y174" i="3"/>
  <c r="X174" i="3"/>
  <c r="W174" i="3"/>
  <c r="V174" i="3"/>
  <c r="Y173" i="3"/>
  <c r="Y172" i="3" s="1"/>
  <c r="Y171" i="3" s="1"/>
  <c r="W173" i="3"/>
  <c r="W172" i="3" s="1"/>
  <c r="W171" i="3" s="1"/>
  <c r="V173" i="3"/>
  <c r="V172" i="3" s="1"/>
  <c r="V171" i="3" s="1"/>
  <c r="Y170" i="3"/>
  <c r="Y169" i="3" s="1"/>
  <c r="Y168" i="3" s="1"/>
  <c r="W170" i="3"/>
  <c r="W169" i="3" s="1"/>
  <c r="W168" i="3" s="1"/>
  <c r="V170" i="3"/>
  <c r="V169" i="3" s="1"/>
  <c r="V168" i="3" s="1"/>
  <c r="Y167" i="3"/>
  <c r="Y166" i="3" s="1"/>
  <c r="Y165" i="3" s="1"/>
  <c r="W167" i="3"/>
  <c r="W166" i="3" s="1"/>
  <c r="W165" i="3" s="1"/>
  <c r="V167" i="3"/>
  <c r="V166" i="3" s="1"/>
  <c r="V165" i="3" s="1"/>
  <c r="Y163" i="3"/>
  <c r="Y162" i="3" s="1"/>
  <c r="Y161" i="3" s="1"/>
  <c r="W163" i="3"/>
  <c r="W162" i="3" s="1"/>
  <c r="W161" i="3" s="1"/>
  <c r="V163" i="3"/>
  <c r="V162" i="3" s="1"/>
  <c r="V161" i="3" s="1"/>
  <c r="Y160" i="3"/>
  <c r="Y159" i="3" s="1"/>
  <c r="Y158" i="3" s="1"/>
  <c r="W160" i="3"/>
  <c r="W159" i="3" s="1"/>
  <c r="W158" i="3" s="1"/>
  <c r="V160" i="3"/>
  <c r="V159" i="3" s="1"/>
  <c r="V158" i="3" s="1"/>
  <c r="Y155" i="3"/>
  <c r="X155" i="3"/>
  <c r="W155" i="3"/>
  <c r="V155" i="3"/>
  <c r="Y154" i="3"/>
  <c r="X154" i="3"/>
  <c r="W154" i="3"/>
  <c r="W153" i="3" s="1"/>
  <c r="V154" i="3"/>
  <c r="V153" i="3" s="1"/>
  <c r="Y153" i="3"/>
  <c r="X153" i="3"/>
  <c r="Y152" i="3"/>
  <c r="Y151" i="3" s="1"/>
  <c r="X152" i="3"/>
  <c r="X151" i="3" s="1"/>
  <c r="V152" i="3"/>
  <c r="V151" i="3" s="1"/>
  <c r="Y150" i="3"/>
  <c r="Y149" i="3" s="1"/>
  <c r="X150" i="3"/>
  <c r="X149" i="3" s="1"/>
  <c r="V150" i="3"/>
  <c r="V149" i="3" s="1"/>
  <c r="Y146" i="3"/>
  <c r="Y145" i="3" s="1"/>
  <c r="Y144" i="3" s="1"/>
  <c r="Y143" i="3" s="1"/>
  <c r="W146" i="3"/>
  <c r="W145" i="3" s="1"/>
  <c r="W144" i="3" s="1"/>
  <c r="W143" i="3" s="1"/>
  <c r="V146" i="3"/>
  <c r="V145" i="3" s="1"/>
  <c r="V144" i="3" s="1"/>
  <c r="V143" i="3" s="1"/>
  <c r="Y142" i="3"/>
  <c r="Y141" i="3" s="1"/>
  <c r="Y140" i="3" s="1"/>
  <c r="W142" i="3"/>
  <c r="W141" i="3" s="1"/>
  <c r="W140" i="3" s="1"/>
  <c r="V142" i="3"/>
  <c r="V141" i="3" s="1"/>
  <c r="V140" i="3" s="1"/>
  <c r="Y139" i="3"/>
  <c r="Y138" i="3" s="1"/>
  <c r="Y137" i="3" s="1"/>
  <c r="W139" i="3"/>
  <c r="W138" i="3" s="1"/>
  <c r="W137" i="3" s="1"/>
  <c r="V139" i="3"/>
  <c r="V138" i="3" s="1"/>
  <c r="V137" i="3" s="1"/>
  <c r="Y136" i="3"/>
  <c r="Y135" i="3" s="1"/>
  <c r="Y134" i="3" s="1"/>
  <c r="W136" i="3"/>
  <c r="W135" i="3" s="1"/>
  <c r="W134" i="3" s="1"/>
  <c r="V136" i="3"/>
  <c r="V135" i="3" s="1"/>
  <c r="V134" i="3" s="1"/>
  <c r="Y133" i="3"/>
  <c r="Y132" i="3" s="1"/>
  <c r="Y131" i="3" s="1"/>
  <c r="W133" i="3"/>
  <c r="W132" i="3" s="1"/>
  <c r="W131" i="3" s="1"/>
  <c r="V133" i="3"/>
  <c r="V132" i="3" s="1"/>
  <c r="V131" i="3" s="1"/>
  <c r="Y129" i="3"/>
  <c r="Y128" i="3" s="1"/>
  <c r="Y127" i="3" s="1"/>
  <c r="W129" i="3"/>
  <c r="W128" i="3" s="1"/>
  <c r="W127" i="3" s="1"/>
  <c r="V129" i="3"/>
  <c r="V128" i="3" s="1"/>
  <c r="V127" i="3" s="1"/>
  <c r="Y126" i="3"/>
  <c r="Y125" i="3" s="1"/>
  <c r="Y124" i="3" s="1"/>
  <c r="X126" i="3"/>
  <c r="X125" i="3" s="1"/>
  <c r="X124" i="3" s="1"/>
  <c r="V126" i="3"/>
  <c r="V125" i="3" s="1"/>
  <c r="V124" i="3" s="1"/>
  <c r="Y117" i="3"/>
  <c r="Y116" i="3" s="1"/>
  <c r="W117" i="3"/>
  <c r="W116" i="3" s="1"/>
  <c r="V117" i="3"/>
  <c r="V116" i="3" s="1"/>
  <c r="Y115" i="3"/>
  <c r="Y114" i="3" s="1"/>
  <c r="W115" i="3"/>
  <c r="W114" i="3" s="1"/>
  <c r="V115" i="3"/>
  <c r="V114" i="3" s="1"/>
  <c r="Y113" i="3"/>
  <c r="Y112" i="3" s="1"/>
  <c r="W113" i="3"/>
  <c r="W112" i="3" s="1"/>
  <c r="V113" i="3"/>
  <c r="V112" i="3" s="1"/>
  <c r="Y111" i="3"/>
  <c r="Y110" i="3" s="1"/>
  <c r="W111" i="3"/>
  <c r="W110" i="3" s="1"/>
  <c r="V111" i="3"/>
  <c r="V110" i="3" s="1"/>
  <c r="Y106" i="3"/>
  <c r="Y105" i="3" s="1"/>
  <c r="X106" i="3"/>
  <c r="X105" i="3" s="1"/>
  <c r="V106" i="3"/>
  <c r="V105" i="3" s="1"/>
  <c r="X104" i="3"/>
  <c r="X103" i="3" s="1"/>
  <c r="W104" i="3"/>
  <c r="W103" i="3" s="1"/>
  <c r="V104" i="3"/>
  <c r="V103" i="3" s="1"/>
  <c r="Y102" i="3"/>
  <c r="X102" i="3"/>
  <c r="W102" i="3"/>
  <c r="V102" i="3"/>
  <c r="Y101" i="3"/>
  <c r="X101" i="3"/>
  <c r="W101" i="3"/>
  <c r="V101" i="3"/>
  <c r="Y97" i="3"/>
  <c r="X97" i="3"/>
  <c r="W97" i="3"/>
  <c r="V97" i="3"/>
  <c r="Y96" i="3"/>
  <c r="X96" i="3"/>
  <c r="X95" i="3" s="1"/>
  <c r="W96" i="3"/>
  <c r="W95" i="3" s="1"/>
  <c r="V96" i="3"/>
  <c r="V95" i="3" s="1"/>
  <c r="Y95" i="3"/>
  <c r="Y94" i="3"/>
  <c r="X94" i="3"/>
  <c r="W94" i="3"/>
  <c r="V94" i="3"/>
  <c r="Y93" i="3"/>
  <c r="X93" i="3"/>
  <c r="X92" i="3" s="1"/>
  <c r="W93" i="3"/>
  <c r="W92" i="3" s="1"/>
  <c r="V93" i="3"/>
  <c r="V92" i="3" s="1"/>
  <c r="Y92" i="3"/>
  <c r="Y91" i="3"/>
  <c r="X91" i="3"/>
  <c r="X90" i="3" s="1"/>
  <c r="X89" i="3" s="1"/>
  <c r="W91" i="3"/>
  <c r="W90" i="3" s="1"/>
  <c r="W89" i="3" s="1"/>
  <c r="V91" i="3"/>
  <c r="V90" i="3" s="1"/>
  <c r="V89" i="3" s="1"/>
  <c r="Y90" i="3"/>
  <c r="Y89" i="3" s="1"/>
  <c r="Y88" i="3"/>
  <c r="X88" i="3"/>
  <c r="X87" i="3" s="1"/>
  <c r="X86" i="3" s="1"/>
  <c r="W88" i="3"/>
  <c r="W87" i="3" s="1"/>
  <c r="W86" i="3" s="1"/>
  <c r="V88" i="3"/>
  <c r="V87" i="3" s="1"/>
  <c r="V86" i="3" s="1"/>
  <c r="Y87" i="3"/>
  <c r="Y86" i="3" s="1"/>
  <c r="Y85" i="3"/>
  <c r="X85" i="3"/>
  <c r="X84" i="3" s="1"/>
  <c r="X83" i="3" s="1"/>
  <c r="W85" i="3"/>
  <c r="W84" i="3" s="1"/>
  <c r="W83" i="3" s="1"/>
  <c r="V85" i="3"/>
  <c r="V84" i="3" s="1"/>
  <c r="V83" i="3" s="1"/>
  <c r="Y84" i="3"/>
  <c r="Y83" i="3" s="1"/>
  <c r="Y82" i="3"/>
  <c r="X82" i="3"/>
  <c r="X81" i="3" s="1"/>
  <c r="X80" i="3" s="1"/>
  <c r="W82" i="3"/>
  <c r="W81" i="3" s="1"/>
  <c r="W80" i="3" s="1"/>
  <c r="V82" i="3"/>
  <c r="V81" i="3" s="1"/>
  <c r="V80" i="3" s="1"/>
  <c r="Y81" i="3"/>
  <c r="Y80" i="3" s="1"/>
  <c r="Y76" i="3"/>
  <c r="X76" i="3"/>
  <c r="X75" i="3" s="1"/>
  <c r="W76" i="3"/>
  <c r="W75" i="3" s="1"/>
  <c r="V76" i="3"/>
  <c r="V75" i="3" s="1"/>
  <c r="Y75" i="3"/>
  <c r="Y74" i="3"/>
  <c r="X74" i="3"/>
  <c r="X73" i="3" s="1"/>
  <c r="W74" i="3"/>
  <c r="W73" i="3" s="1"/>
  <c r="V74" i="3"/>
  <c r="V73" i="3" s="1"/>
  <c r="Y73" i="3"/>
  <c r="Y72" i="3"/>
  <c r="X72" i="3"/>
  <c r="W72" i="3"/>
  <c r="V72" i="3"/>
  <c r="Y71" i="3"/>
  <c r="X71" i="3"/>
  <c r="W71" i="3"/>
  <c r="V71" i="3"/>
  <c r="Y68" i="3"/>
  <c r="Y67" i="3" s="1"/>
  <c r="Y66" i="3" s="1"/>
  <c r="Y65" i="3" s="1"/>
  <c r="W68" i="3"/>
  <c r="W67" i="3" s="1"/>
  <c r="W66" i="3" s="1"/>
  <c r="W65" i="3" s="1"/>
  <c r="V68" i="3"/>
  <c r="V67" i="3" s="1"/>
  <c r="V66" i="3" s="1"/>
  <c r="V65" i="3" s="1"/>
  <c r="Y64" i="3"/>
  <c r="X64" i="3"/>
  <c r="W64" i="3"/>
  <c r="W63" i="3" s="1"/>
  <c r="W62" i="3" s="1"/>
  <c r="W61" i="3" s="1"/>
  <c r="V64" i="3"/>
  <c r="V63" i="3" s="1"/>
  <c r="V62" i="3" s="1"/>
  <c r="V61" i="3" s="1"/>
  <c r="Y63" i="3"/>
  <c r="Y62" i="3" s="1"/>
  <c r="Y61" i="3" s="1"/>
  <c r="X63" i="3"/>
  <c r="X62" i="3" s="1"/>
  <c r="X61" i="3" s="1"/>
  <c r="X60" i="3"/>
  <c r="X59" i="3" s="1"/>
  <c r="X58" i="3" s="1"/>
  <c r="W60" i="3"/>
  <c r="W59" i="3" s="1"/>
  <c r="W58" i="3" s="1"/>
  <c r="V60" i="3"/>
  <c r="V59" i="3" s="1"/>
  <c r="V58" i="3" s="1"/>
  <c r="Y57" i="3"/>
  <c r="Y56" i="3" s="1"/>
  <c r="Y55" i="3" s="1"/>
  <c r="W57" i="3"/>
  <c r="W56" i="3" s="1"/>
  <c r="W55" i="3" s="1"/>
  <c r="V57" i="3"/>
  <c r="V56" i="3" s="1"/>
  <c r="V55" i="3" s="1"/>
  <c r="Y54" i="3"/>
  <c r="Y53" i="3" s="1"/>
  <c r="Y52" i="3" s="1"/>
  <c r="W54" i="3"/>
  <c r="W53" i="3" s="1"/>
  <c r="W52" i="3" s="1"/>
  <c r="V54" i="3"/>
  <c r="V53" i="3" s="1"/>
  <c r="V52" i="3" s="1"/>
  <c r="X51" i="3"/>
  <c r="X50" i="3" s="1"/>
  <c r="X49" i="3" s="1"/>
  <c r="W51" i="3"/>
  <c r="W50" i="3" s="1"/>
  <c r="W49" i="3" s="1"/>
  <c r="V51" i="3"/>
  <c r="V50" i="3" s="1"/>
  <c r="V49" i="3" s="1"/>
  <c r="Y48" i="3"/>
  <c r="Y47" i="3" s="1"/>
  <c r="W48" i="3"/>
  <c r="W47" i="3" s="1"/>
  <c r="V48" i="3"/>
  <c r="V47" i="3" s="1"/>
  <c r="Y46" i="3"/>
  <c r="Y45" i="3" s="1"/>
  <c r="W46" i="3"/>
  <c r="W45" i="3" s="1"/>
  <c r="V46" i="3"/>
  <c r="V45" i="3" s="1"/>
  <c r="Y44" i="3"/>
  <c r="Y43" i="3" s="1"/>
  <c r="W44" i="3"/>
  <c r="W43" i="3" s="1"/>
  <c r="V44" i="3"/>
  <c r="V43" i="3" s="1"/>
  <c r="Y40" i="3"/>
  <c r="X40" i="3"/>
  <c r="X39" i="3" s="1"/>
  <c r="X38" i="3" s="1"/>
  <c r="X37" i="3" s="1"/>
  <c r="W40" i="3"/>
  <c r="W39" i="3" s="1"/>
  <c r="W38" i="3" s="1"/>
  <c r="W37" i="3" s="1"/>
  <c r="V40" i="3"/>
  <c r="V39" i="3" s="1"/>
  <c r="V38" i="3" s="1"/>
  <c r="V37" i="3" s="1"/>
  <c r="Y39" i="3"/>
  <c r="Y38" i="3" s="1"/>
  <c r="Y37" i="3" s="1"/>
  <c r="Y36" i="3"/>
  <c r="X36" i="3"/>
  <c r="X35" i="3" s="1"/>
  <c r="X34" i="3" s="1"/>
  <c r="W36" i="3"/>
  <c r="W35" i="3" s="1"/>
  <c r="W34" i="3" s="1"/>
  <c r="V36" i="3"/>
  <c r="Y35" i="3"/>
  <c r="Y34" i="3" s="1"/>
  <c r="V35" i="3"/>
  <c r="V34" i="3" s="1"/>
  <c r="Y33" i="3"/>
  <c r="X33" i="3"/>
  <c r="X32" i="3" s="1"/>
  <c r="X31" i="3" s="1"/>
  <c r="W33" i="3"/>
  <c r="W32" i="3" s="1"/>
  <c r="W31" i="3" s="1"/>
  <c r="V33" i="3"/>
  <c r="V32" i="3" s="1"/>
  <c r="V31" i="3" s="1"/>
  <c r="Y32" i="3"/>
  <c r="Y31" i="3" s="1"/>
  <c r="Y30" i="3"/>
  <c r="X30" i="3"/>
  <c r="X29" i="3" s="1"/>
  <c r="X28" i="3" s="1"/>
  <c r="W30" i="3"/>
  <c r="W29" i="3" s="1"/>
  <c r="W28" i="3" s="1"/>
  <c r="V30" i="3"/>
  <c r="V29" i="3" s="1"/>
  <c r="V28" i="3" s="1"/>
  <c r="Y29" i="3"/>
  <c r="Y28" i="3" s="1"/>
  <c r="Y27" i="3"/>
  <c r="X27" i="3"/>
  <c r="W27" i="3"/>
  <c r="V27" i="3"/>
  <c r="Y26" i="3"/>
  <c r="X26" i="3"/>
  <c r="W26" i="3"/>
  <c r="V26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V19" i="3" s="1"/>
  <c r="V18" i="3" s="1"/>
  <c r="Y19" i="3"/>
  <c r="Y18" i="3" s="1"/>
  <c r="X19" i="3"/>
  <c r="X18" i="3" s="1"/>
  <c r="W19" i="3"/>
  <c r="W18" i="3" s="1"/>
  <c r="Y16" i="3"/>
  <c r="X16" i="3"/>
  <c r="W16" i="3"/>
  <c r="V16" i="3"/>
  <c r="Y15" i="3"/>
  <c r="X15" i="3"/>
  <c r="W15" i="3"/>
  <c r="V15" i="3"/>
  <c r="Y14" i="3"/>
  <c r="Y13" i="3" s="1"/>
  <c r="W14" i="3"/>
  <c r="W13" i="3" s="1"/>
  <c r="V14" i="3"/>
  <c r="V13" i="3" s="1"/>
  <c r="Y12" i="3"/>
  <c r="Y11" i="3" s="1"/>
  <c r="W12" i="3"/>
  <c r="W11" i="3" s="1"/>
  <c r="V12" i="3"/>
  <c r="V11" i="3" s="1"/>
  <c r="W231" i="3"/>
  <c r="W230" i="3" s="1"/>
  <c r="W229" i="3" s="1"/>
  <c r="X219" i="3"/>
  <c r="X218" i="3" s="1"/>
  <c r="X217" i="3" s="1"/>
  <c r="X216" i="3"/>
  <c r="X215" i="3" s="1"/>
  <c r="X214" i="3" s="1"/>
  <c r="W13" i="2"/>
  <c r="W12" i="2" s="1"/>
  <c r="W20" i="2"/>
  <c r="W19" i="2" s="1"/>
  <c r="X118" i="3"/>
  <c r="Q11" i="1"/>
  <c r="Q10" i="1" s="1"/>
  <c r="Q14" i="1"/>
  <c r="Q16" i="1"/>
  <c r="Q18" i="1"/>
  <c r="Q21" i="1"/>
  <c r="Q20" i="1" s="1"/>
  <c r="Q24" i="1"/>
  <c r="Q23" i="1" s="1"/>
  <c r="Q27" i="1"/>
  <c r="Q26" i="1" s="1"/>
  <c r="Q31" i="1"/>
  <c r="Q30" i="1" s="1"/>
  <c r="Q29" i="1" s="1"/>
  <c r="Q35" i="1"/>
  <c r="Q34" i="1" s="1"/>
  <c r="Q33" i="1" s="1"/>
  <c r="Q39" i="1"/>
  <c r="Q41" i="1"/>
  <c r="Q43" i="1"/>
  <c r="Q46" i="1"/>
  <c r="Q45" i="1" s="1"/>
  <c r="Q49" i="1"/>
  <c r="Q48" i="1" s="1"/>
  <c r="Q52" i="1"/>
  <c r="Q51" i="1" s="1"/>
  <c r="Q55" i="1"/>
  <c r="Q54" i="1" s="1"/>
  <c r="Q58" i="1"/>
  <c r="Q57" i="1" s="1"/>
  <c r="Q61" i="1"/>
  <c r="Q60" i="1" s="1"/>
  <c r="Q64" i="1"/>
  <c r="Q63" i="1" s="1"/>
  <c r="Q69" i="1"/>
  <c r="Q71" i="1"/>
  <c r="Q73" i="1"/>
  <c r="Q78" i="1"/>
  <c r="Q80" i="1"/>
  <c r="Q82" i="1"/>
  <c r="Q93" i="1"/>
  <c r="Q92" i="1" s="1"/>
  <c r="Q96" i="1"/>
  <c r="Q95" i="1" s="1"/>
  <c r="Q100" i="1"/>
  <c r="Q99" i="1" s="1"/>
  <c r="Q103" i="1"/>
  <c r="Q102" i="1" s="1"/>
  <c r="Q106" i="1"/>
  <c r="Q105" i="1" s="1"/>
  <c r="Q109" i="1"/>
  <c r="Q108" i="1" s="1"/>
  <c r="Q113" i="1"/>
  <c r="Q112" i="1" s="1"/>
  <c r="Q111" i="1" s="1"/>
  <c r="Q117" i="1"/>
  <c r="Q119" i="1"/>
  <c r="Q122" i="1"/>
  <c r="Q121" i="1" s="1"/>
  <c r="Q127" i="1"/>
  <c r="Q126" i="1" s="1"/>
  <c r="Q130" i="1"/>
  <c r="Q129" i="1" s="1"/>
  <c r="Q134" i="1"/>
  <c r="Q133" i="1" s="1"/>
  <c r="Q137" i="1"/>
  <c r="Q136" i="1" s="1"/>
  <c r="Q140" i="1"/>
  <c r="Q139" i="1" s="1"/>
  <c r="Q143" i="1"/>
  <c r="Q142" i="1" s="1"/>
  <c r="Q146" i="1"/>
  <c r="Q145" i="1" s="1"/>
  <c r="Q155" i="1"/>
  <c r="Q154" i="1" s="1"/>
  <c r="Q158" i="1"/>
  <c r="Q160" i="1"/>
  <c r="Q163" i="1"/>
  <c r="Q162" i="1" s="1"/>
  <c r="Q166" i="1"/>
  <c r="Q168" i="1"/>
  <c r="Q171" i="1"/>
  <c r="Q170" i="1" s="1"/>
  <c r="Q174" i="1"/>
  <c r="Q176" i="1"/>
  <c r="Q179" i="1"/>
  <c r="Q178" i="1" s="1"/>
  <c r="Q182" i="1"/>
  <c r="Q181" i="1" s="1"/>
  <c r="Q185" i="1"/>
  <c r="Q184" i="1" s="1"/>
  <c r="Q188" i="1"/>
  <c r="Q187" i="1" s="1"/>
  <c r="Q192" i="1"/>
  <c r="Q191" i="1" s="1"/>
  <c r="Q190" i="1" s="1"/>
  <c r="Q197" i="1"/>
  <c r="Q196" i="1" s="1"/>
  <c r="Q195" i="1" s="1"/>
  <c r="Q201" i="1"/>
  <c r="Q200" i="1" s="1"/>
  <c r="Q204" i="1"/>
  <c r="Q203" i="1" s="1"/>
  <c r="Q211" i="1"/>
  <c r="Q210" i="1" s="1"/>
  <c r="Q206" i="1" s="1"/>
  <c r="Q215" i="1"/>
  <c r="Q217" i="1"/>
  <c r="Q222" i="1"/>
  <c r="Q224" i="1"/>
  <c r="Q227" i="1"/>
  <c r="Q229" i="1"/>
  <c r="Q232" i="1"/>
  <c r="Q231" i="1" s="1"/>
  <c r="Q235" i="1"/>
  <c r="Q237" i="1"/>
  <c r="Q243" i="1"/>
  <c r="Q242" i="1" s="1"/>
  <c r="Q246" i="1"/>
  <c r="Q245" i="1" s="1"/>
  <c r="Q249" i="1"/>
  <c r="Q248" i="1" s="1"/>
  <c r="Q252" i="1"/>
  <c r="Q251" i="1" s="1"/>
  <c r="Q255" i="1"/>
  <c r="Q254" i="1" s="1"/>
  <c r="Q258" i="1"/>
  <c r="Q257" i="1" s="1"/>
  <c r="Q262" i="1"/>
  <c r="Q261" i="1" s="1"/>
  <c r="Q265" i="1"/>
  <c r="Q264" i="1" s="1"/>
  <c r="Q268" i="1"/>
  <c r="Q267" i="1" s="1"/>
  <c r="Q271" i="1"/>
  <c r="Q270" i="1" s="1"/>
  <c r="Q274" i="1"/>
  <c r="Q273" i="1" s="1"/>
  <c r="Q277" i="1"/>
  <c r="Q276" i="1" s="1"/>
  <c r="Q286" i="1"/>
  <c r="Q285" i="1" s="1"/>
  <c r="Q289" i="1"/>
  <c r="Q288" i="1" s="1"/>
  <c r="Q296" i="1"/>
  <c r="Q295" i="1" s="1"/>
  <c r="Q299" i="1"/>
  <c r="Q298" i="1" s="1"/>
  <c r="Q302" i="1"/>
  <c r="Q301" i="1" s="1"/>
  <c r="Q305" i="1"/>
  <c r="Q304" i="1" s="1"/>
  <c r="Q308" i="1"/>
  <c r="Q307" i="1" s="1"/>
  <c r="Q312" i="1"/>
  <c r="Q314" i="1"/>
  <c r="Q318" i="1"/>
  <c r="Q317" i="1" s="1"/>
  <c r="Q321" i="1"/>
  <c r="Q323" i="1"/>
  <c r="Q327" i="1"/>
  <c r="Q330" i="1"/>
  <c r="Q329" i="1" s="1"/>
  <c r="Q335" i="1"/>
  <c r="Q334" i="1" s="1"/>
  <c r="Q333" i="1" s="1"/>
  <c r="Q339" i="1"/>
  <c r="Q338" i="1" s="1"/>
  <c r="Q342" i="1"/>
  <c r="Q341" i="1" s="1"/>
  <c r="Q346" i="1"/>
  <c r="Q345" i="1" s="1"/>
  <c r="Q350" i="1"/>
  <c r="Q352" i="1"/>
  <c r="Q355" i="1"/>
  <c r="Q354" i="1" s="1"/>
  <c r="Q361" i="1"/>
  <c r="Q363" i="1"/>
  <c r="Q365" i="1"/>
  <c r="Q368" i="1"/>
  <c r="Q367" i="1" s="1"/>
  <c r="Q372" i="1"/>
  <c r="Q371" i="1" s="1"/>
  <c r="Q370" i="1" s="1"/>
  <c r="Q377" i="1"/>
  <c r="Q376" i="1" s="1"/>
  <c r="Q375" i="1" s="1"/>
  <c r="Q381" i="1"/>
  <c r="Q380" i="1" s="1"/>
  <c r="Q379" i="1" s="1"/>
  <c r="Q391" i="1"/>
  <c r="Q393" i="1"/>
  <c r="Q395" i="1"/>
  <c r="Q401" i="1"/>
  <c r="Q400" i="1" s="1"/>
  <c r="Q404" i="1"/>
  <c r="Q403" i="1" s="1"/>
  <c r="Q407" i="1"/>
  <c r="Q406" i="1" s="1"/>
  <c r="P48" i="3"/>
  <c r="P47" i="3" s="1"/>
  <c r="O304" i="2"/>
  <c r="O303" i="2" s="1"/>
  <c r="P266" i="2"/>
  <c r="P265" i="2" s="1"/>
  <c r="Q209" i="2"/>
  <c r="Q208" i="2" s="1"/>
  <c r="O225" i="2"/>
  <c r="O224" i="2" s="1"/>
  <c r="O223" i="2" s="1"/>
  <c r="P231" i="2"/>
  <c r="P66" i="2"/>
  <c r="P65" i="2" s="1"/>
  <c r="P64" i="2" s="1"/>
  <c r="S81" i="2"/>
  <c r="S80" i="2" s="1"/>
  <c r="R231" i="2"/>
  <c r="S231" i="2"/>
  <c r="U231" i="2"/>
  <c r="U20" i="3"/>
  <c r="U19" i="3" s="1"/>
  <c r="U18" i="3" s="1"/>
  <c r="K59" i="2"/>
  <c r="K58" i="2" s="1"/>
  <c r="M59" i="2"/>
  <c r="M58" i="2" s="1"/>
  <c r="N59" i="2"/>
  <c r="N58" i="2" s="1"/>
  <c r="O59" i="2"/>
  <c r="O58" i="2" s="1"/>
  <c r="P59" i="2"/>
  <c r="P58" i="2" s="1"/>
  <c r="Q59" i="2"/>
  <c r="Q58" i="2" s="1"/>
  <c r="R59" i="2"/>
  <c r="R58" i="2" s="1"/>
  <c r="S59" i="2"/>
  <c r="S58" i="2" s="1"/>
  <c r="K61" i="2"/>
  <c r="K60" i="2" s="1"/>
  <c r="M61" i="2"/>
  <c r="M60" i="2" s="1"/>
  <c r="N61" i="2"/>
  <c r="N60" i="2" s="1"/>
  <c r="O61" i="2"/>
  <c r="O60" i="2" s="1"/>
  <c r="P61" i="2"/>
  <c r="P60" i="2" s="1"/>
  <c r="Q61" i="2"/>
  <c r="Q60" i="2" s="1"/>
  <c r="U61" i="2"/>
  <c r="U60" i="2" s="1"/>
  <c r="K63" i="2"/>
  <c r="K62" i="2" s="1"/>
  <c r="M63" i="2"/>
  <c r="M62" i="2" s="1"/>
  <c r="N63" i="2"/>
  <c r="N62" i="2" s="1"/>
  <c r="O63" i="2"/>
  <c r="O62" i="2" s="1"/>
  <c r="P63" i="2"/>
  <c r="P62" i="2" s="1"/>
  <c r="Q63" i="2"/>
  <c r="Q62" i="2" s="1"/>
  <c r="K66" i="2"/>
  <c r="K65" i="2" s="1"/>
  <c r="K64" i="2" s="1"/>
  <c r="M66" i="2"/>
  <c r="M65" i="2" s="1"/>
  <c r="M64" i="2" s="1"/>
  <c r="N66" i="2"/>
  <c r="N65" i="2" s="1"/>
  <c r="N64" i="2" s="1"/>
  <c r="O66" i="2"/>
  <c r="O65" i="2" s="1"/>
  <c r="O64" i="2" s="1"/>
  <c r="Q66" i="2"/>
  <c r="Q65" i="2" s="1"/>
  <c r="Q64" i="2" s="1"/>
  <c r="R66" i="2"/>
  <c r="R65" i="2" s="1"/>
  <c r="R64" i="2" s="1"/>
  <c r="K71" i="2"/>
  <c r="K70" i="2" s="1"/>
  <c r="K69" i="2" s="1"/>
  <c r="M71" i="2"/>
  <c r="M70" i="2" s="1"/>
  <c r="M69" i="2" s="1"/>
  <c r="N71" i="2"/>
  <c r="N70" i="2" s="1"/>
  <c r="N69" i="2" s="1"/>
  <c r="O71" i="2"/>
  <c r="O70" i="2" s="1"/>
  <c r="O69" i="2" s="1"/>
  <c r="P71" i="2"/>
  <c r="P70" i="2" s="1"/>
  <c r="P69" i="2" s="1"/>
  <c r="Q71" i="2"/>
  <c r="Q70" i="2" s="1"/>
  <c r="Q69" i="2" s="1"/>
  <c r="R71" i="2"/>
  <c r="R70" i="2" s="1"/>
  <c r="R69" i="2" s="1"/>
  <c r="K74" i="2"/>
  <c r="K73" i="2" s="1"/>
  <c r="K72" i="2" s="1"/>
  <c r="L74" i="2"/>
  <c r="L73" i="2" s="1"/>
  <c r="L72" i="2" s="1"/>
  <c r="M74" i="2"/>
  <c r="M73" i="2" s="1"/>
  <c r="M72" i="2" s="1"/>
  <c r="N74" i="2"/>
  <c r="N73" i="2" s="1"/>
  <c r="N72" i="2" s="1"/>
  <c r="O74" i="2"/>
  <c r="O73" i="2" s="1"/>
  <c r="O72" i="2" s="1"/>
  <c r="P74" i="2"/>
  <c r="P73" i="2" s="1"/>
  <c r="P72" i="2" s="1"/>
  <c r="Q74" i="2"/>
  <c r="Q73" i="2" s="1"/>
  <c r="Q72" i="2" s="1"/>
  <c r="S74" i="2"/>
  <c r="S73" i="2" s="1"/>
  <c r="S72" i="2" s="1"/>
  <c r="U74" i="2"/>
  <c r="U73" i="2" s="1"/>
  <c r="U72" i="2" s="1"/>
  <c r="K79" i="2"/>
  <c r="K78" i="2" s="1"/>
  <c r="L79" i="2"/>
  <c r="L78" i="2" s="1"/>
  <c r="N79" i="2"/>
  <c r="N78" i="2" s="1"/>
  <c r="O79" i="2"/>
  <c r="O78" i="2" s="1"/>
  <c r="P79" i="2"/>
  <c r="P78" i="2" s="1"/>
  <c r="Q79" i="2"/>
  <c r="Q78" i="2" s="1"/>
  <c r="T79" i="2"/>
  <c r="T78" i="2" s="1"/>
  <c r="K81" i="2"/>
  <c r="K80" i="2" s="1"/>
  <c r="L81" i="2"/>
  <c r="L80" i="2" s="1"/>
  <c r="N81" i="2"/>
  <c r="N80" i="2" s="1"/>
  <c r="O81" i="2"/>
  <c r="O80" i="2" s="1"/>
  <c r="P81" i="2"/>
  <c r="P80" i="2" s="1"/>
  <c r="Q81" i="2"/>
  <c r="Q80" i="2" s="1"/>
  <c r="L83" i="2"/>
  <c r="L82" i="2" s="1"/>
  <c r="M83" i="2"/>
  <c r="M82" i="2" s="1"/>
  <c r="N83" i="2"/>
  <c r="N82" i="2" s="1"/>
  <c r="O83" i="2"/>
  <c r="O82" i="2" s="1"/>
  <c r="P83" i="2"/>
  <c r="P82" i="2" s="1"/>
  <c r="Q83" i="2"/>
  <c r="Q82" i="2" s="1"/>
  <c r="T83" i="2"/>
  <c r="T82" i="2" s="1"/>
  <c r="L88" i="2"/>
  <c r="L87" i="2" s="1"/>
  <c r="L86" i="2" s="1"/>
  <c r="L85" i="2" s="1"/>
  <c r="L84" i="2" s="1"/>
  <c r="M88" i="2"/>
  <c r="M87" i="2" s="1"/>
  <c r="M86" i="2" s="1"/>
  <c r="M85" i="2" s="1"/>
  <c r="M84" i="2" s="1"/>
  <c r="N88" i="2"/>
  <c r="N87" i="2" s="1"/>
  <c r="N86" i="2" s="1"/>
  <c r="N85" i="2" s="1"/>
  <c r="N84" i="2" s="1"/>
  <c r="O88" i="2"/>
  <c r="O87" i="2" s="1"/>
  <c r="O86" i="2" s="1"/>
  <c r="O85" i="2" s="1"/>
  <c r="O84" i="2" s="1"/>
  <c r="P88" i="2"/>
  <c r="P87" i="2" s="1"/>
  <c r="P86" i="2" s="1"/>
  <c r="P85" i="2" s="1"/>
  <c r="P84" i="2" s="1"/>
  <c r="Q88" i="2"/>
  <c r="Q87" i="2" s="1"/>
  <c r="Q86" i="2" s="1"/>
  <c r="Q85" i="2" s="1"/>
  <c r="Q84" i="2" s="1"/>
  <c r="R88" i="2"/>
  <c r="R87" i="2" s="1"/>
  <c r="R86" i="2" s="1"/>
  <c r="R85" i="2" s="1"/>
  <c r="R84" i="2" s="1"/>
  <c r="T88" i="2"/>
  <c r="T87" i="2" s="1"/>
  <c r="T86" i="2" s="1"/>
  <c r="T85" i="2" s="1"/>
  <c r="T84" i="2" s="1"/>
  <c r="U88" i="2"/>
  <c r="U87" i="2" s="1"/>
  <c r="U86" i="2" s="1"/>
  <c r="U85" i="2" s="1"/>
  <c r="U84" i="2" s="1"/>
  <c r="K93" i="2"/>
  <c r="K92" i="2" s="1"/>
  <c r="K91" i="2" s="1"/>
  <c r="M93" i="2"/>
  <c r="M92" i="2" s="1"/>
  <c r="M91" i="2" s="1"/>
  <c r="N93" i="2"/>
  <c r="N92" i="2" s="1"/>
  <c r="N91" i="2" s="1"/>
  <c r="O93" i="2"/>
  <c r="O92" i="2" s="1"/>
  <c r="O91" i="2" s="1"/>
  <c r="P93" i="2"/>
  <c r="P92" i="2" s="1"/>
  <c r="P91" i="2" s="1"/>
  <c r="Q93" i="2"/>
  <c r="Q92" i="2" s="1"/>
  <c r="Q91" i="2" s="1"/>
  <c r="R93" i="2"/>
  <c r="R92" i="2" s="1"/>
  <c r="R91" i="2" s="1"/>
  <c r="K96" i="2"/>
  <c r="K95" i="2" s="1"/>
  <c r="K94" i="2" s="1"/>
  <c r="M96" i="2"/>
  <c r="M95" i="2" s="1"/>
  <c r="M94" i="2" s="1"/>
  <c r="N96" i="2"/>
  <c r="N95" i="2" s="1"/>
  <c r="N94" i="2" s="1"/>
  <c r="O96" i="2"/>
  <c r="O95" i="2" s="1"/>
  <c r="O94" i="2" s="1"/>
  <c r="P96" i="2"/>
  <c r="P95" i="2" s="1"/>
  <c r="P94" i="2" s="1"/>
  <c r="Q96" i="2"/>
  <c r="Q95" i="2" s="1"/>
  <c r="Q94" i="2" s="1"/>
  <c r="S96" i="2"/>
  <c r="S95" i="2" s="1"/>
  <c r="S94" i="2" s="1"/>
  <c r="U96" i="2"/>
  <c r="U95" i="2" s="1"/>
  <c r="U94" i="2" s="1"/>
  <c r="K99" i="2"/>
  <c r="K98" i="2" s="1"/>
  <c r="K97" i="2" s="1"/>
  <c r="M99" i="2"/>
  <c r="M98" i="2" s="1"/>
  <c r="M97" i="2" s="1"/>
  <c r="N99" i="2"/>
  <c r="N98" i="2" s="1"/>
  <c r="N97" i="2" s="1"/>
  <c r="O99" i="2"/>
  <c r="O98" i="2" s="1"/>
  <c r="O97" i="2" s="1"/>
  <c r="Q99" i="2"/>
  <c r="Q98" i="2" s="1"/>
  <c r="Q97" i="2" s="1"/>
  <c r="R99" i="2"/>
  <c r="R98" i="2" s="1"/>
  <c r="R97" i="2" s="1"/>
  <c r="S99" i="2"/>
  <c r="S98" i="2" s="1"/>
  <c r="S97" i="2" s="1"/>
  <c r="U99" i="2"/>
  <c r="U98" i="2" s="1"/>
  <c r="U97" i="2" s="1"/>
  <c r="K102" i="2"/>
  <c r="K101" i="2" s="1"/>
  <c r="K100" i="2" s="1"/>
  <c r="M102" i="2"/>
  <c r="M101" i="2" s="1"/>
  <c r="M100" i="2" s="1"/>
  <c r="N102" i="2"/>
  <c r="N101" i="2" s="1"/>
  <c r="N100" i="2" s="1"/>
  <c r="O102" i="2"/>
  <c r="O101" i="2" s="1"/>
  <c r="O100" i="2" s="1"/>
  <c r="Q102" i="2"/>
  <c r="Q101" i="2" s="1"/>
  <c r="Q100" i="2" s="1"/>
  <c r="S102" i="2"/>
  <c r="S101" i="2" s="1"/>
  <c r="S100" i="2" s="1"/>
  <c r="U102" i="2"/>
  <c r="U101" i="2" s="1"/>
  <c r="U100" i="2" s="1"/>
  <c r="K105" i="2"/>
  <c r="K104" i="2" s="1"/>
  <c r="K103" i="2" s="1"/>
  <c r="M105" i="2"/>
  <c r="M104" i="2" s="1"/>
  <c r="M103" i="2" s="1"/>
  <c r="N105" i="2"/>
  <c r="N104" i="2" s="1"/>
  <c r="N103" i="2" s="1"/>
  <c r="O105" i="2"/>
  <c r="O104" i="2" s="1"/>
  <c r="O103" i="2" s="1"/>
  <c r="P105" i="2"/>
  <c r="P104" i="2" s="1"/>
  <c r="P103" i="2" s="1"/>
  <c r="Q105" i="2"/>
  <c r="Q104" i="2" s="1"/>
  <c r="Q103" i="2" s="1"/>
  <c r="R105" i="2"/>
  <c r="R104" i="2" s="1"/>
  <c r="R103" i="2" s="1"/>
  <c r="K108" i="2"/>
  <c r="K107" i="2" s="1"/>
  <c r="K106" i="2" s="1"/>
  <c r="L108" i="2"/>
  <c r="L107" i="2" s="1"/>
  <c r="L106" i="2" s="1"/>
  <c r="M108" i="2"/>
  <c r="M107" i="2" s="1"/>
  <c r="M106" i="2" s="1"/>
  <c r="N108" i="2"/>
  <c r="N107" i="2" s="1"/>
  <c r="N106" i="2" s="1"/>
  <c r="O108" i="2"/>
  <c r="O107" i="2" s="1"/>
  <c r="O106" i="2" s="1"/>
  <c r="P108" i="2"/>
  <c r="P107" i="2" s="1"/>
  <c r="P106" i="2" s="1"/>
  <c r="Q108" i="2"/>
  <c r="Q107" i="2" s="1"/>
  <c r="Q106" i="2" s="1"/>
  <c r="R108" i="2"/>
  <c r="R107" i="2" s="1"/>
  <c r="R106" i="2" s="1"/>
  <c r="T108" i="2"/>
  <c r="T107" i="2" s="1"/>
  <c r="T106" i="2" s="1"/>
  <c r="U108" i="2"/>
  <c r="U107" i="2" s="1"/>
  <c r="U106" i="2" s="1"/>
  <c r="K111" i="2"/>
  <c r="K110" i="2" s="1"/>
  <c r="K109" i="2" s="1"/>
  <c r="L111" i="2"/>
  <c r="L110" i="2" s="1"/>
  <c r="L109" i="2" s="1"/>
  <c r="M111" i="2"/>
  <c r="M110" i="2" s="1"/>
  <c r="M109" i="2" s="1"/>
  <c r="N111" i="2"/>
  <c r="N110" i="2" s="1"/>
  <c r="N109" i="2" s="1"/>
  <c r="O111" i="2"/>
  <c r="O110" i="2" s="1"/>
  <c r="O109" i="2" s="1"/>
  <c r="P111" i="2"/>
  <c r="P110" i="2" s="1"/>
  <c r="P109" i="2" s="1"/>
  <c r="Q111" i="2"/>
  <c r="Q110" i="2" s="1"/>
  <c r="Q109" i="2" s="1"/>
  <c r="R111" i="2"/>
  <c r="R110" i="2" s="1"/>
  <c r="R109" i="2" s="1"/>
  <c r="S111" i="2"/>
  <c r="S110" i="2" s="1"/>
  <c r="S109" i="2" s="1"/>
  <c r="U111" i="2"/>
  <c r="U110" i="2" s="1"/>
  <c r="U109" i="2" s="1"/>
  <c r="L119" i="2"/>
  <c r="L118" i="2" s="1"/>
  <c r="L117" i="2" s="1"/>
  <c r="L116" i="2" s="1"/>
  <c r="L115" i="2" s="1"/>
  <c r="M119" i="2"/>
  <c r="M118" i="2" s="1"/>
  <c r="M117" i="2" s="1"/>
  <c r="M116" i="2" s="1"/>
  <c r="M115" i="2" s="1"/>
  <c r="N119" i="2"/>
  <c r="N118" i="2" s="1"/>
  <c r="N117" i="2" s="1"/>
  <c r="N116" i="2" s="1"/>
  <c r="N115" i="2" s="1"/>
  <c r="O119" i="2"/>
  <c r="O118" i="2" s="1"/>
  <c r="O117" i="2" s="1"/>
  <c r="O116" i="2" s="1"/>
  <c r="O115" i="2" s="1"/>
  <c r="P119" i="2"/>
  <c r="P118" i="2" s="1"/>
  <c r="P117" i="2" s="1"/>
  <c r="P116" i="2" s="1"/>
  <c r="P115" i="2" s="1"/>
  <c r="Q119" i="2"/>
  <c r="Q118" i="2" s="1"/>
  <c r="Q117" i="2" s="1"/>
  <c r="Q116" i="2" s="1"/>
  <c r="Q115" i="2" s="1"/>
  <c r="R119" i="2"/>
  <c r="R118" i="2" s="1"/>
  <c r="R117" i="2" s="1"/>
  <c r="R116" i="2" s="1"/>
  <c r="R115" i="2" s="1"/>
  <c r="T119" i="2"/>
  <c r="T118" i="2" s="1"/>
  <c r="T117" i="2" s="1"/>
  <c r="T116" i="2" s="1"/>
  <c r="T115" i="2" s="1"/>
  <c r="K125" i="2"/>
  <c r="K124" i="2" s="1"/>
  <c r="K123" i="2" s="1"/>
  <c r="M125" i="2"/>
  <c r="M124" i="2" s="1"/>
  <c r="M123" i="2" s="1"/>
  <c r="N125" i="2"/>
  <c r="N124" i="2" s="1"/>
  <c r="N123" i="2" s="1"/>
  <c r="O125" i="2"/>
  <c r="O124" i="2" s="1"/>
  <c r="O123" i="2" s="1"/>
  <c r="P125" i="2"/>
  <c r="P124" i="2" s="1"/>
  <c r="P123" i="2" s="1"/>
  <c r="Q125" i="2"/>
  <c r="Q124" i="2" s="1"/>
  <c r="Q123" i="2" s="1"/>
  <c r="R125" i="2"/>
  <c r="R124" i="2" s="1"/>
  <c r="R123" i="2" s="1"/>
  <c r="K128" i="2"/>
  <c r="K127" i="2" s="1"/>
  <c r="K126" i="2" s="1"/>
  <c r="M128" i="2"/>
  <c r="M127" i="2" s="1"/>
  <c r="M126" i="2" s="1"/>
  <c r="N128" i="2"/>
  <c r="N127" i="2" s="1"/>
  <c r="N126" i="2" s="1"/>
  <c r="O128" i="2"/>
  <c r="O127" i="2" s="1"/>
  <c r="O126" i="2" s="1"/>
  <c r="P128" i="2"/>
  <c r="P127" i="2" s="1"/>
  <c r="P126" i="2" s="1"/>
  <c r="Q128" i="2"/>
  <c r="Q127" i="2" s="1"/>
  <c r="Q126" i="2" s="1"/>
  <c r="R128" i="2"/>
  <c r="R127" i="2" s="1"/>
  <c r="R126" i="2" s="1"/>
  <c r="S128" i="2"/>
  <c r="S127" i="2" s="1"/>
  <c r="S126" i="2" s="1"/>
  <c r="U128" i="2"/>
  <c r="U127" i="2" s="1"/>
  <c r="U126" i="2" s="1"/>
  <c r="K131" i="2"/>
  <c r="K130" i="2" s="1"/>
  <c r="K129" i="2" s="1"/>
  <c r="M131" i="2"/>
  <c r="M130" i="2" s="1"/>
  <c r="M129" i="2" s="1"/>
  <c r="N131" i="2"/>
  <c r="N130" i="2" s="1"/>
  <c r="N129" i="2" s="1"/>
  <c r="O131" i="2"/>
  <c r="O130" i="2" s="1"/>
  <c r="O129" i="2" s="1"/>
  <c r="P131" i="2"/>
  <c r="P130" i="2" s="1"/>
  <c r="P129" i="2" s="1"/>
  <c r="Q131" i="2"/>
  <c r="Q130" i="2" s="1"/>
  <c r="Q129" i="2" s="1"/>
  <c r="U131" i="2"/>
  <c r="U130" i="2" s="1"/>
  <c r="U129" i="2" s="1"/>
  <c r="K134" i="2"/>
  <c r="K133" i="2" s="1"/>
  <c r="K132" i="2" s="1"/>
  <c r="M134" i="2"/>
  <c r="M133" i="2" s="1"/>
  <c r="M132" i="2" s="1"/>
  <c r="N134" i="2"/>
  <c r="N133" i="2" s="1"/>
  <c r="N132" i="2" s="1"/>
  <c r="O134" i="2"/>
  <c r="O133" i="2" s="1"/>
  <c r="O132" i="2" s="1"/>
  <c r="Q134" i="2"/>
  <c r="Q133" i="2" s="1"/>
  <c r="Q132" i="2" s="1"/>
  <c r="R134" i="2"/>
  <c r="R133" i="2" s="1"/>
  <c r="R132" i="2" s="1"/>
  <c r="K139" i="2"/>
  <c r="K138" i="2" s="1"/>
  <c r="K137" i="2" s="1"/>
  <c r="K136" i="2" s="1"/>
  <c r="K135" i="2" s="1"/>
  <c r="M139" i="2"/>
  <c r="M138" i="2" s="1"/>
  <c r="M137" i="2" s="1"/>
  <c r="M136" i="2" s="1"/>
  <c r="M135" i="2" s="1"/>
  <c r="N139" i="2"/>
  <c r="N138" i="2" s="1"/>
  <c r="N137" i="2" s="1"/>
  <c r="N136" i="2" s="1"/>
  <c r="N135" i="2" s="1"/>
  <c r="O139" i="2"/>
  <c r="O138" i="2" s="1"/>
  <c r="O137" i="2" s="1"/>
  <c r="O136" i="2" s="1"/>
  <c r="O135" i="2" s="1"/>
  <c r="P139" i="2"/>
  <c r="P138" i="2" s="1"/>
  <c r="P137" i="2" s="1"/>
  <c r="P136" i="2" s="1"/>
  <c r="P135" i="2" s="1"/>
  <c r="Q139" i="2"/>
  <c r="Q138" i="2" s="1"/>
  <c r="Q137" i="2" s="1"/>
  <c r="Q136" i="2" s="1"/>
  <c r="Q135" i="2" s="1"/>
  <c r="R139" i="2"/>
  <c r="R138" i="2" s="1"/>
  <c r="R137" i="2" s="1"/>
  <c r="R136" i="2" s="1"/>
  <c r="R135" i="2" s="1"/>
  <c r="K145" i="2"/>
  <c r="K144" i="2" s="1"/>
  <c r="K143" i="2" s="1"/>
  <c r="K142" i="2" s="1"/>
  <c r="M145" i="2"/>
  <c r="M144" i="2" s="1"/>
  <c r="M143" i="2" s="1"/>
  <c r="M142" i="2" s="1"/>
  <c r="N145" i="2"/>
  <c r="N144" i="2" s="1"/>
  <c r="N143" i="2" s="1"/>
  <c r="N142" i="2" s="1"/>
  <c r="O145" i="2"/>
  <c r="O144" i="2" s="1"/>
  <c r="O143" i="2" s="1"/>
  <c r="O142" i="2" s="1"/>
  <c r="P145" i="2"/>
  <c r="P144" i="2" s="1"/>
  <c r="P143" i="2" s="1"/>
  <c r="P142" i="2" s="1"/>
  <c r="Q145" i="2"/>
  <c r="Q144" i="2" s="1"/>
  <c r="Q143" i="2" s="1"/>
  <c r="Q142" i="2" s="1"/>
  <c r="S145" i="2"/>
  <c r="S144" i="2" s="1"/>
  <c r="S143" i="2" s="1"/>
  <c r="S142" i="2" s="1"/>
  <c r="U145" i="2"/>
  <c r="U144" i="2" s="1"/>
  <c r="U143" i="2" s="1"/>
  <c r="U142" i="2" s="1"/>
  <c r="L151" i="2"/>
  <c r="L150" i="2" s="1"/>
  <c r="L149" i="2" s="1"/>
  <c r="M151" i="2"/>
  <c r="M150" i="2" s="1"/>
  <c r="M149" i="2" s="1"/>
  <c r="N151" i="2"/>
  <c r="N150" i="2" s="1"/>
  <c r="N149" i="2" s="1"/>
  <c r="O151" i="2"/>
  <c r="O150" i="2" s="1"/>
  <c r="O149" i="2" s="1"/>
  <c r="P151" i="2"/>
  <c r="P150" i="2" s="1"/>
  <c r="P149" i="2" s="1"/>
  <c r="Q151" i="2"/>
  <c r="Q150" i="2" s="1"/>
  <c r="Q149" i="2" s="1"/>
  <c r="R151" i="2"/>
  <c r="R150" i="2" s="1"/>
  <c r="R149" i="2" s="1"/>
  <c r="T151" i="2"/>
  <c r="T150" i="2" s="1"/>
  <c r="T149" i="2" s="1"/>
  <c r="K154" i="2"/>
  <c r="K153" i="2" s="1"/>
  <c r="L154" i="2"/>
  <c r="L153" i="2" s="1"/>
  <c r="M154" i="2"/>
  <c r="M153" i="2" s="1"/>
  <c r="N154" i="2"/>
  <c r="N153" i="2" s="1"/>
  <c r="O154" i="2"/>
  <c r="O153" i="2" s="1"/>
  <c r="P154" i="2"/>
  <c r="P153" i="2" s="1"/>
  <c r="Q154" i="2"/>
  <c r="Q153" i="2" s="1"/>
  <c r="R154" i="2"/>
  <c r="R153" i="2" s="1"/>
  <c r="S154" i="2"/>
  <c r="S153" i="2" s="1"/>
  <c r="T154" i="2"/>
  <c r="T153" i="2" s="1"/>
  <c r="U154" i="2"/>
  <c r="U153" i="2" s="1"/>
  <c r="K156" i="2"/>
  <c r="K155" i="2" s="1"/>
  <c r="M156" i="2"/>
  <c r="M155" i="2" s="1"/>
  <c r="N156" i="2"/>
  <c r="N155" i="2" s="1"/>
  <c r="O156" i="2"/>
  <c r="O155" i="2" s="1"/>
  <c r="P156" i="2"/>
  <c r="P155" i="2" s="1"/>
  <c r="Q156" i="2"/>
  <c r="Q155" i="2" s="1"/>
  <c r="R156" i="2"/>
  <c r="R155" i="2" s="1"/>
  <c r="S156" i="2"/>
  <c r="S155" i="2" s="1"/>
  <c r="U156" i="2"/>
  <c r="U155" i="2" s="1"/>
  <c r="K159" i="2"/>
  <c r="K158" i="2" s="1"/>
  <c r="K157" i="2" s="1"/>
  <c r="M159" i="2"/>
  <c r="M158" i="2" s="1"/>
  <c r="M157" i="2" s="1"/>
  <c r="N159" i="2"/>
  <c r="N158" i="2" s="1"/>
  <c r="N157" i="2" s="1"/>
  <c r="O159" i="2"/>
  <c r="O158" i="2" s="1"/>
  <c r="O157" i="2" s="1"/>
  <c r="P159" i="2"/>
  <c r="P158" i="2" s="1"/>
  <c r="P157" i="2" s="1"/>
  <c r="Q159" i="2"/>
  <c r="Q158" i="2" s="1"/>
  <c r="Q157" i="2" s="1"/>
  <c r="R159" i="2"/>
  <c r="R158" i="2" s="1"/>
  <c r="R157" i="2" s="1"/>
  <c r="S159" i="2"/>
  <c r="S158" i="2" s="1"/>
  <c r="S157" i="2" s="1"/>
  <c r="U159" i="2"/>
  <c r="U158" i="2" s="1"/>
  <c r="U157" i="2" s="1"/>
  <c r="K162" i="2"/>
  <c r="K161" i="2" s="1"/>
  <c r="M162" i="2"/>
  <c r="M161" i="2" s="1"/>
  <c r="N162" i="2"/>
  <c r="N161" i="2" s="1"/>
  <c r="O162" i="2"/>
  <c r="O161" i="2" s="1"/>
  <c r="Q162" i="2"/>
  <c r="Q161" i="2" s="1"/>
  <c r="U162" i="2"/>
  <c r="U161" i="2" s="1"/>
  <c r="K164" i="2"/>
  <c r="K163" i="2" s="1"/>
  <c r="M164" i="2"/>
  <c r="M163" i="2" s="1"/>
  <c r="N164" i="2"/>
  <c r="N163" i="2" s="1"/>
  <c r="O164" i="2"/>
  <c r="O163" i="2" s="1"/>
  <c r="P164" i="2"/>
  <c r="P163" i="2" s="1"/>
  <c r="Q164" i="2"/>
  <c r="Q163" i="2" s="1"/>
  <c r="R164" i="2"/>
  <c r="R163" i="2" s="1"/>
  <c r="S164" i="2"/>
  <c r="S163" i="2" s="1"/>
  <c r="K167" i="2"/>
  <c r="K166" i="2" s="1"/>
  <c r="K165" i="2" s="1"/>
  <c r="L167" i="2"/>
  <c r="L166" i="2" s="1"/>
  <c r="L165" i="2" s="1"/>
  <c r="M167" i="2"/>
  <c r="M166" i="2" s="1"/>
  <c r="M165" i="2" s="1"/>
  <c r="N167" i="2"/>
  <c r="N166" i="2" s="1"/>
  <c r="N165" i="2" s="1"/>
  <c r="O167" i="2"/>
  <c r="O166" i="2" s="1"/>
  <c r="O165" i="2" s="1"/>
  <c r="P167" i="2"/>
  <c r="P166" i="2" s="1"/>
  <c r="P165" i="2" s="1"/>
  <c r="Q167" i="2"/>
  <c r="Q166" i="2" s="1"/>
  <c r="Q165" i="2" s="1"/>
  <c r="R167" i="2"/>
  <c r="R166" i="2" s="1"/>
  <c r="R165" i="2" s="1"/>
  <c r="S167" i="2"/>
  <c r="S166" i="2" s="1"/>
  <c r="S165" i="2" s="1"/>
  <c r="K170" i="2"/>
  <c r="K169" i="2" s="1"/>
  <c r="L170" i="2"/>
  <c r="L169" i="2" s="1"/>
  <c r="N170" i="2"/>
  <c r="N169" i="2" s="1"/>
  <c r="O170" i="2"/>
  <c r="O169" i="2" s="1"/>
  <c r="P170" i="2"/>
  <c r="P169" i="2" s="1"/>
  <c r="Q170" i="2"/>
  <c r="Q169" i="2" s="1"/>
  <c r="R170" i="2"/>
  <c r="R169" i="2" s="1"/>
  <c r="S170" i="2"/>
  <c r="S169" i="2" s="1"/>
  <c r="K172" i="2"/>
  <c r="K171" i="2" s="1"/>
  <c r="L172" i="2"/>
  <c r="L171" i="2" s="1"/>
  <c r="N172" i="2"/>
  <c r="N171" i="2" s="1"/>
  <c r="O172" i="2"/>
  <c r="O171" i="2" s="1"/>
  <c r="P172" i="2"/>
  <c r="P171" i="2" s="1"/>
  <c r="Q172" i="2"/>
  <c r="Q171" i="2" s="1"/>
  <c r="S172" i="2"/>
  <c r="S171" i="2" s="1"/>
  <c r="T172" i="2"/>
  <c r="T171" i="2" s="1"/>
  <c r="K175" i="2"/>
  <c r="K174" i="2" s="1"/>
  <c r="K173" i="2" s="1"/>
  <c r="M175" i="2"/>
  <c r="M174" i="2" s="1"/>
  <c r="M173" i="2" s="1"/>
  <c r="N175" i="2"/>
  <c r="N174" i="2" s="1"/>
  <c r="N173" i="2" s="1"/>
  <c r="O175" i="2"/>
  <c r="O174" i="2" s="1"/>
  <c r="O173" i="2" s="1"/>
  <c r="P175" i="2"/>
  <c r="P174" i="2" s="1"/>
  <c r="P173" i="2" s="1"/>
  <c r="Q175" i="2"/>
  <c r="Q174" i="2" s="1"/>
  <c r="Q173" i="2" s="1"/>
  <c r="S175" i="2"/>
  <c r="S174" i="2" s="1"/>
  <c r="S173" i="2" s="1"/>
  <c r="U175" i="2"/>
  <c r="U174" i="2" s="1"/>
  <c r="U173" i="2" s="1"/>
  <c r="K178" i="2"/>
  <c r="K177" i="2" s="1"/>
  <c r="K176" i="2" s="1"/>
  <c r="L178" i="2"/>
  <c r="L177" i="2" s="1"/>
  <c r="L176" i="2" s="1"/>
  <c r="M178" i="2"/>
  <c r="M177" i="2" s="1"/>
  <c r="M176" i="2" s="1"/>
  <c r="N178" i="2"/>
  <c r="N177" i="2" s="1"/>
  <c r="N176" i="2" s="1"/>
  <c r="O178" i="2"/>
  <c r="O177" i="2" s="1"/>
  <c r="O176" i="2" s="1"/>
  <c r="P178" i="2"/>
  <c r="P177" i="2" s="1"/>
  <c r="P176" i="2" s="1"/>
  <c r="Q178" i="2"/>
  <c r="Q177" i="2" s="1"/>
  <c r="Q176" i="2" s="1"/>
  <c r="R178" i="2"/>
  <c r="R177" i="2" s="1"/>
  <c r="R176" i="2" s="1"/>
  <c r="U178" i="2"/>
  <c r="U177" i="2" s="1"/>
  <c r="U176" i="2" s="1"/>
  <c r="K181" i="2"/>
  <c r="K180" i="2" s="1"/>
  <c r="K179" i="2" s="1"/>
  <c r="L181" i="2"/>
  <c r="L180" i="2" s="1"/>
  <c r="L179" i="2" s="1"/>
  <c r="M181" i="2"/>
  <c r="M180" i="2" s="1"/>
  <c r="M179" i="2" s="1"/>
  <c r="N181" i="2"/>
  <c r="N180" i="2" s="1"/>
  <c r="N179" i="2" s="1"/>
  <c r="O181" i="2"/>
  <c r="O180" i="2" s="1"/>
  <c r="O179" i="2" s="1"/>
  <c r="P181" i="2"/>
  <c r="P180" i="2" s="1"/>
  <c r="P179" i="2" s="1"/>
  <c r="Q181" i="2"/>
  <c r="Q180" i="2" s="1"/>
  <c r="Q179" i="2" s="1"/>
  <c r="R181" i="2"/>
  <c r="R180" i="2" s="1"/>
  <c r="R179" i="2" s="1"/>
  <c r="U181" i="2"/>
  <c r="U180" i="2" s="1"/>
  <c r="U179" i="2" s="1"/>
  <c r="K184" i="2"/>
  <c r="K183" i="2" s="1"/>
  <c r="K182" i="2" s="1"/>
  <c r="L184" i="2"/>
  <c r="L183" i="2" s="1"/>
  <c r="L182" i="2" s="1"/>
  <c r="M184" i="2"/>
  <c r="M183" i="2" s="1"/>
  <c r="M182" i="2" s="1"/>
  <c r="N184" i="2"/>
  <c r="N183" i="2" s="1"/>
  <c r="N182" i="2" s="1"/>
  <c r="O184" i="2"/>
  <c r="O183" i="2" s="1"/>
  <c r="O182" i="2" s="1"/>
  <c r="P184" i="2"/>
  <c r="P183" i="2" s="1"/>
  <c r="P182" i="2" s="1"/>
  <c r="Q184" i="2"/>
  <c r="Q183" i="2" s="1"/>
  <c r="Q182" i="2" s="1"/>
  <c r="R184" i="2"/>
  <c r="R183" i="2" s="1"/>
  <c r="R182" i="2" s="1"/>
  <c r="U184" i="2"/>
  <c r="U183" i="2" s="1"/>
  <c r="U182" i="2" s="1"/>
  <c r="K190" i="2"/>
  <c r="K189" i="2" s="1"/>
  <c r="K188" i="2" s="1"/>
  <c r="K187" i="2" s="1"/>
  <c r="M190" i="2"/>
  <c r="M189" i="2" s="1"/>
  <c r="M188" i="2" s="1"/>
  <c r="M187" i="2" s="1"/>
  <c r="N190" i="2"/>
  <c r="N189" i="2" s="1"/>
  <c r="N188" i="2" s="1"/>
  <c r="N187" i="2" s="1"/>
  <c r="O190" i="2"/>
  <c r="O189" i="2" s="1"/>
  <c r="O188" i="2" s="1"/>
  <c r="O187" i="2" s="1"/>
  <c r="P190" i="2"/>
  <c r="P189" i="2" s="1"/>
  <c r="P188" i="2" s="1"/>
  <c r="P187" i="2" s="1"/>
  <c r="Q190" i="2"/>
  <c r="Q189" i="2" s="1"/>
  <c r="Q188" i="2" s="1"/>
  <c r="Q187" i="2" s="1"/>
  <c r="R190" i="2"/>
  <c r="R189" i="2" s="1"/>
  <c r="R188" i="2" s="1"/>
  <c r="R187" i="2" s="1"/>
  <c r="K196" i="2"/>
  <c r="K195" i="2" s="1"/>
  <c r="M196" i="2"/>
  <c r="M195" i="2" s="1"/>
  <c r="N196" i="2"/>
  <c r="N195" i="2" s="1"/>
  <c r="O196" i="2"/>
  <c r="O195" i="2" s="1"/>
  <c r="P196" i="2"/>
  <c r="P195" i="2" s="1"/>
  <c r="Q196" i="2"/>
  <c r="Q195" i="2" s="1"/>
  <c r="R196" i="2"/>
  <c r="R195" i="2" s="1"/>
  <c r="S196" i="2"/>
  <c r="S195" i="2" s="1"/>
  <c r="U196" i="2"/>
  <c r="U195" i="2" s="1"/>
  <c r="K198" i="2"/>
  <c r="K197" i="2" s="1"/>
  <c r="M198" i="2"/>
  <c r="M197" i="2" s="1"/>
  <c r="N198" i="2"/>
  <c r="N197" i="2" s="1"/>
  <c r="O198" i="2"/>
  <c r="O197" i="2" s="1"/>
  <c r="P198" i="2"/>
  <c r="P197" i="2" s="1"/>
  <c r="Q198" i="2"/>
  <c r="Q197" i="2" s="1"/>
  <c r="S198" i="2"/>
  <c r="S197" i="2" s="1"/>
  <c r="U198" i="2"/>
  <c r="U197" i="2" s="1"/>
  <c r="K201" i="2"/>
  <c r="K200" i="2" s="1"/>
  <c r="M201" i="2"/>
  <c r="M200" i="2" s="1"/>
  <c r="N201" i="2"/>
  <c r="N200" i="2" s="1"/>
  <c r="O201" i="2"/>
  <c r="O200" i="2" s="1"/>
  <c r="P201" i="2"/>
  <c r="P200" i="2" s="1"/>
  <c r="Q201" i="2"/>
  <c r="Q200" i="2" s="1"/>
  <c r="R201" i="2"/>
  <c r="R200" i="2" s="1"/>
  <c r="S201" i="2"/>
  <c r="S200" i="2" s="1"/>
  <c r="U201" i="2"/>
  <c r="U200" i="2" s="1"/>
  <c r="K203" i="2"/>
  <c r="K202" i="2" s="1"/>
  <c r="M203" i="2"/>
  <c r="M202" i="2" s="1"/>
  <c r="N203" i="2"/>
  <c r="N202" i="2" s="1"/>
  <c r="O203" i="2"/>
  <c r="O202" i="2" s="1"/>
  <c r="P203" i="2"/>
  <c r="P202" i="2" s="1"/>
  <c r="Q203" i="2"/>
  <c r="Q202" i="2" s="1"/>
  <c r="R203" i="2"/>
  <c r="R202" i="2" s="1"/>
  <c r="S203" i="2"/>
  <c r="S202" i="2" s="1"/>
  <c r="K206" i="2"/>
  <c r="K205" i="2" s="1"/>
  <c r="K204" i="2" s="1"/>
  <c r="M206" i="2"/>
  <c r="M205" i="2" s="1"/>
  <c r="M204" i="2" s="1"/>
  <c r="N206" i="2"/>
  <c r="N205" i="2" s="1"/>
  <c r="N204" i="2" s="1"/>
  <c r="O206" i="2"/>
  <c r="O205" i="2" s="1"/>
  <c r="O204" i="2" s="1"/>
  <c r="P206" i="2"/>
  <c r="P205" i="2" s="1"/>
  <c r="P204" i="2" s="1"/>
  <c r="Q206" i="2"/>
  <c r="Q205" i="2" s="1"/>
  <c r="Q204" i="2" s="1"/>
  <c r="R206" i="2"/>
  <c r="R205" i="2" s="1"/>
  <c r="R204" i="2" s="1"/>
  <c r="S206" i="2"/>
  <c r="S205" i="2" s="1"/>
  <c r="S204" i="2" s="1"/>
  <c r="U206" i="2"/>
  <c r="U205" i="2" s="1"/>
  <c r="U204" i="2" s="1"/>
  <c r="K209" i="2"/>
  <c r="K208" i="2" s="1"/>
  <c r="L209" i="2"/>
  <c r="L208" i="2" s="1"/>
  <c r="N209" i="2"/>
  <c r="N208" i="2" s="1"/>
  <c r="O209" i="2"/>
  <c r="O208" i="2" s="1"/>
  <c r="P209" i="2"/>
  <c r="P208" i="2" s="1"/>
  <c r="S209" i="2"/>
  <c r="S208" i="2" s="1"/>
  <c r="T209" i="2"/>
  <c r="T208" i="2" s="1"/>
  <c r="K211" i="2"/>
  <c r="K210" i="2" s="1"/>
  <c r="L211" i="2"/>
  <c r="L210" i="2" s="1"/>
  <c r="N211" i="2"/>
  <c r="N210" i="2" s="1"/>
  <c r="O211" i="2"/>
  <c r="O210" i="2" s="1"/>
  <c r="P211" i="2"/>
  <c r="P210" i="2" s="1"/>
  <c r="Q211" i="2"/>
  <c r="Q210" i="2" s="1"/>
  <c r="R211" i="2"/>
  <c r="R210" i="2" s="1"/>
  <c r="S211" i="2"/>
  <c r="S210" i="2" s="1"/>
  <c r="T211" i="2"/>
  <c r="T210" i="2" s="1"/>
  <c r="K217" i="2"/>
  <c r="K216" i="2" s="1"/>
  <c r="K215" i="2" s="1"/>
  <c r="K214" i="2" s="1"/>
  <c r="K213" i="2" s="1"/>
  <c r="M217" i="2"/>
  <c r="M216" i="2" s="1"/>
  <c r="M215" i="2" s="1"/>
  <c r="M214" i="2" s="1"/>
  <c r="M213" i="2" s="1"/>
  <c r="N217" i="2"/>
  <c r="N216" i="2" s="1"/>
  <c r="N215" i="2" s="1"/>
  <c r="N214" i="2" s="1"/>
  <c r="N213" i="2" s="1"/>
  <c r="O217" i="2"/>
  <c r="O216" i="2" s="1"/>
  <c r="O215" i="2" s="1"/>
  <c r="O214" i="2" s="1"/>
  <c r="O213" i="2" s="1"/>
  <c r="P217" i="2"/>
  <c r="P216" i="2" s="1"/>
  <c r="P215" i="2" s="1"/>
  <c r="P214" i="2" s="1"/>
  <c r="P213" i="2" s="1"/>
  <c r="Q217" i="2"/>
  <c r="Q216" i="2" s="1"/>
  <c r="Q215" i="2" s="1"/>
  <c r="Q214" i="2" s="1"/>
  <c r="Q213" i="2" s="1"/>
  <c r="R217" i="2"/>
  <c r="R216" i="2" s="1"/>
  <c r="R215" i="2" s="1"/>
  <c r="R214" i="2" s="1"/>
  <c r="R213" i="2" s="1"/>
  <c r="S217" i="2"/>
  <c r="S216" i="2" s="1"/>
  <c r="S215" i="2" s="1"/>
  <c r="S214" i="2" s="1"/>
  <c r="S213" i="2" s="1"/>
  <c r="K221" i="2"/>
  <c r="K220" i="2" s="1"/>
  <c r="L221" i="2"/>
  <c r="L220" i="2" s="1"/>
  <c r="M221" i="2"/>
  <c r="M220" i="2" s="1"/>
  <c r="N221" i="2"/>
  <c r="N220" i="2" s="1"/>
  <c r="O221" i="2"/>
  <c r="O220" i="2" s="1"/>
  <c r="P221" i="2"/>
  <c r="P220" i="2" s="1"/>
  <c r="Q221" i="2"/>
  <c r="Q220" i="2" s="1"/>
  <c r="R221" i="2"/>
  <c r="R220" i="2" s="1"/>
  <c r="S221" i="2"/>
  <c r="S220" i="2" s="1"/>
  <c r="T221" i="2"/>
  <c r="T220" i="2" s="1"/>
  <c r="U221" i="2"/>
  <c r="U220" i="2" s="1"/>
  <c r="L225" i="2"/>
  <c r="L224" i="2" s="1"/>
  <c r="L223" i="2" s="1"/>
  <c r="M225" i="2"/>
  <c r="M224" i="2" s="1"/>
  <c r="M223" i="2" s="1"/>
  <c r="N225" i="2"/>
  <c r="N224" i="2" s="1"/>
  <c r="N223" i="2" s="1"/>
  <c r="P225" i="2"/>
  <c r="P224" i="2" s="1"/>
  <c r="P223" i="2" s="1"/>
  <c r="Q225" i="2"/>
  <c r="Q224" i="2" s="1"/>
  <c r="Q223" i="2" s="1"/>
  <c r="R225" i="2"/>
  <c r="R224" i="2" s="1"/>
  <c r="R223" i="2" s="1"/>
  <c r="U225" i="2"/>
  <c r="U224" i="2" s="1"/>
  <c r="U223" i="2" s="1"/>
  <c r="K230" i="2"/>
  <c r="K229" i="2" s="1"/>
  <c r="K228" i="2" s="1"/>
  <c r="M230" i="2"/>
  <c r="M229" i="2" s="1"/>
  <c r="M228" i="2" s="1"/>
  <c r="N230" i="2"/>
  <c r="N229" i="2" s="1"/>
  <c r="N228" i="2" s="1"/>
  <c r="O230" i="2"/>
  <c r="O229" i="2" s="1"/>
  <c r="O228" i="2" s="1"/>
  <c r="O226" i="2" s="1"/>
  <c r="Q230" i="2"/>
  <c r="Q229" i="2" s="1"/>
  <c r="Q228" i="2" s="1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P237" i="2"/>
  <c r="P236" i="2" s="1"/>
  <c r="P235" i="2" s="1"/>
  <c r="P234" i="2" s="1"/>
  <c r="P233" i="2" s="1"/>
  <c r="Q237" i="2"/>
  <c r="Q236" i="2" s="1"/>
  <c r="Q235" i="2" s="1"/>
  <c r="Q234" i="2" s="1"/>
  <c r="Q233" i="2" s="1"/>
  <c r="R237" i="2"/>
  <c r="R236" i="2" s="1"/>
  <c r="R235" i="2" s="1"/>
  <c r="R234" i="2" s="1"/>
  <c r="R233" i="2" s="1"/>
  <c r="U237" i="2"/>
  <c r="U236" i="2" s="1"/>
  <c r="U235" i="2" s="1"/>
  <c r="U234" i="2" s="1"/>
  <c r="U233" i="2" s="1"/>
  <c r="L242" i="2"/>
  <c r="L241" i="2" s="1"/>
  <c r="L240" i="2" s="1"/>
  <c r="M242" i="2"/>
  <c r="M241" i="2" s="1"/>
  <c r="M240" i="2" s="1"/>
  <c r="N242" i="2"/>
  <c r="N241" i="2" s="1"/>
  <c r="N240" i="2" s="1"/>
  <c r="O242" i="2"/>
  <c r="O241" i="2" s="1"/>
  <c r="O240" i="2" s="1"/>
  <c r="P242" i="2"/>
  <c r="P241" i="2" s="1"/>
  <c r="P240" i="2" s="1"/>
  <c r="Q242" i="2"/>
  <c r="Q241" i="2" s="1"/>
  <c r="Q240" i="2" s="1"/>
  <c r="R242" i="2"/>
  <c r="R241" i="2" s="1"/>
  <c r="R240" i="2" s="1"/>
  <c r="T242" i="2"/>
  <c r="T241" i="2" s="1"/>
  <c r="T240" i="2" s="1"/>
  <c r="U242" i="2"/>
  <c r="U241" i="2" s="1"/>
  <c r="U240" i="2" s="1"/>
  <c r="L245" i="2"/>
  <c r="L244" i="2" s="1"/>
  <c r="L243" i="2" s="1"/>
  <c r="M245" i="2"/>
  <c r="M244" i="2" s="1"/>
  <c r="M243" i="2" s="1"/>
  <c r="N245" i="2"/>
  <c r="N244" i="2" s="1"/>
  <c r="N243" i="2" s="1"/>
  <c r="O245" i="2"/>
  <c r="O244" i="2" s="1"/>
  <c r="O243" i="2" s="1"/>
  <c r="P245" i="2"/>
  <c r="P244" i="2" s="1"/>
  <c r="P243" i="2" s="1"/>
  <c r="Q245" i="2"/>
  <c r="Q244" i="2" s="1"/>
  <c r="Q243" i="2" s="1"/>
  <c r="R245" i="2"/>
  <c r="R244" i="2" s="1"/>
  <c r="R243" i="2" s="1"/>
  <c r="T245" i="2"/>
  <c r="T244" i="2" s="1"/>
  <c r="T243" i="2" s="1"/>
  <c r="L248" i="2"/>
  <c r="L247" i="2" s="1"/>
  <c r="L246" i="2" s="1"/>
  <c r="M248" i="2"/>
  <c r="M247" i="2" s="1"/>
  <c r="M246" i="2" s="1"/>
  <c r="N248" i="2"/>
  <c r="N247" i="2" s="1"/>
  <c r="N246" i="2" s="1"/>
  <c r="O248" i="2"/>
  <c r="O247" i="2" s="1"/>
  <c r="O246" i="2" s="1"/>
  <c r="P248" i="2"/>
  <c r="P247" i="2" s="1"/>
  <c r="P246" i="2" s="1"/>
  <c r="Q248" i="2"/>
  <c r="Q247" i="2" s="1"/>
  <c r="Q246" i="2" s="1"/>
  <c r="R248" i="2"/>
  <c r="R247" i="2" s="1"/>
  <c r="R246" i="2" s="1"/>
  <c r="T248" i="2"/>
  <c r="T247" i="2" s="1"/>
  <c r="T246" i="2" s="1"/>
  <c r="U248" i="2"/>
  <c r="U247" i="2" s="1"/>
  <c r="U246" i="2" s="1"/>
  <c r="K251" i="2"/>
  <c r="K250" i="2" s="1"/>
  <c r="K249" i="2" s="1"/>
  <c r="M251" i="2"/>
  <c r="M250" i="2" s="1"/>
  <c r="M249" i="2" s="1"/>
  <c r="N251" i="2"/>
  <c r="N250" i="2" s="1"/>
  <c r="N249" i="2" s="1"/>
  <c r="O251" i="2"/>
  <c r="O250" i="2" s="1"/>
  <c r="O249" i="2" s="1"/>
  <c r="P251" i="2"/>
  <c r="P250" i="2" s="1"/>
  <c r="P249" i="2" s="1"/>
  <c r="Q251" i="2"/>
  <c r="Q250" i="2" s="1"/>
  <c r="Q249" i="2" s="1"/>
  <c r="R251" i="2"/>
  <c r="R250" i="2" s="1"/>
  <c r="R249" i="2" s="1"/>
  <c r="U251" i="2"/>
  <c r="U250" i="2" s="1"/>
  <c r="U249" i="2" s="1"/>
  <c r="K254" i="2"/>
  <c r="K253" i="2" s="1"/>
  <c r="K252" i="2" s="1"/>
  <c r="M254" i="2"/>
  <c r="M253" i="2" s="1"/>
  <c r="M252" i="2" s="1"/>
  <c r="N254" i="2"/>
  <c r="N253" i="2" s="1"/>
  <c r="N252" i="2" s="1"/>
  <c r="O254" i="2"/>
  <c r="O253" i="2" s="1"/>
  <c r="O252" i="2" s="1"/>
  <c r="P254" i="2"/>
  <c r="P253" i="2" s="1"/>
  <c r="P252" i="2" s="1"/>
  <c r="Q254" i="2"/>
  <c r="Q253" i="2" s="1"/>
  <c r="Q252" i="2" s="1"/>
  <c r="S254" i="2"/>
  <c r="S253" i="2" s="1"/>
  <c r="S252" i="2" s="1"/>
  <c r="U254" i="2"/>
  <c r="U253" i="2" s="1"/>
  <c r="U252" i="2" s="1"/>
  <c r="K257" i="2"/>
  <c r="K256" i="2" s="1"/>
  <c r="K255" i="2" s="1"/>
  <c r="M257" i="2"/>
  <c r="M256" i="2" s="1"/>
  <c r="M255" i="2" s="1"/>
  <c r="N257" i="2"/>
  <c r="N256" i="2" s="1"/>
  <c r="N255" i="2" s="1"/>
  <c r="O257" i="2"/>
  <c r="O256" i="2" s="1"/>
  <c r="O255" i="2" s="1"/>
  <c r="P257" i="2"/>
  <c r="P256" i="2" s="1"/>
  <c r="P255" i="2" s="1"/>
  <c r="Q257" i="2"/>
  <c r="Q256" i="2" s="1"/>
  <c r="Q255" i="2" s="1"/>
  <c r="R257" i="2"/>
  <c r="R256" i="2" s="1"/>
  <c r="R255" i="2" s="1"/>
  <c r="K260" i="2"/>
  <c r="K259" i="2" s="1"/>
  <c r="M260" i="2"/>
  <c r="M259" i="2" s="1"/>
  <c r="N260" i="2"/>
  <c r="N259" i="2" s="1"/>
  <c r="O260" i="2"/>
  <c r="O259" i="2" s="1"/>
  <c r="P260" i="2"/>
  <c r="P259" i="2" s="1"/>
  <c r="Q260" i="2"/>
  <c r="Q259" i="2" s="1"/>
  <c r="R260" i="2"/>
  <c r="R259" i="2" s="1"/>
  <c r="U260" i="2"/>
  <c r="U259" i="2" s="1"/>
  <c r="K262" i="2"/>
  <c r="K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S262" i="2"/>
  <c r="S261" i="2" s="1"/>
  <c r="K266" i="2"/>
  <c r="K265" i="2" s="1"/>
  <c r="M266" i="2"/>
  <c r="M265" i="2" s="1"/>
  <c r="N266" i="2"/>
  <c r="N265" i="2" s="1"/>
  <c r="O266" i="2"/>
  <c r="O265" i="2" s="1"/>
  <c r="Q266" i="2"/>
  <c r="Q265" i="2" s="1"/>
  <c r="R266" i="2"/>
  <c r="R265" i="2" s="1"/>
  <c r="U266" i="2"/>
  <c r="U265" i="2" s="1"/>
  <c r="K269" i="2"/>
  <c r="K268" i="2" s="1"/>
  <c r="K267" i="2" s="1"/>
  <c r="M269" i="2"/>
  <c r="M268" i="2" s="1"/>
  <c r="M267" i="2" s="1"/>
  <c r="N269" i="2"/>
  <c r="N268" i="2" s="1"/>
  <c r="N267" i="2" s="1"/>
  <c r="O269" i="2"/>
  <c r="O268" i="2" s="1"/>
  <c r="O267" i="2" s="1"/>
  <c r="Q269" i="2"/>
  <c r="Q268" i="2" s="1"/>
  <c r="Q267" i="2" s="1"/>
  <c r="K272" i="2"/>
  <c r="K271" i="2" s="1"/>
  <c r="K270" i="2" s="1"/>
  <c r="M272" i="2"/>
  <c r="M271" i="2" s="1"/>
  <c r="M270" i="2" s="1"/>
  <c r="N272" i="2"/>
  <c r="N271" i="2" s="1"/>
  <c r="N270" i="2" s="1"/>
  <c r="O272" i="2"/>
  <c r="O271" i="2" s="1"/>
  <c r="O270" i="2" s="1"/>
  <c r="Q272" i="2"/>
  <c r="Q271" i="2" s="1"/>
  <c r="Q270" i="2" s="1"/>
  <c r="R272" i="2"/>
  <c r="R271" i="2" s="1"/>
  <c r="R270" i="2" s="1"/>
  <c r="U272" i="2"/>
  <c r="U271" i="2" s="1"/>
  <c r="U270" i="2" s="1"/>
  <c r="K275" i="2"/>
  <c r="K274" i="2" s="1"/>
  <c r="K273" i="2" s="1"/>
  <c r="M275" i="2"/>
  <c r="M274" i="2" s="1"/>
  <c r="M273" i="2" s="1"/>
  <c r="N275" i="2"/>
  <c r="N274" i="2" s="1"/>
  <c r="N273" i="2" s="1"/>
  <c r="O275" i="2"/>
  <c r="O274" i="2" s="1"/>
  <c r="O273" i="2" s="1"/>
  <c r="P275" i="2"/>
  <c r="P274" i="2" s="1"/>
  <c r="P273" i="2" s="1"/>
  <c r="Q275" i="2"/>
  <c r="Q274" i="2" s="1"/>
  <c r="Q273" i="2" s="1"/>
  <c r="S275" i="2"/>
  <c r="S274" i="2" s="1"/>
  <c r="S273" i="2" s="1"/>
  <c r="U275" i="2"/>
  <c r="U274" i="2" s="1"/>
  <c r="U273" i="2" s="1"/>
  <c r="K278" i="2"/>
  <c r="K277" i="2" s="1"/>
  <c r="K276" i="2" s="1"/>
  <c r="L278" i="2"/>
  <c r="L277" i="2" s="1"/>
  <c r="L276" i="2" s="1"/>
  <c r="M278" i="2"/>
  <c r="M277" i="2" s="1"/>
  <c r="M276" i="2" s="1"/>
  <c r="N278" i="2"/>
  <c r="N277" i="2" s="1"/>
  <c r="N276" i="2" s="1"/>
  <c r="O278" i="2"/>
  <c r="O277" i="2" s="1"/>
  <c r="O276" i="2" s="1"/>
  <c r="P278" i="2"/>
  <c r="P277" i="2" s="1"/>
  <c r="P276" i="2" s="1"/>
  <c r="Q278" i="2"/>
  <c r="Q277" i="2" s="1"/>
  <c r="Q276" i="2" s="1"/>
  <c r="R278" i="2"/>
  <c r="R277" i="2" s="1"/>
  <c r="R276" i="2" s="1"/>
  <c r="T278" i="2"/>
  <c r="T277" i="2" s="1"/>
  <c r="T276" i="2" s="1"/>
  <c r="U278" i="2"/>
  <c r="U277" i="2" s="1"/>
  <c r="U276" i="2" s="1"/>
  <c r="K287" i="2"/>
  <c r="K286" i="2" s="1"/>
  <c r="K285" i="2" s="1"/>
  <c r="M287" i="2"/>
  <c r="M286" i="2" s="1"/>
  <c r="M285" i="2" s="1"/>
  <c r="N287" i="2"/>
  <c r="N286" i="2" s="1"/>
  <c r="N285" i="2" s="1"/>
  <c r="O287" i="2"/>
  <c r="O286" i="2" s="1"/>
  <c r="O285" i="2" s="1"/>
  <c r="P287" i="2"/>
  <c r="P286" i="2" s="1"/>
  <c r="P285" i="2" s="1"/>
  <c r="Q287" i="2"/>
  <c r="Q286" i="2" s="1"/>
  <c r="Q285" i="2" s="1"/>
  <c r="U287" i="2"/>
  <c r="U286" i="2" s="1"/>
  <c r="U285" i="2" s="1"/>
  <c r="L292" i="2"/>
  <c r="L291" i="2" s="1"/>
  <c r="M292" i="2"/>
  <c r="M291" i="2" s="1"/>
  <c r="N292" i="2"/>
  <c r="N291" i="2" s="1"/>
  <c r="P292" i="2"/>
  <c r="P291" i="2" s="1"/>
  <c r="Q292" i="2"/>
  <c r="Q291" i="2" s="1"/>
  <c r="R292" i="2"/>
  <c r="R291" i="2" s="1"/>
  <c r="U292" i="2"/>
  <c r="U291" i="2" s="1"/>
  <c r="L294" i="2"/>
  <c r="L293" i="2" s="1"/>
  <c r="M294" i="2"/>
  <c r="M293" i="2" s="1"/>
  <c r="N294" i="2"/>
  <c r="N293" i="2" s="1"/>
  <c r="O294" i="2"/>
  <c r="O293" i="2" s="1"/>
  <c r="P294" i="2"/>
  <c r="P293" i="2" s="1"/>
  <c r="Q294" i="2"/>
  <c r="Q293" i="2" s="1"/>
  <c r="T294" i="2"/>
  <c r="T293" i="2" s="1"/>
  <c r="U294" i="2"/>
  <c r="U293" i="2" s="1"/>
  <c r="L299" i="2"/>
  <c r="L298" i="2" s="1"/>
  <c r="L297" i="2" s="1"/>
  <c r="M299" i="2"/>
  <c r="M298" i="2" s="1"/>
  <c r="M297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R299" i="2"/>
  <c r="R298" i="2" s="1"/>
  <c r="R297" i="2" s="1"/>
  <c r="U299" i="2"/>
  <c r="U298" i="2" s="1"/>
  <c r="U297" i="2" s="1"/>
  <c r="L302" i="2"/>
  <c r="L301" i="2" s="1"/>
  <c r="M302" i="2"/>
  <c r="M301" i="2" s="1"/>
  <c r="N302" i="2"/>
  <c r="N301" i="2" s="1"/>
  <c r="O302" i="2"/>
  <c r="O301" i="2" s="1"/>
  <c r="P302" i="2"/>
  <c r="P301" i="2" s="1"/>
  <c r="Q302" i="2"/>
  <c r="Q301" i="2" s="1"/>
  <c r="R302" i="2"/>
  <c r="R301" i="2" s="1"/>
  <c r="T302" i="2"/>
  <c r="T301" i="2" s="1"/>
  <c r="L304" i="2"/>
  <c r="L303" i="2" s="1"/>
  <c r="M304" i="2"/>
  <c r="M303" i="2" s="1"/>
  <c r="N304" i="2"/>
  <c r="N303" i="2" s="1"/>
  <c r="P304" i="2"/>
  <c r="P303" i="2" s="1"/>
  <c r="Q304" i="2"/>
  <c r="Q303" i="2" s="1"/>
  <c r="R304" i="2"/>
  <c r="R303" i="2" s="1"/>
  <c r="T304" i="2"/>
  <c r="T303" i="2" s="1"/>
  <c r="U304" i="2"/>
  <c r="U303" i="2" s="1"/>
  <c r="L307" i="2"/>
  <c r="L306" i="2" s="1"/>
  <c r="L305" i="2" s="1"/>
  <c r="M307" i="2"/>
  <c r="M306" i="2" s="1"/>
  <c r="M305" i="2" s="1"/>
  <c r="N307" i="2"/>
  <c r="N306" i="2" s="1"/>
  <c r="N305" i="2" s="1"/>
  <c r="O307" i="2"/>
  <c r="O306" i="2" s="1"/>
  <c r="O305" i="2" s="1"/>
  <c r="P307" i="2"/>
  <c r="P306" i="2" s="1"/>
  <c r="P305" i="2" s="1"/>
  <c r="Q307" i="2"/>
  <c r="Q306" i="2" s="1"/>
  <c r="Q305" i="2" s="1"/>
  <c r="T307" i="2"/>
  <c r="T306" i="2" s="1"/>
  <c r="T305" i="2" s="1"/>
  <c r="U307" i="2"/>
  <c r="U306" i="2" s="1"/>
  <c r="U305" i="2" s="1"/>
  <c r="L310" i="2"/>
  <c r="M310" i="2"/>
  <c r="N310" i="2"/>
  <c r="P310" i="2"/>
  <c r="Q310" i="2"/>
  <c r="R310" i="2"/>
  <c r="U310" i="2"/>
  <c r="L311" i="2"/>
  <c r="M311" i="2"/>
  <c r="N311" i="2"/>
  <c r="O311" i="2"/>
  <c r="P311" i="2"/>
  <c r="Q311" i="2"/>
  <c r="T311" i="2"/>
  <c r="U311" i="2"/>
  <c r="L316" i="2"/>
  <c r="L315" i="2" s="1"/>
  <c r="L314" i="2" s="1"/>
  <c r="L313" i="2" s="1"/>
  <c r="L312" i="2" s="1"/>
  <c r="M316" i="2"/>
  <c r="M315" i="2" s="1"/>
  <c r="M314" i="2" s="1"/>
  <c r="M313" i="2" s="1"/>
  <c r="M312" i="2" s="1"/>
  <c r="N316" i="2"/>
  <c r="N315" i="2" s="1"/>
  <c r="N314" i="2" s="1"/>
  <c r="N313" i="2" s="1"/>
  <c r="N312" i="2" s="1"/>
  <c r="O316" i="2"/>
  <c r="O315" i="2" s="1"/>
  <c r="O314" i="2" s="1"/>
  <c r="O313" i="2" s="1"/>
  <c r="O312" i="2" s="1"/>
  <c r="P316" i="2"/>
  <c r="P315" i="2" s="1"/>
  <c r="P314" i="2" s="1"/>
  <c r="P313" i="2" s="1"/>
  <c r="P312" i="2" s="1"/>
  <c r="Q316" i="2"/>
  <c r="Q315" i="2" s="1"/>
  <c r="Q314" i="2" s="1"/>
  <c r="Q313" i="2" s="1"/>
  <c r="Q312" i="2" s="1"/>
  <c r="R316" i="2"/>
  <c r="R315" i="2" s="1"/>
  <c r="R314" i="2" s="1"/>
  <c r="R313" i="2" s="1"/>
  <c r="R312" i="2" s="1"/>
  <c r="U316" i="2"/>
  <c r="U315" i="2" s="1"/>
  <c r="U314" i="2" s="1"/>
  <c r="U313" i="2" s="1"/>
  <c r="U312" i="2" s="1"/>
  <c r="K321" i="2"/>
  <c r="K320" i="2" s="1"/>
  <c r="M321" i="2"/>
  <c r="M320" i="2" s="1"/>
  <c r="N321" i="2"/>
  <c r="N320" i="2" s="1"/>
  <c r="O321" i="2"/>
  <c r="O320" i="2" s="1"/>
  <c r="P321" i="2"/>
  <c r="P320" i="2" s="1"/>
  <c r="Q321" i="2"/>
  <c r="Q320" i="2" s="1"/>
  <c r="R321" i="2"/>
  <c r="R320" i="2" s="1"/>
  <c r="K323" i="2"/>
  <c r="K322" i="2" s="1"/>
  <c r="M323" i="2"/>
  <c r="M322" i="2" s="1"/>
  <c r="N323" i="2"/>
  <c r="N322" i="2" s="1"/>
  <c r="O323" i="2"/>
  <c r="O322" i="2" s="1"/>
  <c r="P323" i="2"/>
  <c r="P322" i="2" s="1"/>
  <c r="Q323" i="2"/>
  <c r="Q322" i="2" s="1"/>
  <c r="R323" i="2"/>
  <c r="R322" i="2" s="1"/>
  <c r="U323" i="2"/>
  <c r="U322" i="2" s="1"/>
  <c r="K328" i="2"/>
  <c r="K327" i="2" s="1"/>
  <c r="K326" i="2" s="1"/>
  <c r="K325" i="2" s="1"/>
  <c r="K324" i="2" s="1"/>
  <c r="L328" i="2"/>
  <c r="L327" i="2" s="1"/>
  <c r="L326" i="2" s="1"/>
  <c r="L325" i="2" s="1"/>
  <c r="L324" i="2" s="1"/>
  <c r="M328" i="2"/>
  <c r="M327" i="2" s="1"/>
  <c r="M326" i="2" s="1"/>
  <c r="M325" i="2" s="1"/>
  <c r="M324" i="2" s="1"/>
  <c r="N328" i="2"/>
  <c r="N327" i="2" s="1"/>
  <c r="N326" i="2" s="1"/>
  <c r="N325" i="2" s="1"/>
  <c r="N324" i="2" s="1"/>
  <c r="O328" i="2"/>
  <c r="O327" i="2" s="1"/>
  <c r="O326" i="2" s="1"/>
  <c r="O325" i="2" s="1"/>
  <c r="O324" i="2" s="1"/>
  <c r="P328" i="2"/>
  <c r="P327" i="2" s="1"/>
  <c r="P326" i="2" s="1"/>
  <c r="P325" i="2" s="1"/>
  <c r="P324" i="2" s="1"/>
  <c r="Q328" i="2"/>
  <c r="Q327" i="2" s="1"/>
  <c r="Q326" i="2" s="1"/>
  <c r="Q325" i="2" s="1"/>
  <c r="Q324" i="2" s="1"/>
  <c r="R328" i="2"/>
  <c r="R327" i="2" s="1"/>
  <c r="R326" i="2" s="1"/>
  <c r="R325" i="2" s="1"/>
  <c r="R324" i="2" s="1"/>
  <c r="S328" i="2"/>
  <c r="S327" i="2" s="1"/>
  <c r="S326" i="2" s="1"/>
  <c r="S325" i="2" s="1"/>
  <c r="S324" i="2" s="1"/>
  <c r="U328" i="2"/>
  <c r="U327" i="2" s="1"/>
  <c r="U326" i="2" s="1"/>
  <c r="U325" i="2" s="1"/>
  <c r="U324" i="2" s="1"/>
  <c r="K339" i="2"/>
  <c r="K338" i="2" s="1"/>
  <c r="M339" i="2"/>
  <c r="M338" i="2" s="1"/>
  <c r="N339" i="2"/>
  <c r="N338" i="2" s="1"/>
  <c r="O339" i="2"/>
  <c r="O338" i="2" s="1"/>
  <c r="P339" i="2"/>
  <c r="P338" i="2" s="1"/>
  <c r="Q339" i="2"/>
  <c r="Q338" i="2" s="1"/>
  <c r="R339" i="2"/>
  <c r="R338" i="2" s="1"/>
  <c r="U339" i="2"/>
  <c r="U338" i="2" s="1"/>
  <c r="K341" i="2"/>
  <c r="K340" i="2" s="1"/>
  <c r="M341" i="2"/>
  <c r="M340" i="2" s="1"/>
  <c r="N341" i="2"/>
  <c r="N340" i="2" s="1"/>
  <c r="O341" i="2"/>
  <c r="O340" i="2" s="1"/>
  <c r="P341" i="2"/>
  <c r="P340" i="2" s="1"/>
  <c r="Q341" i="2"/>
  <c r="Q340" i="2" s="1"/>
  <c r="R341" i="2"/>
  <c r="R340" i="2" s="1"/>
  <c r="K343" i="2"/>
  <c r="K342" i="2" s="1"/>
  <c r="M343" i="2"/>
  <c r="M342" i="2" s="1"/>
  <c r="N343" i="2"/>
  <c r="N342" i="2" s="1"/>
  <c r="O343" i="2"/>
  <c r="O342" i="2" s="1"/>
  <c r="Q343" i="2"/>
  <c r="Q342" i="2" s="1"/>
  <c r="R343" i="2"/>
  <c r="R342" i="2" s="1"/>
  <c r="U343" i="2"/>
  <c r="U342" i="2" s="1"/>
  <c r="K346" i="2"/>
  <c r="K345" i="2" s="1"/>
  <c r="K344" i="2" s="1"/>
  <c r="L346" i="2"/>
  <c r="L345" i="2" s="1"/>
  <c r="L344" i="2" s="1"/>
  <c r="N346" i="2"/>
  <c r="N345" i="2" s="1"/>
  <c r="N344" i="2" s="1"/>
  <c r="O346" i="2"/>
  <c r="O345" i="2" s="1"/>
  <c r="O344" i="2" s="1"/>
  <c r="P346" i="2"/>
  <c r="P345" i="2" s="1"/>
  <c r="P344" i="2" s="1"/>
  <c r="Q346" i="2"/>
  <c r="Q345" i="2" s="1"/>
  <c r="Q344" i="2" s="1"/>
  <c r="T346" i="2"/>
  <c r="T345" i="2" s="1"/>
  <c r="T344" i="2" s="1"/>
  <c r="L351" i="2"/>
  <c r="L350" i="2" s="1"/>
  <c r="L349" i="2" s="1"/>
  <c r="M351" i="2"/>
  <c r="M350" i="2" s="1"/>
  <c r="M349" i="2" s="1"/>
  <c r="N351" i="2"/>
  <c r="N350" i="2" s="1"/>
  <c r="N349" i="2" s="1"/>
  <c r="O351" i="2"/>
  <c r="O350" i="2" s="1"/>
  <c r="O349" i="2" s="1"/>
  <c r="P351" i="2"/>
  <c r="P350" i="2" s="1"/>
  <c r="P349" i="2" s="1"/>
  <c r="Q351" i="2"/>
  <c r="Q350" i="2" s="1"/>
  <c r="Q349" i="2" s="1"/>
  <c r="R351" i="2"/>
  <c r="R350" i="2" s="1"/>
  <c r="R349" i="2" s="1"/>
  <c r="T351" i="2"/>
  <c r="T350" i="2" s="1"/>
  <c r="T349" i="2" s="1"/>
  <c r="K357" i="2"/>
  <c r="K356" i="2" s="1"/>
  <c r="K355" i="2" s="1"/>
  <c r="M357" i="2"/>
  <c r="M356" i="2" s="1"/>
  <c r="M355" i="2" s="1"/>
  <c r="N357" i="2"/>
  <c r="N356" i="2" s="1"/>
  <c r="N355" i="2" s="1"/>
  <c r="O357" i="2"/>
  <c r="O356" i="2" s="1"/>
  <c r="O355" i="2" s="1"/>
  <c r="P357" i="2"/>
  <c r="P356" i="2" s="1"/>
  <c r="P355" i="2" s="1"/>
  <c r="Q357" i="2"/>
  <c r="Q356" i="2" s="1"/>
  <c r="Q355" i="2" s="1"/>
  <c r="R357" i="2"/>
  <c r="R356" i="2" s="1"/>
  <c r="R355" i="2" s="1"/>
  <c r="S357" i="2"/>
  <c r="S356" i="2" s="1"/>
  <c r="S355" i="2" s="1"/>
  <c r="U357" i="2"/>
  <c r="U356" i="2" s="1"/>
  <c r="U355" i="2" s="1"/>
  <c r="K362" i="2"/>
  <c r="K361" i="2" s="1"/>
  <c r="K360" i="2" s="1"/>
  <c r="M362" i="2"/>
  <c r="M361" i="2" s="1"/>
  <c r="M360" i="2" s="1"/>
  <c r="N362" i="2"/>
  <c r="N361" i="2" s="1"/>
  <c r="N360" i="2" s="1"/>
  <c r="O362" i="2"/>
  <c r="O361" i="2" s="1"/>
  <c r="O360" i="2" s="1"/>
  <c r="P362" i="2"/>
  <c r="P361" i="2" s="1"/>
  <c r="P360" i="2" s="1"/>
  <c r="Q362" i="2"/>
  <c r="Q361" i="2" s="1"/>
  <c r="Q360" i="2" s="1"/>
  <c r="R362" i="2"/>
  <c r="R361" i="2" s="1"/>
  <c r="R360" i="2" s="1"/>
  <c r="S362" i="2"/>
  <c r="S361" i="2" s="1"/>
  <c r="S360" i="2" s="1"/>
  <c r="U362" i="2"/>
  <c r="U361" i="2" s="1"/>
  <c r="U360" i="2" s="1"/>
  <c r="K365" i="2"/>
  <c r="K364" i="2" s="1"/>
  <c r="K363" i="2" s="1"/>
  <c r="L365" i="2"/>
  <c r="L364" i="2" s="1"/>
  <c r="L363" i="2" s="1"/>
  <c r="M365" i="2"/>
  <c r="M364" i="2" s="1"/>
  <c r="M363" i="2" s="1"/>
  <c r="N365" i="2"/>
  <c r="N364" i="2" s="1"/>
  <c r="N363" i="2" s="1"/>
  <c r="O365" i="2"/>
  <c r="O364" i="2" s="1"/>
  <c r="O363" i="2" s="1"/>
  <c r="P365" i="2"/>
  <c r="P364" i="2" s="1"/>
  <c r="P363" i="2" s="1"/>
  <c r="Q365" i="2"/>
  <c r="Q364" i="2" s="1"/>
  <c r="Q363" i="2" s="1"/>
  <c r="T365" i="2"/>
  <c r="T364" i="2" s="1"/>
  <c r="T363" i="2" s="1"/>
  <c r="U365" i="2"/>
  <c r="U364" i="2" s="1"/>
  <c r="U363" i="2" s="1"/>
  <c r="K368" i="2"/>
  <c r="K367" i="2" s="1"/>
  <c r="K366" i="2" s="1"/>
  <c r="M368" i="2"/>
  <c r="M367" i="2" s="1"/>
  <c r="M366" i="2" s="1"/>
  <c r="N368" i="2"/>
  <c r="N367" i="2" s="1"/>
  <c r="N366" i="2" s="1"/>
  <c r="O368" i="2"/>
  <c r="O367" i="2" s="1"/>
  <c r="O366" i="2" s="1"/>
  <c r="P368" i="2"/>
  <c r="P367" i="2" s="1"/>
  <c r="P366" i="2" s="1"/>
  <c r="Q368" i="2"/>
  <c r="Q367" i="2" s="1"/>
  <c r="Q366" i="2" s="1"/>
  <c r="R368" i="2"/>
  <c r="R367" i="2" s="1"/>
  <c r="R366" i="2" s="1"/>
  <c r="S368" i="2"/>
  <c r="S367" i="2" s="1"/>
  <c r="S366" i="2" s="1"/>
  <c r="K372" i="2"/>
  <c r="K371" i="2" s="1"/>
  <c r="K370" i="2" s="1"/>
  <c r="M372" i="2"/>
  <c r="M371" i="2" s="1"/>
  <c r="M370" i="2" s="1"/>
  <c r="N372" i="2"/>
  <c r="N371" i="2" s="1"/>
  <c r="N370" i="2" s="1"/>
  <c r="O372" i="2"/>
  <c r="O371" i="2" s="1"/>
  <c r="O370" i="2" s="1"/>
  <c r="P372" i="2"/>
  <c r="P371" i="2" s="1"/>
  <c r="P370" i="2" s="1"/>
  <c r="Q372" i="2"/>
  <c r="Q371" i="2" s="1"/>
  <c r="Q370" i="2" s="1"/>
  <c r="R372" i="2"/>
  <c r="R371" i="2" s="1"/>
  <c r="R370" i="2" s="1"/>
  <c r="U372" i="2"/>
  <c r="U371" i="2" s="1"/>
  <c r="U370" i="2" s="1"/>
  <c r="K373" i="2"/>
  <c r="L373" i="2"/>
  <c r="M373" i="2"/>
  <c r="N373" i="2"/>
  <c r="O373" i="2"/>
  <c r="P373" i="2"/>
  <c r="Q373" i="2"/>
  <c r="R373" i="2"/>
  <c r="S373" i="2"/>
  <c r="T373" i="2"/>
  <c r="U373" i="2"/>
  <c r="K378" i="2"/>
  <c r="K377" i="2" s="1"/>
  <c r="M378" i="2"/>
  <c r="M377" i="2" s="1"/>
  <c r="N378" i="2"/>
  <c r="N377" i="2" s="1"/>
  <c r="O378" i="2"/>
  <c r="O377" i="2" s="1"/>
  <c r="P378" i="2"/>
  <c r="P377" i="2" s="1"/>
  <c r="Q378" i="2"/>
  <c r="Q377" i="2" s="1"/>
  <c r="S378" i="2"/>
  <c r="S377" i="2" s="1"/>
  <c r="U378" i="2"/>
  <c r="U377" i="2" s="1"/>
  <c r="K380" i="2"/>
  <c r="K379" i="2" s="1"/>
  <c r="M380" i="2"/>
  <c r="M379" i="2" s="1"/>
  <c r="N380" i="2"/>
  <c r="N379" i="2" s="1"/>
  <c r="O380" i="2"/>
  <c r="O379" i="2" s="1"/>
  <c r="P380" i="2"/>
  <c r="Q380" i="2"/>
  <c r="Q379" i="2" s="1"/>
  <c r="R380" i="2"/>
  <c r="R379" i="2" s="1"/>
  <c r="S380" i="2"/>
  <c r="S379" i="2" s="1"/>
  <c r="U380" i="2"/>
  <c r="U379" i="2" s="1"/>
  <c r="K382" i="2"/>
  <c r="K381" i="2" s="1"/>
  <c r="L382" i="2"/>
  <c r="L381" i="2" s="1"/>
  <c r="M382" i="2"/>
  <c r="M381" i="2" s="1"/>
  <c r="N382" i="2"/>
  <c r="N381" i="2" s="1"/>
  <c r="O382" i="2"/>
  <c r="O381" i="2" s="1"/>
  <c r="P382" i="2"/>
  <c r="P381" i="2" s="1"/>
  <c r="Q382" i="2"/>
  <c r="Q381" i="2" s="1"/>
  <c r="R382" i="2"/>
  <c r="R381" i="2" s="1"/>
  <c r="S382" i="2"/>
  <c r="S381" i="2" s="1"/>
  <c r="U382" i="2"/>
  <c r="U381" i="2" s="1"/>
  <c r="K386" i="2"/>
  <c r="K385" i="2" s="1"/>
  <c r="K384" i="2" s="1"/>
  <c r="M386" i="2"/>
  <c r="M385" i="2" s="1"/>
  <c r="M384" i="2" s="1"/>
  <c r="N386" i="2"/>
  <c r="N385" i="2" s="1"/>
  <c r="N384" i="2" s="1"/>
  <c r="O386" i="2"/>
  <c r="O385" i="2" s="1"/>
  <c r="O384" i="2" s="1"/>
  <c r="P386" i="2"/>
  <c r="P385" i="2" s="1"/>
  <c r="P384" i="2" s="1"/>
  <c r="Q386" i="2"/>
  <c r="Q385" i="2" s="1"/>
  <c r="Q384" i="2" s="1"/>
  <c r="R386" i="2"/>
  <c r="R385" i="2" s="1"/>
  <c r="R384" i="2" s="1"/>
  <c r="K389" i="2"/>
  <c r="K388" i="2" s="1"/>
  <c r="K387" i="2" s="1"/>
  <c r="M389" i="2"/>
  <c r="M388" i="2" s="1"/>
  <c r="M387" i="2" s="1"/>
  <c r="N389" i="2"/>
  <c r="N388" i="2" s="1"/>
  <c r="N387" i="2" s="1"/>
  <c r="O389" i="2"/>
  <c r="O388" i="2" s="1"/>
  <c r="O387" i="2" s="1"/>
  <c r="P389" i="2"/>
  <c r="P388" i="2" s="1"/>
  <c r="P387" i="2" s="1"/>
  <c r="Q389" i="2"/>
  <c r="Q388" i="2" s="1"/>
  <c r="Q387" i="2" s="1"/>
  <c r="R389" i="2"/>
  <c r="R388" i="2" s="1"/>
  <c r="R387" i="2" s="1"/>
  <c r="U389" i="2"/>
  <c r="U388" i="2" s="1"/>
  <c r="U387" i="2" s="1"/>
  <c r="K392" i="2"/>
  <c r="K391" i="2" s="1"/>
  <c r="K390" i="2" s="1"/>
  <c r="L392" i="2"/>
  <c r="L391" i="2" s="1"/>
  <c r="L390" i="2" s="1"/>
  <c r="N392" i="2"/>
  <c r="N391" i="2" s="1"/>
  <c r="N390" i="2" s="1"/>
  <c r="O392" i="2"/>
  <c r="O391" i="2" s="1"/>
  <c r="O390" i="2" s="1"/>
  <c r="P392" i="2"/>
  <c r="P391" i="2" s="1"/>
  <c r="P390" i="2" s="1"/>
  <c r="Q392" i="2"/>
  <c r="Q391" i="2" s="1"/>
  <c r="Q390" i="2" s="1"/>
  <c r="T392" i="2"/>
  <c r="T391" i="2" s="1"/>
  <c r="T390" i="2" s="1"/>
  <c r="N12" i="3"/>
  <c r="N11" i="3" s="1"/>
  <c r="O12" i="3"/>
  <c r="O11" i="3" s="1"/>
  <c r="P12" i="3"/>
  <c r="P11" i="3" s="1"/>
  <c r="Q12" i="3"/>
  <c r="Q11" i="3" s="1"/>
  <c r="R12" i="3"/>
  <c r="R11" i="3" s="1"/>
  <c r="S12" i="3"/>
  <c r="S11" i="3" s="1"/>
  <c r="U12" i="3"/>
  <c r="U11" i="3" s="1"/>
  <c r="N14" i="3"/>
  <c r="N13" i="3" s="1"/>
  <c r="O14" i="3"/>
  <c r="O13" i="3" s="1"/>
  <c r="P14" i="3"/>
  <c r="P13" i="3" s="1"/>
  <c r="Q14" i="3"/>
  <c r="Q13" i="3" s="1"/>
  <c r="R14" i="3"/>
  <c r="R13" i="3" s="1"/>
  <c r="S14" i="3"/>
  <c r="S13" i="3" s="1"/>
  <c r="U14" i="3"/>
  <c r="U13" i="3" s="1"/>
  <c r="N16" i="3"/>
  <c r="N15" i="3" s="1"/>
  <c r="O16" i="3"/>
  <c r="O15" i="3" s="1"/>
  <c r="P16" i="3"/>
  <c r="P15" i="3" s="1"/>
  <c r="Q16" i="3"/>
  <c r="Q15" i="3" s="1"/>
  <c r="R16" i="3"/>
  <c r="R15" i="3" s="1"/>
  <c r="S16" i="3"/>
  <c r="S15" i="3" s="1"/>
  <c r="U16" i="3"/>
  <c r="U15" i="3" s="1"/>
  <c r="N20" i="3"/>
  <c r="N19" i="3" s="1"/>
  <c r="N18" i="3" s="1"/>
  <c r="O20" i="3"/>
  <c r="O19" i="3" s="1"/>
  <c r="O18" i="3" s="1"/>
  <c r="P20" i="3"/>
  <c r="P19" i="3" s="1"/>
  <c r="P18" i="3" s="1"/>
  <c r="Q20" i="3"/>
  <c r="Q19" i="3" s="1"/>
  <c r="Q18" i="3" s="1"/>
  <c r="R20" i="3"/>
  <c r="R19" i="3" s="1"/>
  <c r="R18" i="3" s="1"/>
  <c r="S20" i="3"/>
  <c r="S19" i="3" s="1"/>
  <c r="S18" i="3" s="1"/>
  <c r="N23" i="3"/>
  <c r="N22" i="3" s="1"/>
  <c r="O23" i="3"/>
  <c r="O22" i="3" s="1"/>
  <c r="P23" i="3"/>
  <c r="P22" i="3" s="1"/>
  <c r="Q23" i="3"/>
  <c r="Q22" i="3" s="1"/>
  <c r="R23" i="3"/>
  <c r="R22" i="3" s="1"/>
  <c r="U23" i="3"/>
  <c r="U22" i="3" s="1"/>
  <c r="N24" i="3"/>
  <c r="O24" i="3"/>
  <c r="P24" i="3"/>
  <c r="Q24" i="3"/>
  <c r="N27" i="3"/>
  <c r="N26" i="3" s="1"/>
  <c r="O27" i="3"/>
  <c r="O26" i="3" s="1"/>
  <c r="P27" i="3"/>
  <c r="P26" i="3" s="1"/>
  <c r="Q27" i="3"/>
  <c r="Q26" i="3" s="1"/>
  <c r="R27" i="3"/>
  <c r="R26" i="3" s="1"/>
  <c r="S27" i="3"/>
  <c r="S26" i="3" s="1"/>
  <c r="N30" i="3"/>
  <c r="N29" i="3" s="1"/>
  <c r="N28" i="3" s="1"/>
  <c r="O30" i="3"/>
  <c r="O29" i="3" s="1"/>
  <c r="O28" i="3" s="1"/>
  <c r="P30" i="3"/>
  <c r="P29" i="3" s="1"/>
  <c r="P28" i="3" s="1"/>
  <c r="Q30" i="3"/>
  <c r="Q29" i="3" s="1"/>
  <c r="Q28" i="3" s="1"/>
  <c r="S30" i="3"/>
  <c r="S29" i="3" s="1"/>
  <c r="S28" i="3" s="1"/>
  <c r="U30" i="3"/>
  <c r="U29" i="3" s="1"/>
  <c r="U28" i="3" s="1"/>
  <c r="N33" i="3"/>
  <c r="N32" i="3" s="1"/>
  <c r="N31" i="3" s="1"/>
  <c r="O33" i="3"/>
  <c r="O32" i="3" s="1"/>
  <c r="O31" i="3" s="1"/>
  <c r="P33" i="3"/>
  <c r="P32" i="3" s="1"/>
  <c r="P31" i="3" s="1"/>
  <c r="Q33" i="3"/>
  <c r="Q32" i="3" s="1"/>
  <c r="Q31" i="3" s="1"/>
  <c r="U33" i="3"/>
  <c r="U32" i="3" s="1"/>
  <c r="U31" i="3" s="1"/>
  <c r="N36" i="3"/>
  <c r="N35" i="3" s="1"/>
  <c r="N34" i="3" s="1"/>
  <c r="O36" i="3"/>
  <c r="O35" i="3" s="1"/>
  <c r="O34" i="3" s="1"/>
  <c r="P36" i="3"/>
  <c r="P35" i="3" s="1"/>
  <c r="P34" i="3" s="1"/>
  <c r="Q36" i="3"/>
  <c r="Q35" i="3" s="1"/>
  <c r="Q34" i="3" s="1"/>
  <c r="R36" i="3"/>
  <c r="R35" i="3" s="1"/>
  <c r="R34" i="3" s="1"/>
  <c r="S36" i="3"/>
  <c r="S35" i="3" s="1"/>
  <c r="S34" i="3" s="1"/>
  <c r="N40" i="3"/>
  <c r="N39" i="3" s="1"/>
  <c r="N38" i="3" s="1"/>
  <c r="N37" i="3" s="1"/>
  <c r="O40" i="3"/>
  <c r="O39" i="3" s="1"/>
  <c r="O38" i="3" s="1"/>
  <c r="O37" i="3" s="1"/>
  <c r="P40" i="3"/>
  <c r="P39" i="3" s="1"/>
  <c r="P38" i="3" s="1"/>
  <c r="P37" i="3" s="1"/>
  <c r="Q40" i="3"/>
  <c r="Q39" i="3" s="1"/>
  <c r="Q38" i="3" s="1"/>
  <c r="Q37" i="3" s="1"/>
  <c r="R40" i="3"/>
  <c r="R39" i="3" s="1"/>
  <c r="R38" i="3" s="1"/>
  <c r="R37" i="3" s="1"/>
  <c r="T40" i="3"/>
  <c r="T39" i="3" s="1"/>
  <c r="T38" i="3" s="1"/>
  <c r="T37" i="3" s="1"/>
  <c r="N44" i="3"/>
  <c r="N43" i="3" s="1"/>
  <c r="O44" i="3"/>
  <c r="O43" i="3" s="1"/>
  <c r="P44" i="3"/>
  <c r="P43" i="3" s="1"/>
  <c r="Q44" i="3"/>
  <c r="Q43" i="3" s="1"/>
  <c r="R44" i="3"/>
  <c r="R43" i="3" s="1"/>
  <c r="U44" i="3"/>
  <c r="U43" i="3" s="1"/>
  <c r="N46" i="3"/>
  <c r="N45" i="3" s="1"/>
  <c r="O46" i="3"/>
  <c r="O45" i="3" s="1"/>
  <c r="P46" i="3"/>
  <c r="P45" i="3" s="1"/>
  <c r="Q46" i="3"/>
  <c r="Q45" i="3" s="1"/>
  <c r="R46" i="3"/>
  <c r="R45" i="3" s="1"/>
  <c r="N48" i="3"/>
  <c r="N47" i="3" s="1"/>
  <c r="O48" i="3"/>
  <c r="O47" i="3" s="1"/>
  <c r="Q48" i="3"/>
  <c r="Q47" i="3" s="1"/>
  <c r="R48" i="3"/>
  <c r="R47" i="3" s="1"/>
  <c r="U48" i="3"/>
  <c r="U47" i="3" s="1"/>
  <c r="N51" i="3"/>
  <c r="N50" i="3" s="1"/>
  <c r="N49" i="3" s="1"/>
  <c r="O51" i="3"/>
  <c r="O50" i="3" s="1"/>
  <c r="O49" i="3" s="1"/>
  <c r="P51" i="3"/>
  <c r="P50" i="3" s="1"/>
  <c r="P49" i="3" s="1"/>
  <c r="Q51" i="3"/>
  <c r="Q50" i="3" s="1"/>
  <c r="Q49" i="3" s="1"/>
  <c r="T51" i="3"/>
  <c r="T50" i="3" s="1"/>
  <c r="T49" i="3" s="1"/>
  <c r="N54" i="3"/>
  <c r="N53" i="3" s="1"/>
  <c r="N52" i="3" s="1"/>
  <c r="O54" i="3"/>
  <c r="O53" i="3" s="1"/>
  <c r="O52" i="3" s="1"/>
  <c r="P54" i="3"/>
  <c r="P53" i="3" s="1"/>
  <c r="P52" i="3" s="1"/>
  <c r="Q54" i="3"/>
  <c r="Q53" i="3" s="1"/>
  <c r="Q52" i="3" s="1"/>
  <c r="R54" i="3"/>
  <c r="R53" i="3" s="1"/>
  <c r="R52" i="3" s="1"/>
  <c r="N57" i="3"/>
  <c r="N56" i="3" s="1"/>
  <c r="N55" i="3" s="1"/>
  <c r="O57" i="3"/>
  <c r="O56" i="3" s="1"/>
  <c r="O55" i="3" s="1"/>
  <c r="P57" i="3"/>
  <c r="P56" i="3" s="1"/>
  <c r="P55" i="3" s="1"/>
  <c r="Q57" i="3"/>
  <c r="Q56" i="3" s="1"/>
  <c r="Q55" i="3" s="1"/>
  <c r="R57" i="3"/>
  <c r="R56" i="3" s="1"/>
  <c r="R55" i="3" s="1"/>
  <c r="U57" i="3"/>
  <c r="U56" i="3" s="1"/>
  <c r="U55" i="3" s="1"/>
  <c r="N60" i="3"/>
  <c r="N59" i="3" s="1"/>
  <c r="N58" i="3" s="1"/>
  <c r="O60" i="3"/>
  <c r="O59" i="3" s="1"/>
  <c r="O58" i="3" s="1"/>
  <c r="P60" i="3"/>
  <c r="P59" i="3" s="1"/>
  <c r="P58" i="3" s="1"/>
  <c r="Q60" i="3"/>
  <c r="Q59" i="3" s="1"/>
  <c r="Q58" i="3" s="1"/>
  <c r="R60" i="3"/>
  <c r="R59" i="3" s="1"/>
  <c r="R58" i="3" s="1"/>
  <c r="T60" i="3"/>
  <c r="T59" i="3" s="1"/>
  <c r="T58" i="3" s="1"/>
  <c r="N64" i="3"/>
  <c r="N63" i="3" s="1"/>
  <c r="N62" i="3" s="1"/>
  <c r="N61" i="3" s="1"/>
  <c r="O64" i="3"/>
  <c r="O63" i="3" s="1"/>
  <c r="O62" i="3" s="1"/>
  <c r="O61" i="3" s="1"/>
  <c r="P64" i="3"/>
  <c r="P63" i="3" s="1"/>
  <c r="P62" i="3" s="1"/>
  <c r="P61" i="3" s="1"/>
  <c r="Q64" i="3"/>
  <c r="Q63" i="3" s="1"/>
  <c r="Q62" i="3" s="1"/>
  <c r="Q61" i="3" s="1"/>
  <c r="S64" i="3"/>
  <c r="S63" i="3" s="1"/>
  <c r="S62" i="3" s="1"/>
  <c r="S61" i="3" s="1"/>
  <c r="U64" i="3"/>
  <c r="U63" i="3" s="1"/>
  <c r="U62" i="3" s="1"/>
  <c r="U61" i="3" s="1"/>
  <c r="N68" i="3"/>
  <c r="N67" i="3" s="1"/>
  <c r="N66" i="3" s="1"/>
  <c r="N65" i="3" s="1"/>
  <c r="O68" i="3"/>
  <c r="O67" i="3" s="1"/>
  <c r="O66" i="3" s="1"/>
  <c r="O65" i="3" s="1"/>
  <c r="P68" i="3"/>
  <c r="P67" i="3" s="1"/>
  <c r="P66" i="3" s="1"/>
  <c r="P65" i="3" s="1"/>
  <c r="Q68" i="3"/>
  <c r="Q67" i="3" s="1"/>
  <c r="Q66" i="3" s="1"/>
  <c r="Q65" i="3" s="1"/>
  <c r="R68" i="3"/>
  <c r="R67" i="3" s="1"/>
  <c r="R66" i="3" s="1"/>
  <c r="R65" i="3" s="1"/>
  <c r="U68" i="3"/>
  <c r="U67" i="3" s="1"/>
  <c r="U66" i="3" s="1"/>
  <c r="U65" i="3" s="1"/>
  <c r="N72" i="3"/>
  <c r="N71" i="3" s="1"/>
  <c r="O72" i="3"/>
  <c r="O71" i="3" s="1"/>
  <c r="P72" i="3"/>
  <c r="P71" i="3" s="1"/>
  <c r="Q72" i="3"/>
  <c r="Q71" i="3" s="1"/>
  <c r="U72" i="3"/>
  <c r="U71" i="3" s="1"/>
  <c r="N74" i="3"/>
  <c r="N73" i="3" s="1"/>
  <c r="O74" i="3"/>
  <c r="O73" i="3" s="1"/>
  <c r="P74" i="3"/>
  <c r="P73" i="3" s="1"/>
  <c r="Q74" i="3"/>
  <c r="Q73" i="3" s="1"/>
  <c r="R74" i="3"/>
  <c r="R73" i="3" s="1"/>
  <c r="N76" i="3"/>
  <c r="N75" i="3" s="1"/>
  <c r="O76" i="3"/>
  <c r="O75" i="3" s="1"/>
  <c r="P76" i="3"/>
  <c r="P75" i="3" s="1"/>
  <c r="Q76" i="3"/>
  <c r="Q75" i="3" s="1"/>
  <c r="R76" i="3"/>
  <c r="R75" i="3" s="1"/>
  <c r="T76" i="3"/>
  <c r="T75" i="3" s="1"/>
  <c r="U76" i="3"/>
  <c r="U75" i="3" s="1"/>
  <c r="N79" i="3"/>
  <c r="N78" i="3" s="1"/>
  <c r="N77" i="3" s="1"/>
  <c r="O79" i="3"/>
  <c r="O78" i="3" s="1"/>
  <c r="O77" i="3" s="1"/>
  <c r="P79" i="3"/>
  <c r="P78" i="3" s="1"/>
  <c r="P77" i="3" s="1"/>
  <c r="Q79" i="3"/>
  <c r="Q78" i="3" s="1"/>
  <c r="Q77" i="3" s="1"/>
  <c r="U79" i="3"/>
  <c r="U78" i="3" s="1"/>
  <c r="U77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T82" i="3"/>
  <c r="T81" i="3" s="1"/>
  <c r="T80" i="3" s="1"/>
  <c r="U82" i="3"/>
  <c r="U81" i="3" s="1"/>
  <c r="U80" i="3" s="1"/>
  <c r="N85" i="3"/>
  <c r="N84" i="3" s="1"/>
  <c r="N83" i="3" s="1"/>
  <c r="O85" i="3"/>
  <c r="O84" i="3" s="1"/>
  <c r="O83" i="3" s="1"/>
  <c r="P85" i="3"/>
  <c r="P84" i="3" s="1"/>
  <c r="P83" i="3" s="1"/>
  <c r="Q85" i="3"/>
  <c r="Q84" i="3" s="1"/>
  <c r="Q83" i="3" s="1"/>
  <c r="T85" i="3"/>
  <c r="T84" i="3" s="1"/>
  <c r="T83" i="3" s="1"/>
  <c r="U85" i="3"/>
  <c r="U84" i="3" s="1"/>
  <c r="U83" i="3" s="1"/>
  <c r="N88" i="3"/>
  <c r="N87" i="3" s="1"/>
  <c r="N86" i="3" s="1"/>
  <c r="O88" i="3"/>
  <c r="O87" i="3" s="1"/>
  <c r="O86" i="3" s="1"/>
  <c r="P88" i="3"/>
  <c r="P87" i="3" s="1"/>
  <c r="P86" i="3" s="1"/>
  <c r="Q88" i="3"/>
  <c r="Q87" i="3" s="1"/>
  <c r="Q86" i="3" s="1"/>
  <c r="U88" i="3"/>
  <c r="U87" i="3" s="1"/>
  <c r="U86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R91" i="3"/>
  <c r="R90" i="3" s="1"/>
  <c r="R89" i="3" s="1"/>
  <c r="S91" i="3"/>
  <c r="S90" i="3" s="1"/>
  <c r="S89" i="3" s="1"/>
  <c r="N94" i="3"/>
  <c r="N93" i="3" s="1"/>
  <c r="N92" i="3" s="1"/>
  <c r="O94" i="3"/>
  <c r="O93" i="3" s="1"/>
  <c r="O92" i="3" s="1"/>
  <c r="P94" i="3"/>
  <c r="P93" i="3" s="1"/>
  <c r="P92" i="3" s="1"/>
  <c r="Q94" i="3"/>
  <c r="Q93" i="3" s="1"/>
  <c r="Q92" i="3" s="1"/>
  <c r="R94" i="3"/>
  <c r="R93" i="3" s="1"/>
  <c r="R92" i="3" s="1"/>
  <c r="S94" i="3"/>
  <c r="S93" i="3" s="1"/>
  <c r="S92" i="3" s="1"/>
  <c r="N97" i="3"/>
  <c r="N96" i="3" s="1"/>
  <c r="N95" i="3" s="1"/>
  <c r="O97" i="3"/>
  <c r="O96" i="3" s="1"/>
  <c r="O95" i="3" s="1"/>
  <c r="P97" i="3"/>
  <c r="P96" i="3" s="1"/>
  <c r="P95" i="3" s="1"/>
  <c r="Q97" i="3"/>
  <c r="Q96" i="3" s="1"/>
  <c r="Q95" i="3" s="1"/>
  <c r="R97" i="3"/>
  <c r="R96" i="3" s="1"/>
  <c r="R95" i="3" s="1"/>
  <c r="S97" i="3"/>
  <c r="S96" i="3" s="1"/>
  <c r="S95" i="3" s="1"/>
  <c r="N102" i="3"/>
  <c r="N101" i="3" s="1"/>
  <c r="O102" i="3"/>
  <c r="O101" i="3" s="1"/>
  <c r="P102" i="3"/>
  <c r="P101" i="3" s="1"/>
  <c r="Q102" i="3"/>
  <c r="Q101" i="3" s="1"/>
  <c r="S102" i="3"/>
  <c r="S101" i="3" s="1"/>
  <c r="T102" i="3"/>
  <c r="T101" i="3" s="1"/>
  <c r="N104" i="3"/>
  <c r="N103" i="3" s="1"/>
  <c r="O104" i="3"/>
  <c r="O103" i="3" s="1"/>
  <c r="P104" i="3"/>
  <c r="P103" i="3" s="1"/>
  <c r="Q104" i="3"/>
  <c r="Q103" i="3" s="1"/>
  <c r="T104" i="3"/>
  <c r="T103" i="3" s="1"/>
  <c r="N106" i="3"/>
  <c r="N105" i="3" s="1"/>
  <c r="O106" i="3"/>
  <c r="O105" i="3" s="1"/>
  <c r="P106" i="3"/>
  <c r="P105" i="3" s="1"/>
  <c r="Q106" i="3"/>
  <c r="Q105" i="3" s="1"/>
  <c r="R106" i="3"/>
  <c r="R105" i="3" s="1"/>
  <c r="T106" i="3"/>
  <c r="T105" i="3" s="1"/>
  <c r="N111" i="3"/>
  <c r="N110" i="3" s="1"/>
  <c r="O111" i="3"/>
  <c r="O110" i="3" s="1"/>
  <c r="P111" i="3"/>
  <c r="P110" i="3" s="1"/>
  <c r="Q111" i="3"/>
  <c r="Q110" i="3" s="1"/>
  <c r="R111" i="3"/>
  <c r="R110" i="3" s="1"/>
  <c r="S111" i="3"/>
  <c r="S110" i="3" s="1"/>
  <c r="N113" i="3"/>
  <c r="N112" i="3" s="1"/>
  <c r="O113" i="3"/>
  <c r="O112" i="3" s="1"/>
  <c r="P113" i="3"/>
  <c r="P112" i="3" s="1"/>
  <c r="Q113" i="3"/>
  <c r="Q112" i="3" s="1"/>
  <c r="S113" i="3"/>
  <c r="S112" i="3" s="1"/>
  <c r="U113" i="3"/>
  <c r="U112" i="3" s="1"/>
  <c r="N115" i="3"/>
  <c r="N114" i="3" s="1"/>
  <c r="O115" i="3"/>
  <c r="O114" i="3" s="1"/>
  <c r="P115" i="3"/>
  <c r="P114" i="3" s="1"/>
  <c r="Q115" i="3"/>
  <c r="Q114" i="3" s="1"/>
  <c r="R115" i="3"/>
  <c r="R114" i="3" s="1"/>
  <c r="U115" i="3"/>
  <c r="U114" i="3" s="1"/>
  <c r="N117" i="3"/>
  <c r="N116" i="3" s="1"/>
  <c r="O117" i="3"/>
  <c r="O116" i="3" s="1"/>
  <c r="Q117" i="3"/>
  <c r="Q116" i="3" s="1"/>
  <c r="N126" i="3"/>
  <c r="N125" i="3" s="1"/>
  <c r="N124" i="3" s="1"/>
  <c r="O126" i="3"/>
  <c r="O125" i="3" s="1"/>
  <c r="O124" i="3" s="1"/>
  <c r="P126" i="3"/>
  <c r="P125" i="3" s="1"/>
  <c r="P124" i="3" s="1"/>
  <c r="Q126" i="3"/>
  <c r="Q125" i="3" s="1"/>
  <c r="Q124" i="3" s="1"/>
  <c r="R126" i="3"/>
  <c r="R125" i="3" s="1"/>
  <c r="R124" i="3" s="1"/>
  <c r="T126" i="3"/>
  <c r="T125" i="3" s="1"/>
  <c r="T124" i="3" s="1"/>
  <c r="U126" i="3"/>
  <c r="U125" i="3" s="1"/>
  <c r="U124" i="3" s="1"/>
  <c r="N129" i="3"/>
  <c r="N128" i="3" s="1"/>
  <c r="N127" i="3" s="1"/>
  <c r="O129" i="3"/>
  <c r="O128" i="3" s="1"/>
  <c r="O127" i="3" s="1"/>
  <c r="P129" i="3"/>
  <c r="P128" i="3" s="1"/>
  <c r="P127" i="3" s="1"/>
  <c r="Q129" i="3"/>
  <c r="Q128" i="3" s="1"/>
  <c r="Q127" i="3" s="1"/>
  <c r="R129" i="3"/>
  <c r="R128" i="3" s="1"/>
  <c r="R127" i="3" s="1"/>
  <c r="S129" i="3"/>
  <c r="S128" i="3" s="1"/>
  <c r="S127" i="3" s="1"/>
  <c r="U129" i="3"/>
  <c r="U128" i="3" s="1"/>
  <c r="U127" i="3" s="1"/>
  <c r="N133" i="3"/>
  <c r="N132" i="3" s="1"/>
  <c r="N131" i="3" s="1"/>
  <c r="O133" i="3"/>
  <c r="O132" i="3" s="1"/>
  <c r="O131" i="3" s="1"/>
  <c r="P133" i="3"/>
  <c r="P132" i="3" s="1"/>
  <c r="P131" i="3" s="1"/>
  <c r="Q133" i="3"/>
  <c r="Q132" i="3" s="1"/>
  <c r="Q131" i="3" s="1"/>
  <c r="R133" i="3"/>
  <c r="R132" i="3" s="1"/>
  <c r="R131" i="3" s="1"/>
  <c r="S133" i="3"/>
  <c r="S132" i="3" s="1"/>
  <c r="S131" i="3" s="1"/>
  <c r="U133" i="3"/>
  <c r="U132" i="3" s="1"/>
  <c r="U131" i="3" s="1"/>
  <c r="N136" i="3"/>
  <c r="N135" i="3" s="1"/>
  <c r="N134" i="3" s="1"/>
  <c r="O136" i="3"/>
  <c r="O135" i="3" s="1"/>
  <c r="O134" i="3" s="1"/>
  <c r="P136" i="3"/>
  <c r="P135" i="3" s="1"/>
  <c r="P134" i="3" s="1"/>
  <c r="Q136" i="3"/>
  <c r="Q135" i="3" s="1"/>
  <c r="Q134" i="3" s="1"/>
  <c r="R136" i="3"/>
  <c r="R135" i="3" s="1"/>
  <c r="R134" i="3" s="1"/>
  <c r="S136" i="3"/>
  <c r="S135" i="3" s="1"/>
  <c r="S134" i="3" s="1"/>
  <c r="U136" i="3"/>
  <c r="U135" i="3" s="1"/>
  <c r="U134" i="3" s="1"/>
  <c r="N139" i="3"/>
  <c r="N138" i="3" s="1"/>
  <c r="N137" i="3" s="1"/>
  <c r="O139" i="3"/>
  <c r="O138" i="3" s="1"/>
  <c r="O137" i="3" s="1"/>
  <c r="P139" i="3"/>
  <c r="P138" i="3" s="1"/>
  <c r="P137" i="3" s="1"/>
  <c r="Q139" i="3"/>
  <c r="Q138" i="3" s="1"/>
  <c r="Q137" i="3" s="1"/>
  <c r="R139" i="3"/>
  <c r="R138" i="3" s="1"/>
  <c r="R137" i="3" s="1"/>
  <c r="U139" i="3"/>
  <c r="U138" i="3" s="1"/>
  <c r="U137" i="3" s="1"/>
  <c r="N142" i="3"/>
  <c r="N141" i="3" s="1"/>
  <c r="N140" i="3" s="1"/>
  <c r="O142" i="3"/>
  <c r="O141" i="3" s="1"/>
  <c r="O140" i="3" s="1"/>
  <c r="Q142" i="3"/>
  <c r="Q141" i="3" s="1"/>
  <c r="Q140" i="3" s="1"/>
  <c r="R142" i="3"/>
  <c r="R141" i="3" s="1"/>
  <c r="R140" i="3" s="1"/>
  <c r="N146" i="3"/>
  <c r="N145" i="3" s="1"/>
  <c r="N144" i="3" s="1"/>
  <c r="N143" i="3" s="1"/>
  <c r="O146" i="3"/>
  <c r="O145" i="3" s="1"/>
  <c r="O144" i="3" s="1"/>
  <c r="O143" i="3" s="1"/>
  <c r="P146" i="3"/>
  <c r="P145" i="3" s="1"/>
  <c r="P144" i="3" s="1"/>
  <c r="P143" i="3" s="1"/>
  <c r="Q146" i="3"/>
  <c r="Q145" i="3" s="1"/>
  <c r="Q144" i="3" s="1"/>
  <c r="Q143" i="3" s="1"/>
  <c r="R146" i="3"/>
  <c r="R145" i="3" s="1"/>
  <c r="R144" i="3" s="1"/>
  <c r="R143" i="3" s="1"/>
  <c r="S146" i="3"/>
  <c r="S145" i="3" s="1"/>
  <c r="S144" i="3" s="1"/>
  <c r="S143" i="3" s="1"/>
  <c r="U146" i="3"/>
  <c r="U145" i="3" s="1"/>
  <c r="U144" i="3" s="1"/>
  <c r="U143" i="3" s="1"/>
  <c r="N150" i="3"/>
  <c r="N149" i="3" s="1"/>
  <c r="O150" i="3"/>
  <c r="O149" i="3" s="1"/>
  <c r="P150" i="3"/>
  <c r="P149" i="3" s="1"/>
  <c r="Q150" i="3"/>
  <c r="Q149" i="3" s="1"/>
  <c r="R150" i="3"/>
  <c r="R149" i="3" s="1"/>
  <c r="T150" i="3"/>
  <c r="T149" i="3" s="1"/>
  <c r="U150" i="3"/>
  <c r="U149" i="3" s="1"/>
  <c r="N152" i="3"/>
  <c r="N151" i="3" s="1"/>
  <c r="O152" i="3"/>
  <c r="O151" i="3" s="1"/>
  <c r="P152" i="3"/>
  <c r="P151" i="3" s="1"/>
  <c r="Q152" i="3"/>
  <c r="Q151" i="3" s="1"/>
  <c r="R152" i="3"/>
  <c r="R151" i="3" s="1"/>
  <c r="T152" i="3"/>
  <c r="T151" i="3" s="1"/>
  <c r="U152" i="3"/>
  <c r="U151" i="3" s="1"/>
  <c r="N155" i="3"/>
  <c r="N154" i="3" s="1"/>
  <c r="N153" i="3" s="1"/>
  <c r="O155" i="3"/>
  <c r="O154" i="3" s="1"/>
  <c r="O153" i="3" s="1"/>
  <c r="P155" i="3"/>
  <c r="P154" i="3" s="1"/>
  <c r="P153" i="3" s="1"/>
  <c r="Q155" i="3"/>
  <c r="Q154" i="3" s="1"/>
  <c r="Q153" i="3" s="1"/>
  <c r="R155" i="3"/>
  <c r="R154" i="3" s="1"/>
  <c r="R153" i="3" s="1"/>
  <c r="S155" i="3"/>
  <c r="S154" i="3" s="1"/>
  <c r="S153" i="3" s="1"/>
  <c r="T155" i="3"/>
  <c r="T154" i="3" s="1"/>
  <c r="T153" i="3" s="1"/>
  <c r="U155" i="3"/>
  <c r="U154" i="3" s="1"/>
  <c r="U153" i="3" s="1"/>
  <c r="N160" i="3"/>
  <c r="N159" i="3" s="1"/>
  <c r="N158" i="3" s="1"/>
  <c r="O160" i="3"/>
  <c r="O159" i="3" s="1"/>
  <c r="O158" i="3" s="1"/>
  <c r="Q160" i="3"/>
  <c r="Q159" i="3" s="1"/>
  <c r="Q158" i="3" s="1"/>
  <c r="R160" i="3"/>
  <c r="R159" i="3" s="1"/>
  <c r="R158" i="3" s="1"/>
  <c r="S160" i="3"/>
  <c r="S159" i="3" s="1"/>
  <c r="S158" i="3" s="1"/>
  <c r="U160" i="3"/>
  <c r="U159" i="3" s="1"/>
  <c r="U158" i="3" s="1"/>
  <c r="N163" i="3"/>
  <c r="N162" i="3" s="1"/>
  <c r="N161" i="3" s="1"/>
  <c r="O163" i="3"/>
  <c r="O162" i="3" s="1"/>
  <c r="O161" i="3" s="1"/>
  <c r="P163" i="3"/>
  <c r="P162" i="3" s="1"/>
  <c r="P161" i="3" s="1"/>
  <c r="Q163" i="3"/>
  <c r="Q162" i="3" s="1"/>
  <c r="Q161" i="3" s="1"/>
  <c r="R163" i="3"/>
  <c r="R162" i="3" s="1"/>
  <c r="R161" i="3" s="1"/>
  <c r="S163" i="3"/>
  <c r="S162" i="3" s="1"/>
  <c r="S161" i="3" s="1"/>
  <c r="U163" i="3"/>
  <c r="U162" i="3" s="1"/>
  <c r="U161" i="3" s="1"/>
  <c r="N167" i="3"/>
  <c r="N166" i="3" s="1"/>
  <c r="N165" i="3" s="1"/>
  <c r="O167" i="3"/>
  <c r="O166" i="3" s="1"/>
  <c r="O165" i="3" s="1"/>
  <c r="P167" i="3"/>
  <c r="P166" i="3" s="1"/>
  <c r="P165" i="3" s="1"/>
  <c r="Q167" i="3"/>
  <c r="Q166" i="3" s="1"/>
  <c r="Q165" i="3" s="1"/>
  <c r="R167" i="3"/>
  <c r="R166" i="3" s="1"/>
  <c r="R165" i="3" s="1"/>
  <c r="S167" i="3"/>
  <c r="S166" i="3" s="1"/>
  <c r="S165" i="3" s="1"/>
  <c r="U167" i="3"/>
  <c r="U166" i="3" s="1"/>
  <c r="U165" i="3" s="1"/>
  <c r="N170" i="3"/>
  <c r="N169" i="3" s="1"/>
  <c r="N168" i="3" s="1"/>
  <c r="O170" i="3"/>
  <c r="O169" i="3" s="1"/>
  <c r="O168" i="3" s="1"/>
  <c r="P170" i="3"/>
  <c r="P169" i="3" s="1"/>
  <c r="P168" i="3" s="1"/>
  <c r="Q170" i="3"/>
  <c r="Q169" i="3" s="1"/>
  <c r="Q168" i="3" s="1"/>
  <c r="R170" i="3"/>
  <c r="R169" i="3" s="1"/>
  <c r="R168" i="3" s="1"/>
  <c r="S170" i="3"/>
  <c r="S169" i="3" s="1"/>
  <c r="S168" i="3" s="1"/>
  <c r="U170" i="3"/>
  <c r="U169" i="3" s="1"/>
  <c r="U168" i="3" s="1"/>
  <c r="N173" i="3"/>
  <c r="N172" i="3" s="1"/>
  <c r="N171" i="3" s="1"/>
  <c r="O173" i="3"/>
  <c r="O172" i="3" s="1"/>
  <c r="O171" i="3" s="1"/>
  <c r="P173" i="3"/>
  <c r="P172" i="3" s="1"/>
  <c r="P171" i="3" s="1"/>
  <c r="Q173" i="3"/>
  <c r="Q172" i="3" s="1"/>
  <c r="Q171" i="3" s="1"/>
  <c r="R173" i="3"/>
  <c r="R172" i="3" s="1"/>
  <c r="R171" i="3" s="1"/>
  <c r="S173" i="3"/>
  <c r="S172" i="3" s="1"/>
  <c r="S171" i="3" s="1"/>
  <c r="U173" i="3"/>
  <c r="U172" i="3" s="1"/>
  <c r="U171" i="3" s="1"/>
  <c r="N176" i="3"/>
  <c r="N175" i="3" s="1"/>
  <c r="N174" i="3" s="1"/>
  <c r="O176" i="3"/>
  <c r="O175" i="3" s="1"/>
  <c r="O174" i="3" s="1"/>
  <c r="P176" i="3"/>
  <c r="P175" i="3" s="1"/>
  <c r="P174" i="3" s="1"/>
  <c r="Q176" i="3"/>
  <c r="Q175" i="3" s="1"/>
  <c r="Q174" i="3" s="1"/>
  <c r="R176" i="3"/>
  <c r="R175" i="3" s="1"/>
  <c r="R174" i="3" s="1"/>
  <c r="S176" i="3"/>
  <c r="S175" i="3" s="1"/>
  <c r="S174" i="3" s="1"/>
  <c r="U176" i="3"/>
  <c r="U175" i="3" s="1"/>
  <c r="U174" i="3" s="1"/>
  <c r="N179" i="3"/>
  <c r="N178" i="3" s="1"/>
  <c r="N177" i="3" s="1"/>
  <c r="O179" i="3"/>
  <c r="O178" i="3" s="1"/>
  <c r="O177" i="3" s="1"/>
  <c r="P179" i="3"/>
  <c r="P178" i="3" s="1"/>
  <c r="P177" i="3" s="1"/>
  <c r="Q179" i="3"/>
  <c r="Q178" i="3" s="1"/>
  <c r="Q177" i="3" s="1"/>
  <c r="R179" i="3"/>
  <c r="R178" i="3" s="1"/>
  <c r="R177" i="3" s="1"/>
  <c r="U179" i="3"/>
  <c r="U178" i="3" s="1"/>
  <c r="U177" i="3" s="1"/>
  <c r="N188" i="3"/>
  <c r="N187" i="3" s="1"/>
  <c r="N186" i="3" s="1"/>
  <c r="O188" i="3"/>
  <c r="O187" i="3" s="1"/>
  <c r="O186" i="3" s="1"/>
  <c r="P188" i="3"/>
  <c r="P187" i="3" s="1"/>
  <c r="P186" i="3" s="1"/>
  <c r="Q188" i="3"/>
  <c r="Q187" i="3" s="1"/>
  <c r="Q186" i="3" s="1"/>
  <c r="R188" i="3"/>
  <c r="R187" i="3" s="1"/>
  <c r="R186" i="3" s="1"/>
  <c r="T188" i="3"/>
  <c r="T187" i="3" s="1"/>
  <c r="T186" i="3" s="1"/>
  <c r="N191" i="3"/>
  <c r="N190" i="3" s="1"/>
  <c r="N189" i="3" s="1"/>
  <c r="O191" i="3"/>
  <c r="O190" i="3" s="1"/>
  <c r="O189" i="3" s="1"/>
  <c r="P191" i="3"/>
  <c r="P190" i="3" s="1"/>
  <c r="P189" i="3" s="1"/>
  <c r="Q191" i="3"/>
  <c r="Q190" i="3" s="1"/>
  <c r="Q189" i="3" s="1"/>
  <c r="R191" i="3"/>
  <c r="R190" i="3" s="1"/>
  <c r="R189" i="3" s="1"/>
  <c r="U191" i="3"/>
  <c r="U190" i="3" s="1"/>
  <c r="U189" i="3" s="1"/>
  <c r="N194" i="3"/>
  <c r="N193" i="3" s="1"/>
  <c r="N192" i="3" s="1"/>
  <c r="O194" i="3"/>
  <c r="O193" i="3" s="1"/>
  <c r="O192" i="3" s="1"/>
  <c r="P194" i="3"/>
  <c r="P193" i="3" s="1"/>
  <c r="P192" i="3" s="1"/>
  <c r="Q194" i="3"/>
  <c r="Q193" i="3" s="1"/>
  <c r="Q192" i="3" s="1"/>
  <c r="S194" i="3"/>
  <c r="S193" i="3" s="1"/>
  <c r="S192" i="3" s="1"/>
  <c r="U194" i="3"/>
  <c r="U193" i="3" s="1"/>
  <c r="U192" i="3" s="1"/>
  <c r="N197" i="3"/>
  <c r="N196" i="3" s="1"/>
  <c r="N195" i="3" s="1"/>
  <c r="O197" i="3"/>
  <c r="O196" i="3" s="1"/>
  <c r="O195" i="3" s="1"/>
  <c r="P197" i="3"/>
  <c r="P196" i="3" s="1"/>
  <c r="P195" i="3" s="1"/>
  <c r="Q197" i="3"/>
  <c r="Q196" i="3" s="1"/>
  <c r="Q195" i="3" s="1"/>
  <c r="R197" i="3"/>
  <c r="R196" i="3" s="1"/>
  <c r="R195" i="3" s="1"/>
  <c r="U197" i="3"/>
  <c r="U196" i="3" s="1"/>
  <c r="U195" i="3" s="1"/>
  <c r="N200" i="3"/>
  <c r="N199" i="3" s="1"/>
  <c r="N198" i="3" s="1"/>
  <c r="O200" i="3"/>
  <c r="O199" i="3" s="1"/>
  <c r="O198" i="3" s="1"/>
  <c r="P200" i="3"/>
  <c r="P199" i="3" s="1"/>
  <c r="P198" i="3" s="1"/>
  <c r="Q200" i="3"/>
  <c r="Q199" i="3" s="1"/>
  <c r="Q198" i="3" s="1"/>
  <c r="R200" i="3"/>
  <c r="R199" i="3" s="1"/>
  <c r="R198" i="3" s="1"/>
  <c r="S200" i="3"/>
  <c r="S199" i="3" s="1"/>
  <c r="S198" i="3" s="1"/>
  <c r="N203" i="3"/>
  <c r="N202" i="3" s="1"/>
  <c r="N201" i="3" s="1"/>
  <c r="O203" i="3"/>
  <c r="O202" i="3" s="1"/>
  <c r="O201" i="3" s="1"/>
  <c r="P203" i="3"/>
  <c r="P202" i="3" s="1"/>
  <c r="P201" i="3" s="1"/>
  <c r="Q203" i="3"/>
  <c r="Q202" i="3" s="1"/>
  <c r="Q201" i="3" s="1"/>
  <c r="R203" i="3"/>
  <c r="R202" i="3" s="1"/>
  <c r="R201" i="3" s="1"/>
  <c r="T203" i="3"/>
  <c r="T202" i="3" s="1"/>
  <c r="T201" i="3" s="1"/>
  <c r="U203" i="3"/>
  <c r="U202" i="3" s="1"/>
  <c r="U201" i="3" s="1"/>
  <c r="N207" i="3"/>
  <c r="N206" i="3" s="1"/>
  <c r="N205" i="3" s="1"/>
  <c r="O207" i="3"/>
  <c r="O206" i="3" s="1"/>
  <c r="O205" i="3" s="1"/>
  <c r="P207" i="3"/>
  <c r="P206" i="3" s="1"/>
  <c r="P205" i="3" s="1"/>
  <c r="Q207" i="3"/>
  <c r="Q206" i="3" s="1"/>
  <c r="Q205" i="3" s="1"/>
  <c r="T207" i="3"/>
  <c r="T206" i="3" s="1"/>
  <c r="T205" i="3" s="1"/>
  <c r="U207" i="3"/>
  <c r="U206" i="3" s="1"/>
  <c r="U205" i="3" s="1"/>
  <c r="N210" i="3"/>
  <c r="N209" i="3" s="1"/>
  <c r="N208" i="3" s="1"/>
  <c r="O210" i="3"/>
  <c r="O209" i="3" s="1"/>
  <c r="O208" i="3" s="1"/>
  <c r="P210" i="3"/>
  <c r="P209" i="3" s="1"/>
  <c r="P208" i="3" s="1"/>
  <c r="Q210" i="3"/>
  <c r="Q209" i="3" s="1"/>
  <c r="Q208" i="3" s="1"/>
  <c r="R210" i="3"/>
  <c r="R209" i="3" s="1"/>
  <c r="R208" i="3" s="1"/>
  <c r="U210" i="3"/>
  <c r="U209" i="3" s="1"/>
  <c r="U208" i="3" s="1"/>
  <c r="N213" i="3"/>
  <c r="N212" i="3" s="1"/>
  <c r="N211" i="3" s="1"/>
  <c r="O213" i="3"/>
  <c r="O212" i="3" s="1"/>
  <c r="O211" i="3" s="1"/>
  <c r="P213" i="3"/>
  <c r="P212" i="3" s="1"/>
  <c r="P211" i="3" s="1"/>
  <c r="Q213" i="3"/>
  <c r="Q212" i="3" s="1"/>
  <c r="Q211" i="3" s="1"/>
  <c r="R213" i="3"/>
  <c r="R212" i="3" s="1"/>
  <c r="R211" i="3" s="1"/>
  <c r="S213" i="3"/>
  <c r="S212" i="3" s="1"/>
  <c r="S211" i="3" s="1"/>
  <c r="N216" i="3"/>
  <c r="N215" i="3" s="1"/>
  <c r="N214" i="3" s="1"/>
  <c r="O216" i="3"/>
  <c r="O215" i="3" s="1"/>
  <c r="O214" i="3" s="1"/>
  <c r="P216" i="3"/>
  <c r="P215" i="3" s="1"/>
  <c r="P214" i="3" s="1"/>
  <c r="Q216" i="3"/>
  <c r="Q215" i="3" s="1"/>
  <c r="Q214" i="3" s="1"/>
  <c r="R216" i="3"/>
  <c r="R215" i="3" s="1"/>
  <c r="R214" i="3" s="1"/>
  <c r="S216" i="3"/>
  <c r="S215" i="3" s="1"/>
  <c r="S214" i="3" s="1"/>
  <c r="U216" i="3"/>
  <c r="U215" i="3" s="1"/>
  <c r="U214" i="3" s="1"/>
  <c r="N219" i="3"/>
  <c r="N218" i="3" s="1"/>
  <c r="N217" i="3" s="1"/>
  <c r="O219" i="3"/>
  <c r="O218" i="3" s="1"/>
  <c r="O217" i="3" s="1"/>
  <c r="P219" i="3"/>
  <c r="P218" i="3" s="1"/>
  <c r="P217" i="3" s="1"/>
  <c r="Q219" i="3"/>
  <c r="Q218" i="3" s="1"/>
  <c r="Q217" i="3" s="1"/>
  <c r="S219" i="3"/>
  <c r="S218" i="3" s="1"/>
  <c r="S217" i="3" s="1"/>
  <c r="U219" i="3"/>
  <c r="U218" i="3" s="1"/>
  <c r="U217" i="3" s="1"/>
  <c r="N222" i="3"/>
  <c r="N221" i="3" s="1"/>
  <c r="N220" i="3" s="1"/>
  <c r="O222" i="3"/>
  <c r="O221" i="3" s="1"/>
  <c r="O220" i="3" s="1"/>
  <c r="P222" i="3"/>
  <c r="P221" i="3" s="1"/>
  <c r="P220" i="3" s="1"/>
  <c r="Q222" i="3"/>
  <c r="Q221" i="3" s="1"/>
  <c r="Q220" i="3" s="1"/>
  <c r="R222" i="3"/>
  <c r="R221" i="3" s="1"/>
  <c r="R220" i="3" s="1"/>
  <c r="T222" i="3"/>
  <c r="T221" i="3" s="1"/>
  <c r="T220" i="3" s="1"/>
  <c r="U222" i="3"/>
  <c r="U221" i="3" s="1"/>
  <c r="U220" i="3" s="1"/>
  <c r="N231" i="3"/>
  <c r="N230" i="3" s="1"/>
  <c r="N229" i="3" s="1"/>
  <c r="O231" i="3"/>
  <c r="O230" i="3" s="1"/>
  <c r="O229" i="3" s="1"/>
  <c r="P231" i="3"/>
  <c r="P230" i="3" s="1"/>
  <c r="P229" i="3" s="1"/>
  <c r="Q231" i="3"/>
  <c r="Q230" i="3" s="1"/>
  <c r="Q229" i="3" s="1"/>
  <c r="R231" i="3"/>
  <c r="R230" i="3" s="1"/>
  <c r="R229" i="3" s="1"/>
  <c r="U231" i="3"/>
  <c r="U230" i="3" s="1"/>
  <c r="U229" i="3" s="1"/>
  <c r="N234" i="3"/>
  <c r="N233" i="3" s="1"/>
  <c r="N232" i="3" s="1"/>
  <c r="O234" i="3"/>
  <c r="O233" i="3" s="1"/>
  <c r="O232" i="3" s="1"/>
  <c r="P234" i="3"/>
  <c r="P233" i="3" s="1"/>
  <c r="P232" i="3" s="1"/>
  <c r="Q234" i="3"/>
  <c r="Q233" i="3" s="1"/>
  <c r="Q232" i="3" s="1"/>
  <c r="R234" i="3"/>
  <c r="R233" i="3" s="1"/>
  <c r="R232" i="3" s="1"/>
  <c r="S234" i="3"/>
  <c r="S233" i="3" s="1"/>
  <c r="S232" i="3" s="1"/>
  <c r="U234" i="3"/>
  <c r="U233" i="3" s="1"/>
  <c r="U232" i="3" s="1"/>
  <c r="N241" i="3"/>
  <c r="N240" i="3" s="1"/>
  <c r="N239" i="3" s="1"/>
  <c r="O241" i="3"/>
  <c r="O240" i="3" s="1"/>
  <c r="O239" i="3" s="1"/>
  <c r="P241" i="3"/>
  <c r="P240" i="3" s="1"/>
  <c r="P239" i="3" s="1"/>
  <c r="Q241" i="3"/>
  <c r="Q240" i="3" s="1"/>
  <c r="Q239" i="3" s="1"/>
  <c r="R241" i="3"/>
  <c r="R240" i="3" s="1"/>
  <c r="R239" i="3" s="1"/>
  <c r="S241" i="3"/>
  <c r="S240" i="3" s="1"/>
  <c r="S239" i="3" s="1"/>
  <c r="N244" i="3"/>
  <c r="N243" i="3" s="1"/>
  <c r="N242" i="3" s="1"/>
  <c r="O244" i="3"/>
  <c r="O243" i="3" s="1"/>
  <c r="O242" i="3" s="1"/>
  <c r="P244" i="3"/>
  <c r="P243" i="3" s="1"/>
  <c r="P242" i="3" s="1"/>
  <c r="Q244" i="3"/>
  <c r="Q243" i="3" s="1"/>
  <c r="Q242" i="3" s="1"/>
  <c r="R244" i="3"/>
  <c r="R243" i="3" s="1"/>
  <c r="R242" i="3" s="1"/>
  <c r="S244" i="3"/>
  <c r="S243" i="3" s="1"/>
  <c r="S242" i="3" s="1"/>
  <c r="U244" i="3"/>
  <c r="U243" i="3" s="1"/>
  <c r="U242" i="3" s="1"/>
  <c r="N247" i="3"/>
  <c r="N246" i="3" s="1"/>
  <c r="N245" i="3" s="1"/>
  <c r="O247" i="3"/>
  <c r="O246" i="3" s="1"/>
  <c r="O245" i="3" s="1"/>
  <c r="P247" i="3"/>
  <c r="P246" i="3" s="1"/>
  <c r="P245" i="3" s="1"/>
  <c r="Q247" i="3"/>
  <c r="Q246" i="3" s="1"/>
  <c r="Q245" i="3" s="1"/>
  <c r="T247" i="3"/>
  <c r="T246" i="3" s="1"/>
  <c r="T245" i="3" s="1"/>
  <c r="U247" i="3"/>
  <c r="U246" i="3" s="1"/>
  <c r="U245" i="3" s="1"/>
  <c r="N250" i="3"/>
  <c r="N249" i="3" s="1"/>
  <c r="N248" i="3" s="1"/>
  <c r="O250" i="3"/>
  <c r="O249" i="3" s="1"/>
  <c r="O248" i="3" s="1"/>
  <c r="P250" i="3"/>
  <c r="P249" i="3" s="1"/>
  <c r="P248" i="3" s="1"/>
  <c r="Q250" i="3"/>
  <c r="Q249" i="3" s="1"/>
  <c r="Q248" i="3" s="1"/>
  <c r="S250" i="3"/>
  <c r="S249" i="3" s="1"/>
  <c r="S248" i="3" s="1"/>
  <c r="U250" i="3"/>
  <c r="U249" i="3" s="1"/>
  <c r="U248" i="3" s="1"/>
  <c r="N253" i="3"/>
  <c r="N252" i="3" s="1"/>
  <c r="N251" i="3" s="1"/>
  <c r="O253" i="3"/>
  <c r="O252" i="3" s="1"/>
  <c r="O251" i="3" s="1"/>
  <c r="P253" i="3"/>
  <c r="P252" i="3" s="1"/>
  <c r="P251" i="3" s="1"/>
  <c r="Q253" i="3"/>
  <c r="Q252" i="3" s="1"/>
  <c r="Q251" i="3" s="1"/>
  <c r="R253" i="3"/>
  <c r="R252" i="3" s="1"/>
  <c r="R251" i="3" s="1"/>
  <c r="U253" i="3"/>
  <c r="U252" i="3" s="1"/>
  <c r="U251" i="3" s="1"/>
  <c r="N257" i="3"/>
  <c r="N256" i="3" s="1"/>
  <c r="O257" i="3"/>
  <c r="O256" i="3" s="1"/>
  <c r="P257" i="3"/>
  <c r="P256" i="3" s="1"/>
  <c r="Q257" i="3"/>
  <c r="Q256" i="3" s="1"/>
  <c r="R257" i="3"/>
  <c r="R256" i="3" s="1"/>
  <c r="S257" i="3"/>
  <c r="S256" i="3" s="1"/>
  <c r="N259" i="3"/>
  <c r="N258" i="3" s="1"/>
  <c r="O259" i="3"/>
  <c r="O258" i="3" s="1"/>
  <c r="P259" i="3"/>
  <c r="P258" i="3" s="1"/>
  <c r="Q259" i="3"/>
  <c r="Q258" i="3" s="1"/>
  <c r="R259" i="3"/>
  <c r="R258" i="3" s="1"/>
  <c r="U259" i="3"/>
  <c r="U258" i="3" s="1"/>
  <c r="N263" i="3"/>
  <c r="N262" i="3" s="1"/>
  <c r="N261" i="3" s="1"/>
  <c r="O263" i="3"/>
  <c r="O262" i="3" s="1"/>
  <c r="O261" i="3" s="1"/>
  <c r="P263" i="3"/>
  <c r="P262" i="3" s="1"/>
  <c r="P261" i="3" s="1"/>
  <c r="Q263" i="3"/>
  <c r="Q262" i="3" s="1"/>
  <c r="Q261" i="3" s="1"/>
  <c r="S263" i="3"/>
  <c r="S262" i="3" s="1"/>
  <c r="S261" i="3" s="1"/>
  <c r="U263" i="3"/>
  <c r="U262" i="3" s="1"/>
  <c r="U261" i="3" s="1"/>
  <c r="N266" i="3"/>
  <c r="N265" i="3" s="1"/>
  <c r="O266" i="3"/>
  <c r="O265" i="3" s="1"/>
  <c r="P266" i="3"/>
  <c r="P265" i="3" s="1"/>
  <c r="Q266" i="3"/>
  <c r="Q265" i="3" s="1"/>
  <c r="R266" i="3"/>
  <c r="R265" i="3" s="1"/>
  <c r="U266" i="3"/>
  <c r="U265" i="3" s="1"/>
  <c r="N268" i="3"/>
  <c r="N267" i="3" s="1"/>
  <c r="O268" i="3"/>
  <c r="O267" i="3" s="1"/>
  <c r="P268" i="3"/>
  <c r="P267" i="3" s="1"/>
  <c r="Q268" i="3"/>
  <c r="Q267" i="3" s="1"/>
  <c r="R268" i="3"/>
  <c r="R267" i="3" s="1"/>
  <c r="S268" i="3"/>
  <c r="S267" i="3" s="1"/>
  <c r="N272" i="3"/>
  <c r="N271" i="3" s="1"/>
  <c r="O272" i="3"/>
  <c r="O271" i="3" s="1"/>
  <c r="P272" i="3"/>
  <c r="P271" i="3" s="1"/>
  <c r="Q272" i="3"/>
  <c r="Q271" i="3" s="1"/>
  <c r="R272" i="3"/>
  <c r="R271" i="3" s="1"/>
  <c r="S272" i="3"/>
  <c r="S271" i="3" s="1"/>
  <c r="U272" i="3"/>
  <c r="U271" i="3" s="1"/>
  <c r="N275" i="3"/>
  <c r="N274" i="3" s="1"/>
  <c r="N273" i="3" s="1"/>
  <c r="O275" i="3"/>
  <c r="O274" i="3" s="1"/>
  <c r="O273" i="3" s="1"/>
  <c r="P275" i="3"/>
  <c r="P274" i="3" s="1"/>
  <c r="P273" i="3" s="1"/>
  <c r="Q275" i="3"/>
  <c r="Q274" i="3" s="1"/>
  <c r="Q273" i="3" s="1"/>
  <c r="T275" i="3"/>
  <c r="T274" i="3" s="1"/>
  <c r="T273" i="3" s="1"/>
  <c r="U275" i="3"/>
  <c r="U274" i="3" s="1"/>
  <c r="U273" i="3" s="1"/>
  <c r="N280" i="3"/>
  <c r="N279" i="3" s="1"/>
  <c r="N278" i="3" s="1"/>
  <c r="O280" i="3"/>
  <c r="O279" i="3" s="1"/>
  <c r="O278" i="3" s="1"/>
  <c r="P280" i="3"/>
  <c r="P279" i="3" s="1"/>
  <c r="P278" i="3" s="1"/>
  <c r="Q280" i="3"/>
  <c r="Q279" i="3" s="1"/>
  <c r="Q278" i="3" s="1"/>
  <c r="R280" i="3"/>
  <c r="R279" i="3" s="1"/>
  <c r="R278" i="3" s="1"/>
  <c r="T280" i="3"/>
  <c r="T279" i="3" s="1"/>
  <c r="T278" i="3" s="1"/>
  <c r="N283" i="3"/>
  <c r="N282" i="3" s="1"/>
  <c r="O283" i="3"/>
  <c r="O282" i="3" s="1"/>
  <c r="P283" i="3"/>
  <c r="P282" i="3" s="1"/>
  <c r="Q283" i="3"/>
  <c r="Q282" i="3" s="1"/>
  <c r="R283" i="3"/>
  <c r="R282" i="3" s="1"/>
  <c r="S283" i="3"/>
  <c r="S282" i="3" s="1"/>
  <c r="T283" i="3"/>
  <c r="T282" i="3" s="1"/>
  <c r="U283" i="3"/>
  <c r="U282" i="3" s="1"/>
  <c r="N285" i="3"/>
  <c r="N284" i="3" s="1"/>
  <c r="O285" i="3"/>
  <c r="O284" i="3" s="1"/>
  <c r="P285" i="3"/>
  <c r="P284" i="3" s="1"/>
  <c r="P281" i="3" s="1"/>
  <c r="Q285" i="3"/>
  <c r="Q284" i="3" s="1"/>
  <c r="R285" i="3"/>
  <c r="R284" i="3" s="1"/>
  <c r="S285" i="3"/>
  <c r="S284" i="3" s="1"/>
  <c r="U285" i="3"/>
  <c r="U284" i="3" s="1"/>
  <c r="N288" i="3"/>
  <c r="N287" i="3" s="1"/>
  <c r="N286" i="3" s="1"/>
  <c r="O288" i="3"/>
  <c r="O287" i="3" s="1"/>
  <c r="O286" i="3" s="1"/>
  <c r="P288" i="3"/>
  <c r="P287" i="3" s="1"/>
  <c r="P286" i="3" s="1"/>
  <c r="Q288" i="3"/>
  <c r="Q287" i="3" s="1"/>
  <c r="Q286" i="3" s="1"/>
  <c r="S288" i="3"/>
  <c r="S287" i="3" s="1"/>
  <c r="S286" i="3" s="1"/>
  <c r="U288" i="3"/>
  <c r="U287" i="3" s="1"/>
  <c r="U286" i="3" s="1"/>
  <c r="N291" i="3"/>
  <c r="N290" i="3" s="1"/>
  <c r="O291" i="3"/>
  <c r="O290" i="3" s="1"/>
  <c r="P291" i="3"/>
  <c r="P290" i="3" s="1"/>
  <c r="Q291" i="3"/>
  <c r="Q290" i="3" s="1"/>
  <c r="U291" i="3"/>
  <c r="U290" i="3" s="1"/>
  <c r="N293" i="3"/>
  <c r="N292" i="3" s="1"/>
  <c r="O293" i="3"/>
  <c r="O292" i="3" s="1"/>
  <c r="P293" i="3"/>
  <c r="P292" i="3" s="1"/>
  <c r="Q293" i="3"/>
  <c r="Q292" i="3" s="1"/>
  <c r="R293" i="3"/>
  <c r="R292" i="3" s="1"/>
  <c r="S293" i="3"/>
  <c r="S292" i="3" s="1"/>
  <c r="N296" i="3"/>
  <c r="N295" i="3" s="1"/>
  <c r="N294" i="3" s="1"/>
  <c r="O296" i="3"/>
  <c r="O295" i="3" s="1"/>
  <c r="O294" i="3" s="1"/>
  <c r="P296" i="3"/>
  <c r="P295" i="3" s="1"/>
  <c r="P294" i="3" s="1"/>
  <c r="Q296" i="3"/>
  <c r="Q295" i="3" s="1"/>
  <c r="Q294" i="3" s="1"/>
  <c r="R296" i="3"/>
  <c r="R295" i="3" s="1"/>
  <c r="R294" i="3" s="1"/>
  <c r="S296" i="3"/>
  <c r="S295" i="3" s="1"/>
  <c r="S294" i="3" s="1"/>
  <c r="T296" i="3"/>
  <c r="T295" i="3" s="1"/>
  <c r="T294" i="3" s="1"/>
  <c r="N299" i="3"/>
  <c r="N298" i="3" s="1"/>
  <c r="O299" i="3"/>
  <c r="O298" i="3" s="1"/>
  <c r="P299" i="3"/>
  <c r="P298" i="3" s="1"/>
  <c r="Q299" i="3"/>
  <c r="Q298" i="3" s="1"/>
  <c r="R299" i="3"/>
  <c r="R298" i="3" s="1"/>
  <c r="S299" i="3"/>
  <c r="S298" i="3" s="1"/>
  <c r="T299" i="3"/>
  <c r="T298" i="3" s="1"/>
  <c r="N301" i="3"/>
  <c r="N300" i="3" s="1"/>
  <c r="O301" i="3"/>
  <c r="O300" i="3" s="1"/>
  <c r="P301" i="3"/>
  <c r="P300" i="3" s="1"/>
  <c r="Q301" i="3"/>
  <c r="Q300" i="3" s="1"/>
  <c r="S301" i="3"/>
  <c r="S300" i="3" s="1"/>
  <c r="T301" i="3"/>
  <c r="T300" i="3" s="1"/>
  <c r="N304" i="3"/>
  <c r="N303" i="3" s="1"/>
  <c r="N302" i="3" s="1"/>
  <c r="O304" i="3"/>
  <c r="O303" i="3" s="1"/>
  <c r="O302" i="3" s="1"/>
  <c r="P304" i="3"/>
  <c r="P303" i="3" s="1"/>
  <c r="P302" i="3" s="1"/>
  <c r="Q304" i="3"/>
  <c r="Q303" i="3" s="1"/>
  <c r="Q302" i="3" s="1"/>
  <c r="R304" i="3"/>
  <c r="R303" i="3" s="1"/>
  <c r="R302" i="3" s="1"/>
  <c r="U304" i="3"/>
  <c r="U303" i="3" s="1"/>
  <c r="U302" i="3" s="1"/>
  <c r="N307" i="3"/>
  <c r="N306" i="3" s="1"/>
  <c r="N305" i="3" s="1"/>
  <c r="O307" i="3"/>
  <c r="O306" i="3" s="1"/>
  <c r="O305" i="3" s="1"/>
  <c r="P307" i="3"/>
  <c r="P306" i="3" s="1"/>
  <c r="P305" i="3" s="1"/>
  <c r="Q307" i="3"/>
  <c r="Q306" i="3" s="1"/>
  <c r="Q305" i="3" s="1"/>
  <c r="R307" i="3"/>
  <c r="R306" i="3" s="1"/>
  <c r="R305" i="3" s="1"/>
  <c r="S307" i="3"/>
  <c r="S306" i="3" s="1"/>
  <c r="S305" i="3" s="1"/>
  <c r="U307" i="3"/>
  <c r="U306" i="3" s="1"/>
  <c r="U305" i="3" s="1"/>
  <c r="N310" i="3"/>
  <c r="N309" i="3" s="1"/>
  <c r="N308" i="3" s="1"/>
  <c r="O310" i="3"/>
  <c r="O309" i="3" s="1"/>
  <c r="O308" i="3" s="1"/>
  <c r="P310" i="3"/>
  <c r="P309" i="3" s="1"/>
  <c r="P308" i="3" s="1"/>
  <c r="Q310" i="3"/>
  <c r="Q309" i="3" s="1"/>
  <c r="Q308" i="3" s="1"/>
  <c r="R310" i="3"/>
  <c r="R309" i="3" s="1"/>
  <c r="R308" i="3" s="1"/>
  <c r="S310" i="3"/>
  <c r="S309" i="3" s="1"/>
  <c r="S308" i="3" s="1"/>
  <c r="U310" i="3"/>
  <c r="U309" i="3" s="1"/>
  <c r="U308" i="3" s="1"/>
  <c r="N313" i="3"/>
  <c r="N312" i="3" s="1"/>
  <c r="N311" i="3" s="1"/>
  <c r="O313" i="3"/>
  <c r="O312" i="3" s="1"/>
  <c r="O311" i="3" s="1"/>
  <c r="P313" i="3"/>
  <c r="P312" i="3" s="1"/>
  <c r="P311" i="3" s="1"/>
  <c r="Q313" i="3"/>
  <c r="Q312" i="3" s="1"/>
  <c r="Q311" i="3" s="1"/>
  <c r="R313" i="3"/>
  <c r="R312" i="3" s="1"/>
  <c r="R311" i="3" s="1"/>
  <c r="S313" i="3"/>
  <c r="S312" i="3" s="1"/>
  <c r="S311" i="3" s="1"/>
  <c r="U313" i="3"/>
  <c r="U312" i="3" s="1"/>
  <c r="U311" i="3" s="1"/>
  <c r="N317" i="3"/>
  <c r="N316" i="3" s="1"/>
  <c r="N315" i="3" s="1"/>
  <c r="N314" i="3" s="1"/>
  <c r="O317" i="3"/>
  <c r="O316" i="3" s="1"/>
  <c r="O315" i="3" s="1"/>
  <c r="O314" i="3" s="1"/>
  <c r="P317" i="3"/>
  <c r="P316" i="3" s="1"/>
  <c r="P315" i="3" s="1"/>
  <c r="P314" i="3" s="1"/>
  <c r="Q317" i="3"/>
  <c r="Q316" i="3" s="1"/>
  <c r="Q315" i="3" s="1"/>
  <c r="Q314" i="3" s="1"/>
  <c r="R317" i="3"/>
  <c r="R316" i="3" s="1"/>
  <c r="R315" i="3" s="1"/>
  <c r="R314" i="3" s="1"/>
  <c r="S317" i="3"/>
  <c r="S316" i="3" s="1"/>
  <c r="S315" i="3" s="1"/>
  <c r="S314" i="3" s="1"/>
  <c r="N323" i="3"/>
  <c r="N322" i="3" s="1"/>
  <c r="N321" i="3" s="1"/>
  <c r="N320" i="3" s="1"/>
  <c r="O323" i="3"/>
  <c r="O322" i="3" s="1"/>
  <c r="O321" i="3" s="1"/>
  <c r="O320" i="3" s="1"/>
  <c r="P323" i="3"/>
  <c r="P322" i="3" s="1"/>
  <c r="P321" i="3" s="1"/>
  <c r="P320" i="3" s="1"/>
  <c r="Q323" i="3"/>
  <c r="Q322" i="3" s="1"/>
  <c r="Q321" i="3" s="1"/>
  <c r="Q320" i="3" s="1"/>
  <c r="R323" i="3"/>
  <c r="R322" i="3" s="1"/>
  <c r="R321" i="3" s="1"/>
  <c r="R320" i="3" s="1"/>
  <c r="S323" i="3"/>
  <c r="S322" i="3" s="1"/>
  <c r="S321" i="3" s="1"/>
  <c r="S320" i="3" s="1"/>
  <c r="U323" i="3"/>
  <c r="U322" i="3" s="1"/>
  <c r="U321" i="3" s="1"/>
  <c r="U320" i="3" s="1"/>
  <c r="N327" i="3"/>
  <c r="N326" i="3" s="1"/>
  <c r="N325" i="3" s="1"/>
  <c r="O327" i="3"/>
  <c r="O326" i="3" s="1"/>
  <c r="O325" i="3" s="1"/>
  <c r="P327" i="3"/>
  <c r="P326" i="3" s="1"/>
  <c r="P325" i="3" s="1"/>
  <c r="Q327" i="3"/>
  <c r="Q326" i="3" s="1"/>
  <c r="Q325" i="3" s="1"/>
  <c r="S327" i="3"/>
  <c r="S326" i="3" s="1"/>
  <c r="S325" i="3" s="1"/>
  <c r="U327" i="3"/>
  <c r="U326" i="3" s="1"/>
  <c r="U325" i="3" s="1"/>
  <c r="N330" i="3"/>
  <c r="N329" i="3" s="1"/>
  <c r="N328" i="3" s="1"/>
  <c r="O330" i="3"/>
  <c r="O329" i="3" s="1"/>
  <c r="O328" i="3" s="1"/>
  <c r="P330" i="3"/>
  <c r="P329" i="3" s="1"/>
  <c r="P328" i="3" s="1"/>
  <c r="Q330" i="3"/>
  <c r="Q329" i="3" s="1"/>
  <c r="Q328" i="3" s="1"/>
  <c r="R330" i="3"/>
  <c r="R329" i="3" s="1"/>
  <c r="R328" i="3" s="1"/>
  <c r="T330" i="3"/>
  <c r="T329" i="3" s="1"/>
  <c r="T328" i="3" s="1"/>
  <c r="U330" i="3"/>
  <c r="U329" i="3" s="1"/>
  <c r="U328" i="3" s="1"/>
  <c r="N333" i="3"/>
  <c r="N332" i="3" s="1"/>
  <c r="N331" i="3" s="1"/>
  <c r="O333" i="3"/>
  <c r="O332" i="3" s="1"/>
  <c r="O331" i="3" s="1"/>
  <c r="P333" i="3"/>
  <c r="P332" i="3" s="1"/>
  <c r="P331" i="3" s="1"/>
  <c r="Q333" i="3"/>
  <c r="Q332" i="3" s="1"/>
  <c r="Q331" i="3" s="1"/>
  <c r="U333" i="3"/>
  <c r="U332" i="3" s="1"/>
  <c r="U331" i="3" s="1"/>
  <c r="N340" i="3"/>
  <c r="N339" i="3" s="1"/>
  <c r="N338" i="3" s="1"/>
  <c r="O340" i="3"/>
  <c r="O339" i="3" s="1"/>
  <c r="O338" i="3" s="1"/>
  <c r="P340" i="3"/>
  <c r="P339" i="3" s="1"/>
  <c r="P338" i="3" s="1"/>
  <c r="Q340" i="3"/>
  <c r="Q339" i="3" s="1"/>
  <c r="Q338" i="3" s="1"/>
  <c r="R340" i="3"/>
  <c r="R339" i="3" s="1"/>
  <c r="R338" i="3" s="1"/>
  <c r="U340" i="3"/>
  <c r="U339" i="3" s="1"/>
  <c r="U338" i="3" s="1"/>
  <c r="N343" i="3"/>
  <c r="N342" i="3" s="1"/>
  <c r="N341" i="3" s="1"/>
  <c r="O343" i="3"/>
  <c r="O342" i="3" s="1"/>
  <c r="O341" i="3" s="1"/>
  <c r="P343" i="3"/>
  <c r="P342" i="3" s="1"/>
  <c r="P341" i="3" s="1"/>
  <c r="Q343" i="3"/>
  <c r="Q342" i="3" s="1"/>
  <c r="Q341" i="3" s="1"/>
  <c r="R343" i="3"/>
  <c r="R342" i="3" s="1"/>
  <c r="R341" i="3" s="1"/>
  <c r="T343" i="3"/>
  <c r="T342" i="3" s="1"/>
  <c r="T341" i="3" s="1"/>
  <c r="U343" i="3"/>
  <c r="U342" i="3" s="1"/>
  <c r="U341" i="3" s="1"/>
  <c r="N346" i="3"/>
  <c r="O346" i="3"/>
  <c r="P346" i="3"/>
  <c r="Q346" i="3"/>
  <c r="R346" i="3"/>
  <c r="U346" i="3"/>
  <c r="N347" i="3"/>
  <c r="O347" i="3"/>
  <c r="P347" i="3"/>
  <c r="Q347" i="3"/>
  <c r="R347" i="3"/>
  <c r="T347" i="3"/>
  <c r="N350" i="3"/>
  <c r="N349" i="3" s="1"/>
  <c r="N348" i="3" s="1"/>
  <c r="O350" i="3"/>
  <c r="O349" i="3" s="1"/>
  <c r="O348" i="3" s="1"/>
  <c r="P350" i="3"/>
  <c r="P349" i="3" s="1"/>
  <c r="P348" i="3" s="1"/>
  <c r="Q350" i="3"/>
  <c r="Q349" i="3" s="1"/>
  <c r="Q348" i="3" s="1"/>
  <c r="R350" i="3"/>
  <c r="R349" i="3" s="1"/>
  <c r="R348" i="3" s="1"/>
  <c r="T350" i="3"/>
  <c r="T349" i="3" s="1"/>
  <c r="T348" i="3" s="1"/>
  <c r="U350" i="3"/>
  <c r="U349" i="3" s="1"/>
  <c r="U348" i="3" s="1"/>
  <c r="N354" i="3"/>
  <c r="N353" i="3" s="1"/>
  <c r="O354" i="3"/>
  <c r="O353" i="3" s="1"/>
  <c r="P354" i="3"/>
  <c r="P353" i="3" s="1"/>
  <c r="Q354" i="3"/>
  <c r="Q353" i="3" s="1"/>
  <c r="R354" i="3"/>
  <c r="R353" i="3" s="1"/>
  <c r="T354" i="3"/>
  <c r="T353" i="3" s="1"/>
  <c r="U354" i="3"/>
  <c r="U353" i="3" s="1"/>
  <c r="N356" i="3"/>
  <c r="N355" i="3" s="1"/>
  <c r="O356" i="3"/>
  <c r="O355" i="3" s="1"/>
  <c r="P356" i="3"/>
  <c r="P355" i="3" s="1"/>
  <c r="Q356" i="3"/>
  <c r="Q355" i="3" s="1"/>
  <c r="R356" i="3"/>
  <c r="R355" i="3" s="1"/>
  <c r="T356" i="3"/>
  <c r="T355" i="3" s="1"/>
  <c r="U356" i="3"/>
  <c r="U355" i="3" s="1"/>
  <c r="N359" i="3"/>
  <c r="N358" i="3" s="1"/>
  <c r="O359" i="3"/>
  <c r="O358" i="3" s="1"/>
  <c r="P359" i="3"/>
  <c r="P358" i="3" s="1"/>
  <c r="Q359" i="3"/>
  <c r="Q358" i="3" s="1"/>
  <c r="R359" i="3"/>
  <c r="R358" i="3" s="1"/>
  <c r="T359" i="3"/>
  <c r="T358" i="3" s="1"/>
  <c r="U359" i="3"/>
  <c r="U358" i="3" s="1"/>
  <c r="N361" i="3"/>
  <c r="N360" i="3" s="1"/>
  <c r="O361" i="3"/>
  <c r="O360" i="3" s="1"/>
  <c r="P361" i="3"/>
  <c r="P360" i="3" s="1"/>
  <c r="Q361" i="3"/>
  <c r="Q360" i="3" s="1"/>
  <c r="R361" i="3"/>
  <c r="R360" i="3" s="1"/>
  <c r="T361" i="3"/>
  <c r="T360" i="3" s="1"/>
  <c r="U361" i="3"/>
  <c r="U360" i="3" s="1"/>
  <c r="N364" i="3"/>
  <c r="N363" i="3" s="1"/>
  <c r="N362" i="3" s="1"/>
  <c r="O364" i="3"/>
  <c r="O363" i="3" s="1"/>
  <c r="O362" i="3" s="1"/>
  <c r="P364" i="3"/>
  <c r="P363" i="3" s="1"/>
  <c r="P362" i="3" s="1"/>
  <c r="Q364" i="3"/>
  <c r="Q363" i="3" s="1"/>
  <c r="Q362" i="3" s="1"/>
  <c r="R364" i="3"/>
  <c r="R363" i="3" s="1"/>
  <c r="R362" i="3" s="1"/>
  <c r="T364" i="3"/>
  <c r="T363" i="3" s="1"/>
  <c r="T362" i="3" s="1"/>
  <c r="U364" i="3"/>
  <c r="U363" i="3" s="1"/>
  <c r="U362" i="3" s="1"/>
  <c r="N369" i="3"/>
  <c r="N368" i="3" s="1"/>
  <c r="O369" i="3"/>
  <c r="O368" i="3" s="1"/>
  <c r="P369" i="3"/>
  <c r="P368" i="3" s="1"/>
  <c r="Q369" i="3"/>
  <c r="Q368" i="3" s="1"/>
  <c r="R369" i="3"/>
  <c r="R368" i="3" s="1"/>
  <c r="S369" i="3"/>
  <c r="S368" i="3" s="1"/>
  <c r="U369" i="3"/>
  <c r="U368" i="3" s="1"/>
  <c r="N371" i="3"/>
  <c r="N370" i="3" s="1"/>
  <c r="O371" i="3"/>
  <c r="O370" i="3" s="1"/>
  <c r="P371" i="3"/>
  <c r="P370" i="3" s="1"/>
  <c r="Q371" i="3"/>
  <c r="Q370" i="3" s="1"/>
  <c r="R371" i="3"/>
  <c r="R370" i="3" s="1"/>
  <c r="S371" i="3"/>
  <c r="S370" i="3" s="1"/>
  <c r="U371" i="3"/>
  <c r="U370" i="3" s="1"/>
  <c r="N374" i="3"/>
  <c r="N373" i="3" s="1"/>
  <c r="O374" i="3"/>
  <c r="O373" i="3" s="1"/>
  <c r="P374" i="3"/>
  <c r="P373" i="3" s="1"/>
  <c r="Q374" i="3"/>
  <c r="Q373" i="3" s="1"/>
  <c r="R374" i="3"/>
  <c r="R373" i="3" s="1"/>
  <c r="S374" i="3"/>
  <c r="S373" i="3" s="1"/>
  <c r="U374" i="3"/>
  <c r="U373" i="3" s="1"/>
  <c r="N376" i="3"/>
  <c r="N375" i="3" s="1"/>
  <c r="O376" i="3"/>
  <c r="O375" i="3" s="1"/>
  <c r="P376" i="3"/>
  <c r="P375" i="3" s="1"/>
  <c r="Q376" i="3"/>
  <c r="Q375" i="3" s="1"/>
  <c r="R376" i="3"/>
  <c r="R375" i="3" s="1"/>
  <c r="S376" i="3"/>
  <c r="S375" i="3" s="1"/>
  <c r="U376" i="3"/>
  <c r="U375" i="3" s="1"/>
  <c r="N379" i="3"/>
  <c r="N378" i="3" s="1"/>
  <c r="N377" i="3" s="1"/>
  <c r="O379" i="3"/>
  <c r="O378" i="3" s="1"/>
  <c r="O377" i="3" s="1"/>
  <c r="P379" i="3"/>
  <c r="P378" i="3" s="1"/>
  <c r="P377" i="3" s="1"/>
  <c r="Q379" i="3"/>
  <c r="Q378" i="3" s="1"/>
  <c r="Q377" i="3" s="1"/>
  <c r="R379" i="3"/>
  <c r="R378" i="3" s="1"/>
  <c r="R377" i="3" s="1"/>
  <c r="S379" i="3"/>
  <c r="S378" i="3" s="1"/>
  <c r="S377" i="3" s="1"/>
  <c r="U379" i="3"/>
  <c r="U378" i="3" s="1"/>
  <c r="U377" i="3" s="1"/>
  <c r="N382" i="3"/>
  <c r="N381" i="3" s="1"/>
  <c r="O382" i="3"/>
  <c r="O381" i="3" s="1"/>
  <c r="P382" i="3"/>
  <c r="P381" i="3" s="1"/>
  <c r="Q382" i="3"/>
  <c r="Q381" i="3" s="1"/>
  <c r="R382" i="3"/>
  <c r="R381" i="3" s="1"/>
  <c r="S382" i="3"/>
  <c r="S381" i="3" s="1"/>
  <c r="T382" i="3"/>
  <c r="T381" i="3" s="1"/>
  <c r="N384" i="3"/>
  <c r="N383" i="3" s="1"/>
  <c r="O384" i="3"/>
  <c r="O383" i="3" s="1"/>
  <c r="P384" i="3"/>
  <c r="P383" i="3" s="1"/>
  <c r="Q384" i="3"/>
  <c r="Q383" i="3" s="1"/>
  <c r="R384" i="3"/>
  <c r="R383" i="3" s="1"/>
  <c r="S384" i="3"/>
  <c r="S383" i="3" s="1"/>
  <c r="T384" i="3"/>
  <c r="T383" i="3" s="1"/>
  <c r="N389" i="3"/>
  <c r="N388" i="3" s="1"/>
  <c r="N387" i="3" s="1"/>
  <c r="N386" i="3" s="1"/>
  <c r="O389" i="3"/>
  <c r="O388" i="3" s="1"/>
  <c r="O387" i="3" s="1"/>
  <c r="O386" i="3" s="1"/>
  <c r="P389" i="3"/>
  <c r="P388" i="3" s="1"/>
  <c r="P387" i="3" s="1"/>
  <c r="P386" i="3" s="1"/>
  <c r="Q389" i="3"/>
  <c r="Q388" i="3" s="1"/>
  <c r="Q387" i="3" s="1"/>
  <c r="Q386" i="3" s="1"/>
  <c r="R389" i="3"/>
  <c r="R388" i="3" s="1"/>
  <c r="R387" i="3" s="1"/>
  <c r="R386" i="3" s="1"/>
  <c r="T389" i="3"/>
  <c r="T388" i="3" s="1"/>
  <c r="T387" i="3" s="1"/>
  <c r="T386" i="3" s="1"/>
  <c r="U389" i="3"/>
  <c r="U388" i="3" s="1"/>
  <c r="U387" i="3" s="1"/>
  <c r="U386" i="3" s="1"/>
  <c r="N393" i="3"/>
  <c r="N392" i="3" s="1"/>
  <c r="N391" i="3" s="1"/>
  <c r="N390" i="3" s="1"/>
  <c r="O393" i="3"/>
  <c r="O392" i="3" s="1"/>
  <c r="O391" i="3" s="1"/>
  <c r="O390" i="3" s="1"/>
  <c r="P393" i="3"/>
  <c r="P392" i="3" s="1"/>
  <c r="P391" i="3" s="1"/>
  <c r="P390" i="3" s="1"/>
  <c r="Q393" i="3"/>
  <c r="Q392" i="3" s="1"/>
  <c r="Q391" i="3" s="1"/>
  <c r="Q390" i="3" s="1"/>
  <c r="R393" i="3"/>
  <c r="R392" i="3" s="1"/>
  <c r="R391" i="3" s="1"/>
  <c r="R390" i="3" s="1"/>
  <c r="U393" i="3"/>
  <c r="U392" i="3" s="1"/>
  <c r="U391" i="3" s="1"/>
  <c r="U390" i="3" s="1"/>
  <c r="Z397" i="2"/>
  <c r="Z398" i="2" s="1"/>
  <c r="AA397" i="2"/>
  <c r="AA398" i="2" s="1"/>
  <c r="W369" i="2" l="1"/>
  <c r="U142" i="3"/>
  <c r="U141" i="3" s="1"/>
  <c r="U140" i="3" s="1"/>
  <c r="U130" i="3" s="1"/>
  <c r="S134" i="2"/>
  <c r="S133" i="2" s="1"/>
  <c r="S132" i="2" s="1"/>
  <c r="S142" i="3"/>
  <c r="S141" i="3" s="1"/>
  <c r="S140" i="3" s="1"/>
  <c r="U134" i="2"/>
  <c r="U133" i="2" s="1"/>
  <c r="U132" i="2" s="1"/>
  <c r="W70" i="3"/>
  <c r="T333" i="3"/>
  <c r="T332" i="3" s="1"/>
  <c r="S230" i="2"/>
  <c r="S229" i="2" s="1"/>
  <c r="S228" i="2" s="1"/>
  <c r="S226" i="2" s="1"/>
  <c r="T20" i="2"/>
  <c r="T19" i="2" s="1"/>
  <c r="R18" i="2"/>
  <c r="R17" i="2" s="1"/>
  <c r="R118" i="3"/>
  <c r="R117" i="3" s="1"/>
  <c r="R116" i="3" s="1"/>
  <c r="S79" i="2"/>
  <c r="S78" i="2" s="1"/>
  <c r="U48" i="2"/>
  <c r="U47" i="2" s="1"/>
  <c r="U46" i="2" s="1"/>
  <c r="T42" i="2"/>
  <c r="T41" i="2" s="1"/>
  <c r="T40" i="2" s="1"/>
  <c r="P230" i="2"/>
  <c r="P229" i="2" s="1"/>
  <c r="P228" i="2" s="1"/>
  <c r="P226" i="2" s="1"/>
  <c r="Y70" i="3"/>
  <c r="T225" i="2"/>
  <c r="T224" i="2" s="1"/>
  <c r="T223" i="2" s="1"/>
  <c r="T219" i="2" s="1"/>
  <c r="T218" i="2" s="1"/>
  <c r="S365" i="2"/>
  <c r="S364" i="2" s="1"/>
  <c r="S363" i="2" s="1"/>
  <c r="R327" i="3"/>
  <c r="R326" i="3" s="1"/>
  <c r="R325" i="3" s="1"/>
  <c r="U317" i="3"/>
  <c r="U316" i="3" s="1"/>
  <c r="U315" i="3" s="1"/>
  <c r="U314" i="3" s="1"/>
  <c r="T184" i="2"/>
  <c r="T183" i="2" s="1"/>
  <c r="T182" i="2" s="1"/>
  <c r="T310" i="3"/>
  <c r="T309" i="3" s="1"/>
  <c r="T308" i="3" s="1"/>
  <c r="T307" i="3"/>
  <c r="T306" i="3" s="1"/>
  <c r="T305" i="3" s="1"/>
  <c r="S304" i="3"/>
  <c r="S303" i="3" s="1"/>
  <c r="S302" i="3" s="1"/>
  <c r="R301" i="3"/>
  <c r="R300" i="3" s="1"/>
  <c r="U296" i="3"/>
  <c r="U295" i="3" s="1"/>
  <c r="U294" i="3" s="1"/>
  <c r="U293" i="3"/>
  <c r="U292" i="3" s="1"/>
  <c r="S162" i="2"/>
  <c r="S161" i="2" s="1"/>
  <c r="R288" i="3"/>
  <c r="R287" i="3" s="1"/>
  <c r="R286" i="3" s="1"/>
  <c r="U151" i="2"/>
  <c r="U150" i="2" s="1"/>
  <c r="U149" i="2" s="1"/>
  <c r="T111" i="2"/>
  <c r="T110" i="2" s="1"/>
  <c r="T109" i="2" s="1"/>
  <c r="T176" i="3"/>
  <c r="T175" i="3" s="1"/>
  <c r="T174" i="3" s="1"/>
  <c r="R96" i="2"/>
  <c r="R95" i="2" s="1"/>
  <c r="R94" i="2" s="1"/>
  <c r="R20" i="2"/>
  <c r="R19" i="2" s="1"/>
  <c r="R16" i="2" s="1"/>
  <c r="R79" i="2"/>
  <c r="R78" i="2" s="1"/>
  <c r="U71" i="2"/>
  <c r="U70" i="2" s="1"/>
  <c r="U69" i="2" s="1"/>
  <c r="S48" i="2"/>
  <c r="S47" i="2" s="1"/>
  <c r="S46" i="2" s="1"/>
  <c r="S85" i="3"/>
  <c r="S84" i="3" s="1"/>
  <c r="S83" i="3" s="1"/>
  <c r="T36" i="3"/>
  <c r="T35" i="3" s="1"/>
  <c r="T34" i="3" s="1"/>
  <c r="S33" i="3"/>
  <c r="S32" i="3" s="1"/>
  <c r="S31" i="3" s="1"/>
  <c r="R30" i="3"/>
  <c r="R29" i="3" s="1"/>
  <c r="R28" i="3" s="1"/>
  <c r="U25" i="3"/>
  <c r="S61" i="2"/>
  <c r="S60" i="2" s="1"/>
  <c r="R392" i="2"/>
  <c r="R391" i="2" s="1"/>
  <c r="R390" i="2" s="1"/>
  <c r="U54" i="3"/>
  <c r="U53" i="3" s="1"/>
  <c r="U52" i="3" s="1"/>
  <c r="U351" i="2"/>
  <c r="U350" i="2" s="1"/>
  <c r="U349" i="2" s="1"/>
  <c r="U348" i="2" s="1"/>
  <c r="U347" i="2" s="1"/>
  <c r="R346" i="2"/>
  <c r="R345" i="2" s="1"/>
  <c r="R344" i="2" s="1"/>
  <c r="U341" i="2"/>
  <c r="U340" i="2" s="1"/>
  <c r="R307" i="2"/>
  <c r="R306" i="2" s="1"/>
  <c r="R305" i="2" s="1"/>
  <c r="U302" i="2"/>
  <c r="U301" i="2" s="1"/>
  <c r="T316" i="2"/>
  <c r="T315" i="2" s="1"/>
  <c r="T314" i="2" s="1"/>
  <c r="T313" i="2" s="1"/>
  <c r="T312" i="2" s="1"/>
  <c r="T299" i="2"/>
  <c r="T298" i="2" s="1"/>
  <c r="T297" i="2" s="1"/>
  <c r="R275" i="3"/>
  <c r="R274" i="3" s="1"/>
  <c r="R273" i="3" s="1"/>
  <c r="U268" i="3"/>
  <c r="U267" i="3" s="1"/>
  <c r="S266" i="3"/>
  <c r="S265" i="3" s="1"/>
  <c r="S264" i="3" s="1"/>
  <c r="R263" i="3"/>
  <c r="R262" i="3" s="1"/>
  <c r="R261" i="3" s="1"/>
  <c r="T253" i="3"/>
  <c r="T252" i="3" s="1"/>
  <c r="T251" i="3" s="1"/>
  <c r="R287" i="2"/>
  <c r="R286" i="2" s="1"/>
  <c r="R285" i="2" s="1"/>
  <c r="R247" i="3"/>
  <c r="R246" i="3" s="1"/>
  <c r="R245" i="3" s="1"/>
  <c r="U257" i="2"/>
  <c r="U256" i="2" s="1"/>
  <c r="U255" i="2" s="1"/>
  <c r="T328" i="2"/>
  <c r="T327" i="2" s="1"/>
  <c r="T326" i="2" s="1"/>
  <c r="T325" i="2" s="1"/>
  <c r="T324" i="2" s="1"/>
  <c r="T231" i="3"/>
  <c r="T230" i="3" s="1"/>
  <c r="T229" i="3" s="1"/>
  <c r="S278" i="2"/>
  <c r="S277" i="2" s="1"/>
  <c r="S276" i="2" s="1"/>
  <c r="R275" i="2"/>
  <c r="R274" i="2" s="1"/>
  <c r="R273" i="2" s="1"/>
  <c r="U269" i="2"/>
  <c r="U268" i="2" s="1"/>
  <c r="U267" i="2" s="1"/>
  <c r="S210" i="3"/>
  <c r="S209" i="3" s="1"/>
  <c r="S208" i="3" s="1"/>
  <c r="R207" i="3"/>
  <c r="R206" i="3" s="1"/>
  <c r="R205" i="3" s="1"/>
  <c r="U200" i="3"/>
  <c r="U199" i="3" s="1"/>
  <c r="U198" i="3" s="1"/>
  <c r="S272" i="2"/>
  <c r="S271" i="2" s="1"/>
  <c r="S270" i="2" s="1"/>
  <c r="R269" i="2"/>
  <c r="R268" i="2" s="1"/>
  <c r="R267" i="2" s="1"/>
  <c r="U245" i="2"/>
  <c r="U244" i="2" s="1"/>
  <c r="U243" i="2" s="1"/>
  <c r="R209" i="2"/>
  <c r="R208" i="2" s="1"/>
  <c r="R207" i="2" s="1"/>
  <c r="U203" i="2"/>
  <c r="U202" i="2" s="1"/>
  <c r="R198" i="2"/>
  <c r="R197" i="2" s="1"/>
  <c r="R365" i="2"/>
  <c r="R364" i="2" s="1"/>
  <c r="R363" i="2" s="1"/>
  <c r="U217" i="2"/>
  <c r="U216" i="2" s="1"/>
  <c r="U215" i="2" s="1"/>
  <c r="U214" i="2" s="1"/>
  <c r="U213" i="2" s="1"/>
  <c r="S190" i="2"/>
  <c r="S189" i="2" s="1"/>
  <c r="S188" i="2" s="1"/>
  <c r="S187" i="2" s="1"/>
  <c r="S184" i="2"/>
  <c r="S183" i="2" s="1"/>
  <c r="S182" i="2" s="1"/>
  <c r="S181" i="2"/>
  <c r="S180" i="2" s="1"/>
  <c r="S179" i="2" s="1"/>
  <c r="S178" i="2"/>
  <c r="S177" i="2" s="1"/>
  <c r="S176" i="2" s="1"/>
  <c r="R175" i="2"/>
  <c r="R174" i="2" s="1"/>
  <c r="R173" i="2" s="1"/>
  <c r="T170" i="2"/>
  <c r="T169" i="2" s="1"/>
  <c r="T168" i="2" s="1"/>
  <c r="T167" i="2"/>
  <c r="T166" i="2" s="1"/>
  <c r="T165" i="2" s="1"/>
  <c r="R291" i="3"/>
  <c r="R290" i="3" s="1"/>
  <c r="S179" i="3"/>
  <c r="S178" i="3" s="1"/>
  <c r="S177" i="3" s="1"/>
  <c r="S108" i="2"/>
  <c r="S107" i="2" s="1"/>
  <c r="S106" i="2" s="1"/>
  <c r="R102" i="2"/>
  <c r="R101" i="2" s="1"/>
  <c r="R100" i="2" s="1"/>
  <c r="R90" i="2" s="1"/>
  <c r="R89" i="2" s="1"/>
  <c r="S105" i="2"/>
  <c r="S104" i="2" s="1"/>
  <c r="S103" i="2" s="1"/>
  <c r="S139" i="2"/>
  <c r="S138" i="2" s="1"/>
  <c r="S137" i="2" s="1"/>
  <c r="S136" i="2" s="1"/>
  <c r="S135" i="2" s="1"/>
  <c r="R145" i="2"/>
  <c r="R144" i="2" s="1"/>
  <c r="R143" i="2" s="1"/>
  <c r="R142" i="2" s="1"/>
  <c r="R140" i="2" s="1"/>
  <c r="S63" i="2"/>
  <c r="S62" i="2" s="1"/>
  <c r="T74" i="2"/>
  <c r="T73" i="2" s="1"/>
  <c r="T72" i="2" s="1"/>
  <c r="S71" i="2"/>
  <c r="S70" i="2" s="1"/>
  <c r="S69" i="2" s="1"/>
  <c r="S68" i="2" s="1"/>
  <c r="S67" i="2" s="1"/>
  <c r="R48" i="2"/>
  <c r="R47" i="2" s="1"/>
  <c r="R46" i="2" s="1"/>
  <c r="R85" i="3"/>
  <c r="R84" i="3" s="1"/>
  <c r="R83" i="3" s="1"/>
  <c r="T74" i="3"/>
  <c r="T73" i="3" s="1"/>
  <c r="R72" i="3"/>
  <c r="R71" i="3" s="1"/>
  <c r="U119" i="2"/>
  <c r="U118" i="2" s="1"/>
  <c r="U117" i="2" s="1"/>
  <c r="U116" i="2" s="1"/>
  <c r="U115" i="2" s="1"/>
  <c r="R33" i="3"/>
  <c r="R32" i="3" s="1"/>
  <c r="R31" i="3" s="1"/>
  <c r="U27" i="3"/>
  <c r="U26" i="3" s="1"/>
  <c r="S25" i="3"/>
  <c r="S24" i="3" s="1"/>
  <c r="R254" i="2"/>
  <c r="R253" i="2" s="1"/>
  <c r="R252" i="2" s="1"/>
  <c r="U230" i="2"/>
  <c r="U229" i="2" s="1"/>
  <c r="U228" i="2" s="1"/>
  <c r="U227" i="2" s="1"/>
  <c r="S118" i="3"/>
  <c r="S117" i="3" s="1"/>
  <c r="S116" i="3" s="1"/>
  <c r="R63" i="2"/>
  <c r="R62" i="2" s="1"/>
  <c r="R25" i="3"/>
  <c r="R24" i="3" s="1"/>
  <c r="V70" i="3"/>
  <c r="U63" i="2"/>
  <c r="U62" i="2" s="1"/>
  <c r="U139" i="2"/>
  <c r="U138" i="2" s="1"/>
  <c r="U137" i="2" s="1"/>
  <c r="U136" i="2" s="1"/>
  <c r="U135" i="2" s="1"/>
  <c r="Y17" i="3"/>
  <c r="V204" i="3"/>
  <c r="V258" i="2"/>
  <c r="V239" i="2" s="1"/>
  <c r="V238" i="2" s="1"/>
  <c r="R131" i="2"/>
  <c r="R130" i="2" s="1"/>
  <c r="R129" i="2" s="1"/>
  <c r="R121" i="2" s="1"/>
  <c r="R120" i="2" s="1"/>
  <c r="U125" i="2"/>
  <c r="U124" i="2" s="1"/>
  <c r="U123" i="2" s="1"/>
  <c r="U105" i="2"/>
  <c r="U104" i="2" s="1"/>
  <c r="U103" i="2" s="1"/>
  <c r="X70" i="3"/>
  <c r="U347" i="3"/>
  <c r="U345" i="3" s="1"/>
  <c r="U344" i="3" s="1"/>
  <c r="U334" i="3" s="1"/>
  <c r="T346" i="3"/>
  <c r="S191" i="3"/>
  <c r="S190" i="3" s="1"/>
  <c r="S189" i="3" s="1"/>
  <c r="S251" i="2"/>
  <c r="S250" i="2" s="1"/>
  <c r="S249" i="2" s="1"/>
  <c r="T310" i="2"/>
  <c r="S131" i="2"/>
  <c r="S130" i="2" s="1"/>
  <c r="S129" i="2" s="1"/>
  <c r="T81" i="2"/>
  <c r="T80" i="2" s="1"/>
  <c r="S393" i="3"/>
  <c r="S392" i="3" s="1"/>
  <c r="S391" i="3" s="1"/>
  <c r="S390" i="3" s="1"/>
  <c r="S139" i="3"/>
  <c r="S138" i="3" s="1"/>
  <c r="S137" i="3" s="1"/>
  <c r="S130" i="3" s="1"/>
  <c r="S79" i="3"/>
  <c r="S78" i="3" s="1"/>
  <c r="S77" i="3" s="1"/>
  <c r="R83" i="2"/>
  <c r="R82" i="2" s="1"/>
  <c r="Y204" i="3"/>
  <c r="S104" i="3"/>
  <c r="S103" i="3" s="1"/>
  <c r="S82" i="3"/>
  <c r="S81" i="3" s="1"/>
  <c r="S80" i="3" s="1"/>
  <c r="U93" i="2"/>
  <c r="U92" i="2" s="1"/>
  <c r="U91" i="2" s="1"/>
  <c r="S125" i="2"/>
  <c r="S124" i="2" s="1"/>
  <c r="S123" i="2" s="1"/>
  <c r="S122" i="2" s="1"/>
  <c r="U66" i="2"/>
  <c r="U65" i="2" s="1"/>
  <c r="U64" i="2" s="1"/>
  <c r="U59" i="2"/>
  <c r="U58" i="2" s="1"/>
  <c r="R104" i="3"/>
  <c r="R103" i="3" s="1"/>
  <c r="R82" i="3"/>
  <c r="R81" i="3" s="1"/>
  <c r="R80" i="3" s="1"/>
  <c r="U241" i="3"/>
  <c r="U240" i="3" s="1"/>
  <c r="U239" i="3" s="1"/>
  <c r="T234" i="3"/>
  <c r="T233" i="3" s="1"/>
  <c r="T232" i="3" s="1"/>
  <c r="S222" i="3"/>
  <c r="S221" i="3" s="1"/>
  <c r="S220" i="3" s="1"/>
  <c r="R219" i="3"/>
  <c r="R218" i="3" s="1"/>
  <c r="R217" i="3" s="1"/>
  <c r="R204" i="3" s="1"/>
  <c r="U213" i="3"/>
  <c r="U212" i="3" s="1"/>
  <c r="U211" i="3" s="1"/>
  <c r="U204" i="3" s="1"/>
  <c r="S197" i="3"/>
  <c r="S196" i="3" s="1"/>
  <c r="S195" i="3" s="1"/>
  <c r="R194" i="3"/>
  <c r="R193" i="3" s="1"/>
  <c r="R192" i="3" s="1"/>
  <c r="U188" i="3"/>
  <c r="U187" i="3" s="1"/>
  <c r="U186" i="3" s="1"/>
  <c r="S115" i="3"/>
  <c r="S114" i="3" s="1"/>
  <c r="S109" i="3" s="1"/>
  <c r="U111" i="3"/>
  <c r="U110" i="3" s="1"/>
  <c r="U109" i="3" s="1"/>
  <c r="T94" i="3"/>
  <c r="T93" i="3" s="1"/>
  <c r="T92" i="3" s="1"/>
  <c r="U46" i="3"/>
  <c r="U45" i="3" s="1"/>
  <c r="U40" i="3"/>
  <c r="U39" i="3" s="1"/>
  <c r="U38" i="3" s="1"/>
  <c r="U37" i="3" s="1"/>
  <c r="U386" i="2"/>
  <c r="U385" i="2" s="1"/>
  <c r="U384" i="2" s="1"/>
  <c r="S372" i="2"/>
  <c r="S371" i="2" s="1"/>
  <c r="S370" i="2" s="1"/>
  <c r="S369" i="2" s="1"/>
  <c r="U368" i="2"/>
  <c r="U367" i="2" s="1"/>
  <c r="U366" i="2" s="1"/>
  <c r="P343" i="2"/>
  <c r="P342" i="2" s="1"/>
  <c r="P337" i="2" s="1"/>
  <c r="P336" i="2" s="1"/>
  <c r="P335" i="2" s="1"/>
  <c r="U321" i="2"/>
  <c r="U320" i="2" s="1"/>
  <c r="R294" i="2"/>
  <c r="R293" i="2" s="1"/>
  <c r="R290" i="2" s="1"/>
  <c r="R289" i="2" s="1"/>
  <c r="R288" i="2" s="1"/>
  <c r="T292" i="2"/>
  <c r="T291" i="2" s="1"/>
  <c r="O292" i="2"/>
  <c r="O291" i="2" s="1"/>
  <c r="O290" i="2" s="1"/>
  <c r="O289" i="2" s="1"/>
  <c r="O288" i="2" s="1"/>
  <c r="P272" i="2"/>
  <c r="P271" i="2" s="1"/>
  <c r="P270" i="2" s="1"/>
  <c r="P269" i="2"/>
  <c r="P268" i="2" s="1"/>
  <c r="P267" i="2" s="1"/>
  <c r="P102" i="2"/>
  <c r="P101" i="2" s="1"/>
  <c r="P100" i="2" s="1"/>
  <c r="W258" i="2"/>
  <c r="V376" i="2"/>
  <c r="V375" i="2" s="1"/>
  <c r="U257" i="3"/>
  <c r="U256" i="3" s="1"/>
  <c r="R250" i="3"/>
  <c r="R249" i="3" s="1"/>
  <c r="R248" i="3" s="1"/>
  <c r="P160" i="3"/>
  <c r="P159" i="3" s="1"/>
  <c r="P158" i="3" s="1"/>
  <c r="P157" i="3" s="1"/>
  <c r="P142" i="3"/>
  <c r="P141" i="3" s="1"/>
  <c r="P140" i="3" s="1"/>
  <c r="U97" i="3"/>
  <c r="U96" i="3" s="1"/>
  <c r="U95" i="3" s="1"/>
  <c r="R51" i="3"/>
  <c r="R50" i="3" s="1"/>
  <c r="R49" i="3" s="1"/>
  <c r="R378" i="2"/>
  <c r="R377" i="2" s="1"/>
  <c r="R376" i="2" s="1"/>
  <c r="R375" i="2" s="1"/>
  <c r="U262" i="2"/>
  <c r="U261" i="2" s="1"/>
  <c r="U258" i="2" s="1"/>
  <c r="P162" i="2"/>
  <c r="P161" i="2" s="1"/>
  <c r="P160" i="2" s="1"/>
  <c r="P134" i="2"/>
  <c r="P133" i="2" s="1"/>
  <c r="P132" i="2" s="1"/>
  <c r="P121" i="2" s="1"/>
  <c r="P120" i="2" s="1"/>
  <c r="P99" i="2"/>
  <c r="P98" i="2" s="1"/>
  <c r="P97" i="2" s="1"/>
  <c r="R81" i="2"/>
  <c r="R80" i="2" s="1"/>
  <c r="Q77" i="1"/>
  <c r="Q76" i="1" s="1"/>
  <c r="Q75" i="1" s="1"/>
  <c r="V264" i="3"/>
  <c r="R88" i="3"/>
  <c r="R87" i="3" s="1"/>
  <c r="R86" i="3" s="1"/>
  <c r="R311" i="2"/>
  <c r="R309" i="2" s="1"/>
  <c r="R308" i="2" s="1"/>
  <c r="O310" i="2"/>
  <c r="W264" i="3"/>
  <c r="P204" i="3"/>
  <c r="O204" i="3"/>
  <c r="N204" i="3"/>
  <c r="Q204" i="3"/>
  <c r="W18" i="2"/>
  <c r="W17" i="2" s="1"/>
  <c r="W16" i="2" s="1"/>
  <c r="X339" i="2"/>
  <c r="X338" i="2" s="1"/>
  <c r="X341" i="2"/>
  <c r="X340" i="2" s="1"/>
  <c r="X372" i="2"/>
  <c r="X371" i="2" s="1"/>
  <c r="X370" i="2" s="1"/>
  <c r="X369" i="2" s="1"/>
  <c r="X12" i="3"/>
  <c r="X11" i="3" s="1"/>
  <c r="X380" i="2"/>
  <c r="X379" i="2" s="1"/>
  <c r="X386" i="2"/>
  <c r="X385" i="2" s="1"/>
  <c r="X384" i="2" s="1"/>
  <c r="U15" i="2"/>
  <c r="U14" i="2" s="1"/>
  <c r="S93" i="2"/>
  <c r="S92" i="2" s="1"/>
  <c r="S91" i="2" s="1"/>
  <c r="S90" i="2" s="1"/>
  <c r="S89" i="2" s="1"/>
  <c r="T15" i="2"/>
  <c r="T14" i="2" s="1"/>
  <c r="R74" i="2"/>
  <c r="R73" i="2" s="1"/>
  <c r="R72" i="2" s="1"/>
  <c r="R68" i="2" s="1"/>
  <c r="R67" i="2" s="1"/>
  <c r="R15" i="2"/>
  <c r="R14" i="2" s="1"/>
  <c r="U94" i="3"/>
  <c r="U93" i="3" s="1"/>
  <c r="U92" i="3" s="1"/>
  <c r="R64" i="3"/>
  <c r="R63" i="3" s="1"/>
  <c r="R62" i="3" s="1"/>
  <c r="R61" i="3" s="1"/>
  <c r="U24" i="3"/>
  <c r="U21" i="3" s="1"/>
  <c r="S23" i="3"/>
  <c r="S22" i="3" s="1"/>
  <c r="S21" i="3" s="1"/>
  <c r="S17" i="3" s="1"/>
  <c r="O264" i="3"/>
  <c r="O260" i="3" s="1"/>
  <c r="O258" i="2"/>
  <c r="O239" i="2" s="1"/>
  <c r="O238" i="2" s="1"/>
  <c r="Y264" i="3"/>
  <c r="Y258" i="2"/>
  <c r="Y239" i="2" s="1"/>
  <c r="Y238" i="2" s="1"/>
  <c r="W319" i="2"/>
  <c r="W318" i="2" s="1"/>
  <c r="W317" i="2" s="1"/>
  <c r="R264" i="3"/>
  <c r="N264" i="3"/>
  <c r="R258" i="2"/>
  <c r="N258" i="2"/>
  <c r="N239" i="2" s="1"/>
  <c r="N238" i="2" s="1"/>
  <c r="X17" i="3"/>
  <c r="Q264" i="3"/>
  <c r="Q258" i="2"/>
  <c r="Q239" i="2" s="1"/>
  <c r="Q238" i="2" s="1"/>
  <c r="M258" i="2"/>
  <c r="M239" i="2" s="1"/>
  <c r="M238" i="2" s="1"/>
  <c r="U264" i="3"/>
  <c r="U260" i="3" s="1"/>
  <c r="P264" i="3"/>
  <c r="P260" i="3" s="1"/>
  <c r="P258" i="2"/>
  <c r="K258" i="2"/>
  <c r="V17" i="3"/>
  <c r="W17" i="3"/>
  <c r="Y367" i="3"/>
  <c r="V367" i="3"/>
  <c r="R36" i="2"/>
  <c r="R35" i="2" s="1"/>
  <c r="R34" i="2" s="1"/>
  <c r="U36" i="2"/>
  <c r="U35" i="2" s="1"/>
  <c r="U34" i="2" s="1"/>
  <c r="S36" i="2"/>
  <c r="S35" i="2" s="1"/>
  <c r="S34" i="2" s="1"/>
  <c r="S66" i="2"/>
  <c r="S65" i="2" s="1"/>
  <c r="S64" i="2" s="1"/>
  <c r="V369" i="2"/>
  <c r="W376" i="2"/>
  <c r="W375" i="2" s="1"/>
  <c r="O369" i="2"/>
  <c r="Y194" i="2"/>
  <c r="Q390" i="1"/>
  <c r="Q389" i="1" s="1"/>
  <c r="Q388" i="1" s="1"/>
  <c r="Q387" i="1" s="1"/>
  <c r="Y345" i="3"/>
  <c r="Y344" i="3" s="1"/>
  <c r="Y334" i="3" s="1"/>
  <c r="V168" i="2"/>
  <c r="W194" i="2"/>
  <c r="R13" i="2"/>
  <c r="R12" i="2" s="1"/>
  <c r="P118" i="3"/>
  <c r="P117" i="3" s="1"/>
  <c r="P116" i="3" s="1"/>
  <c r="O18" i="2"/>
  <c r="O17" i="2" s="1"/>
  <c r="O13" i="2"/>
  <c r="O12" i="2" s="1"/>
  <c r="Q173" i="1"/>
  <c r="U11" i="2"/>
  <c r="U10" i="2" s="1"/>
  <c r="O20" i="2"/>
  <c r="O19" i="2" s="1"/>
  <c r="V194" i="2"/>
  <c r="R23" i="2"/>
  <c r="R22" i="2" s="1"/>
  <c r="R21" i="2" s="1"/>
  <c r="U13" i="2"/>
  <c r="U12" i="2" s="1"/>
  <c r="T11" i="2"/>
  <c r="T10" i="2" s="1"/>
  <c r="T13" i="2"/>
  <c r="T12" i="2" s="1"/>
  <c r="R11" i="2"/>
  <c r="R10" i="2" s="1"/>
  <c r="O11" i="2"/>
  <c r="O10" i="2" s="1"/>
  <c r="W354" i="3"/>
  <c r="W353" i="3" s="1"/>
  <c r="W11" i="2"/>
  <c r="W10" i="2" s="1"/>
  <c r="W9" i="2" s="1"/>
  <c r="U118" i="3"/>
  <c r="U117" i="3" s="1"/>
  <c r="U116" i="3" s="1"/>
  <c r="V309" i="2"/>
  <c r="V308" i="2" s="1"/>
  <c r="W207" i="2"/>
  <c r="X309" i="2"/>
  <c r="X308" i="2" s="1"/>
  <c r="Y376" i="2"/>
  <c r="Y375" i="2" s="1"/>
  <c r="Y219" i="2"/>
  <c r="Y218" i="2" s="1"/>
  <c r="Y212" i="2" s="1"/>
  <c r="V290" i="2"/>
  <c r="V289" i="2" s="1"/>
  <c r="V288" i="2" s="1"/>
  <c r="V219" i="2"/>
  <c r="V218" i="2" s="1"/>
  <c r="V212" i="2" s="1"/>
  <c r="X219" i="2"/>
  <c r="X218" i="2" s="1"/>
  <c r="V207" i="2"/>
  <c r="X290" i="2"/>
  <c r="X289" i="2" s="1"/>
  <c r="X288" i="2" s="1"/>
  <c r="W168" i="2"/>
  <c r="X207" i="2"/>
  <c r="X345" i="3"/>
  <c r="X344" i="3" s="1"/>
  <c r="X334" i="3" s="1"/>
  <c r="X357" i="3"/>
  <c r="Y372" i="3"/>
  <c r="V10" i="3"/>
  <c r="V9" i="3" s="1"/>
  <c r="W42" i="3"/>
  <c r="W41" i="3" s="1"/>
  <c r="R380" i="3"/>
  <c r="N380" i="3"/>
  <c r="W157" i="3"/>
  <c r="Y357" i="3"/>
  <c r="W367" i="3"/>
  <c r="W109" i="3"/>
  <c r="W108" i="3" s="1"/>
  <c r="W107" i="3" s="1"/>
  <c r="Y255" i="3"/>
  <c r="Y254" i="3" s="1"/>
  <c r="Y109" i="3"/>
  <c r="V345" i="3"/>
  <c r="V344" i="3" s="1"/>
  <c r="V334" i="3" s="1"/>
  <c r="V380" i="3"/>
  <c r="V297" i="3"/>
  <c r="V289" i="3"/>
  <c r="X380" i="3"/>
  <c r="V260" i="3"/>
  <c r="W380" i="3"/>
  <c r="V148" i="3"/>
  <c r="V147" i="3" s="1"/>
  <c r="Y42" i="3"/>
  <c r="Y130" i="3"/>
  <c r="Y260" i="3"/>
  <c r="W281" i="3"/>
  <c r="Y289" i="3"/>
  <c r="V130" i="3"/>
  <c r="Y300" i="2"/>
  <c r="Y337" i="2"/>
  <c r="Y185" i="3"/>
  <c r="X297" i="3"/>
  <c r="X352" i="3"/>
  <c r="W372" i="3"/>
  <c r="Y290" i="2"/>
  <c r="Y289" i="2" s="1"/>
  <c r="Y288" i="2" s="1"/>
  <c r="Y309" i="2"/>
  <c r="Y308" i="2" s="1"/>
  <c r="V164" i="3"/>
  <c r="W297" i="3"/>
  <c r="V152" i="2"/>
  <c r="V199" i="2"/>
  <c r="W337" i="2"/>
  <c r="W336" i="2" s="1"/>
  <c r="W335" i="2" s="1"/>
  <c r="V42" i="3"/>
  <c r="V41" i="3" s="1"/>
  <c r="V324" i="3"/>
  <c r="U18" i="2"/>
  <c r="U17" i="2" s="1"/>
  <c r="Y281" i="3"/>
  <c r="V352" i="3"/>
  <c r="W57" i="2"/>
  <c r="W56" i="2" s="1"/>
  <c r="W55" i="2" s="1"/>
  <c r="V160" i="2"/>
  <c r="V300" i="2"/>
  <c r="U20" i="2"/>
  <c r="U19" i="2" s="1"/>
  <c r="T18" i="2"/>
  <c r="T17" i="2" s="1"/>
  <c r="X148" i="3"/>
  <c r="X147" i="3" s="1"/>
  <c r="V109" i="3"/>
  <c r="Y352" i="3"/>
  <c r="V123" i="3"/>
  <c r="V185" i="3"/>
  <c r="V77" i="2"/>
  <c r="V76" i="2" s="1"/>
  <c r="V75" i="2" s="1"/>
  <c r="W10" i="3"/>
  <c r="W9" i="3" s="1"/>
  <c r="Y123" i="3"/>
  <c r="W255" i="3"/>
  <c r="W254" i="3" s="1"/>
  <c r="V385" i="3"/>
  <c r="Y385" i="3"/>
  <c r="V348" i="2"/>
  <c r="V347" i="2" s="1"/>
  <c r="W152" i="2"/>
  <c r="W160" i="2"/>
  <c r="V226" i="2"/>
  <c r="V227" i="2"/>
  <c r="V186" i="2"/>
  <c r="V185" i="2"/>
  <c r="W226" i="2"/>
  <c r="W227" i="2"/>
  <c r="Q38" i="1"/>
  <c r="Q37" i="1" s="1"/>
  <c r="V121" i="2"/>
  <c r="V120" i="2" s="1"/>
  <c r="V319" i="2"/>
  <c r="V318" i="2" s="1"/>
  <c r="V317" i="2" s="1"/>
  <c r="Y157" i="3"/>
  <c r="Y324" i="3"/>
  <c r="Y152" i="2"/>
  <c r="W199" i="2"/>
  <c r="X300" i="2"/>
  <c r="V383" i="2"/>
  <c r="X100" i="3"/>
  <c r="X99" i="3" s="1"/>
  <c r="X98" i="3" s="1"/>
  <c r="W130" i="3"/>
  <c r="X168" i="2"/>
  <c r="V337" i="2"/>
  <c r="V336" i="2" s="1"/>
  <c r="V335" i="2" s="1"/>
  <c r="V357" i="3"/>
  <c r="Y57" i="2"/>
  <c r="Y56" i="2" s="1"/>
  <c r="Y55" i="2" s="1"/>
  <c r="Y160" i="2"/>
  <c r="V90" i="2"/>
  <c r="V89" i="2" s="1"/>
  <c r="Y348" i="2"/>
  <c r="Y347" i="2" s="1"/>
  <c r="W164" i="3"/>
  <c r="Y122" i="2"/>
  <c r="Y121" i="2"/>
  <c r="Y120" i="2" s="1"/>
  <c r="W186" i="2"/>
  <c r="W185" i="2"/>
  <c r="Y226" i="2"/>
  <c r="Y227" i="2"/>
  <c r="Y164" i="3"/>
  <c r="T340" i="3"/>
  <c r="T339" i="3" s="1"/>
  <c r="T338" i="3" s="1"/>
  <c r="S333" i="3"/>
  <c r="S332" i="3" s="1"/>
  <c r="S331" i="3" s="1"/>
  <c r="T179" i="3"/>
  <c r="T178" i="3" s="1"/>
  <c r="T177" i="3" s="1"/>
  <c r="U106" i="3"/>
  <c r="U105" i="3" s="1"/>
  <c r="R102" i="3"/>
  <c r="R101" i="3" s="1"/>
  <c r="U91" i="3"/>
  <c r="U90" i="3" s="1"/>
  <c r="U89" i="3" s="1"/>
  <c r="S88" i="3"/>
  <c r="S87" i="3" s="1"/>
  <c r="S86" i="3" s="1"/>
  <c r="R79" i="3"/>
  <c r="R78" i="3" s="1"/>
  <c r="R77" i="3" s="1"/>
  <c r="U74" i="3"/>
  <c r="U73" i="3" s="1"/>
  <c r="T72" i="3"/>
  <c r="T71" i="3" s="1"/>
  <c r="U190" i="2"/>
  <c r="U189" i="2" s="1"/>
  <c r="U188" i="2" s="1"/>
  <c r="U187" i="2" s="1"/>
  <c r="U185" i="2" s="1"/>
  <c r="T178" i="2"/>
  <c r="T177" i="2" s="1"/>
  <c r="T176" i="2" s="1"/>
  <c r="U164" i="2"/>
  <c r="U163" i="2" s="1"/>
  <c r="U160" i="2" s="1"/>
  <c r="Y10" i="3"/>
  <c r="Y9" i="3" s="1"/>
  <c r="V372" i="3"/>
  <c r="Y90" i="2"/>
  <c r="Y89" i="2" s="1"/>
  <c r="W121" i="2"/>
  <c r="W120" i="2" s="1"/>
  <c r="Y319" i="2"/>
  <c r="Y318" i="2" s="1"/>
  <c r="Y317" i="2" s="1"/>
  <c r="U280" i="3"/>
  <c r="U279" i="3" s="1"/>
  <c r="U278" i="3" s="1"/>
  <c r="R230" i="2"/>
  <c r="R229" i="2" s="1"/>
  <c r="R228" i="2" s="1"/>
  <c r="R227" i="2" s="1"/>
  <c r="T181" i="2"/>
  <c r="T180" i="2" s="1"/>
  <c r="T179" i="2" s="1"/>
  <c r="R172" i="2"/>
  <c r="R171" i="2" s="1"/>
  <c r="U167" i="2"/>
  <c r="U166" i="2" s="1"/>
  <c r="U165" i="2" s="1"/>
  <c r="U83" i="2"/>
  <c r="U82" i="2" s="1"/>
  <c r="Y148" i="3"/>
  <c r="Y147" i="3" s="1"/>
  <c r="V238" i="3"/>
  <c r="V281" i="3"/>
  <c r="T313" i="3"/>
  <c r="T312" i="3" s="1"/>
  <c r="T311" i="3" s="1"/>
  <c r="S291" i="3"/>
  <c r="S290" i="3" s="1"/>
  <c r="V157" i="3"/>
  <c r="Y238" i="3"/>
  <c r="V255" i="3"/>
  <c r="V254" i="3" s="1"/>
  <c r="W289" i="3"/>
  <c r="V57" i="2"/>
  <c r="V56" i="2" s="1"/>
  <c r="V55" i="2" s="1"/>
  <c r="X77" i="2"/>
  <c r="X76" i="2" s="1"/>
  <c r="X75" i="2" s="1"/>
  <c r="Y199" i="2"/>
  <c r="Y140" i="2"/>
  <c r="Y141" i="2"/>
  <c r="P380" i="3"/>
  <c r="P357" i="3"/>
  <c r="Q376" i="2"/>
  <c r="Q375" i="2" s="1"/>
  <c r="V100" i="3"/>
  <c r="V99" i="3" s="1"/>
  <c r="V98" i="3" s="1"/>
  <c r="W140" i="2"/>
  <c r="W141" i="2"/>
  <c r="Y185" i="2"/>
  <c r="Y186" i="2"/>
  <c r="W383" i="2"/>
  <c r="W90" i="2"/>
  <c r="W89" i="2" s="1"/>
  <c r="V140" i="2"/>
  <c r="V141" i="2"/>
  <c r="S23" i="2"/>
  <c r="S22" i="2" s="1"/>
  <c r="S21" i="2" s="1"/>
  <c r="U42" i="2"/>
  <c r="U41" i="2" s="1"/>
  <c r="U40" i="2" s="1"/>
  <c r="U39" i="2"/>
  <c r="U38" i="2" s="1"/>
  <c r="U37" i="2" s="1"/>
  <c r="R54" i="2"/>
  <c r="R53" i="2" s="1"/>
  <c r="R52" i="2" s="1"/>
  <c r="U33" i="2"/>
  <c r="U32" i="2" s="1"/>
  <c r="U31" i="2" s="1"/>
  <c r="S30" i="2"/>
  <c r="S29" i="2" s="1"/>
  <c r="R28" i="2"/>
  <c r="R27" i="2" s="1"/>
  <c r="M376" i="2"/>
  <c r="M375" i="2" s="1"/>
  <c r="T39" i="2"/>
  <c r="T38" i="2" s="1"/>
  <c r="T37" i="2" s="1"/>
  <c r="U45" i="2"/>
  <c r="U44" i="2" s="1"/>
  <c r="U43" i="2" s="1"/>
  <c r="S33" i="2"/>
  <c r="S32" i="2" s="1"/>
  <c r="S31" i="2" s="1"/>
  <c r="R30" i="2"/>
  <c r="R29" i="2" s="1"/>
  <c r="U26" i="2"/>
  <c r="U25" i="2" s="1"/>
  <c r="S42" i="2"/>
  <c r="S41" i="2" s="1"/>
  <c r="S40" i="2" s="1"/>
  <c r="S39" i="2"/>
  <c r="S38" i="2" s="1"/>
  <c r="S37" i="2" s="1"/>
  <c r="T54" i="2"/>
  <c r="T53" i="2" s="1"/>
  <c r="T52" i="2" s="1"/>
  <c r="S45" i="2"/>
  <c r="S44" i="2" s="1"/>
  <c r="S43" i="2" s="1"/>
  <c r="R33" i="2"/>
  <c r="R32" i="2" s="1"/>
  <c r="R31" i="2" s="1"/>
  <c r="U28" i="2"/>
  <c r="U27" i="2" s="1"/>
  <c r="S26" i="2"/>
  <c r="S25" i="2" s="1"/>
  <c r="Q152" i="2"/>
  <c r="M152" i="2"/>
  <c r="U23" i="2"/>
  <c r="U22" i="2" s="1"/>
  <c r="U21" i="2" s="1"/>
  <c r="R42" i="2"/>
  <c r="R41" i="2" s="1"/>
  <c r="R40" i="2" s="1"/>
  <c r="R39" i="2"/>
  <c r="R38" i="2" s="1"/>
  <c r="R37" i="2" s="1"/>
  <c r="S54" i="2"/>
  <c r="S53" i="2" s="1"/>
  <c r="S52" i="2" s="1"/>
  <c r="R45" i="2"/>
  <c r="R44" i="2" s="1"/>
  <c r="R43" i="2" s="1"/>
  <c r="U30" i="2"/>
  <c r="U29" i="2" s="1"/>
  <c r="S28" i="2"/>
  <c r="S27" i="2" s="1"/>
  <c r="R26" i="2"/>
  <c r="R25" i="2" s="1"/>
  <c r="R333" i="3"/>
  <c r="R332" i="3" s="1"/>
  <c r="R331" i="3" s="1"/>
  <c r="R162" i="2"/>
  <c r="R161" i="2" s="1"/>
  <c r="R160" i="2" s="1"/>
  <c r="R300" i="2"/>
  <c r="N300" i="2"/>
  <c r="M290" i="2"/>
  <c r="M289" i="2" s="1"/>
  <c r="M288" i="2" s="1"/>
  <c r="Q311" i="1"/>
  <c r="Q310" i="1" s="1"/>
  <c r="Q125" i="1"/>
  <c r="Q13" i="1"/>
  <c r="Q9" i="1" s="1"/>
  <c r="W83" i="2"/>
  <c r="W82" i="2" s="1"/>
  <c r="W77" i="2" s="1"/>
  <c r="W76" i="2" s="1"/>
  <c r="W75" i="2" s="1"/>
  <c r="W106" i="3"/>
  <c r="W105" i="3" s="1"/>
  <c r="W100" i="3" s="1"/>
  <c r="W99" i="3" s="1"/>
  <c r="W98" i="3" s="1"/>
  <c r="W152" i="3"/>
  <c r="W151" i="3" s="1"/>
  <c r="X159" i="2"/>
  <c r="X158" i="2" s="1"/>
  <c r="X157" i="2" s="1"/>
  <c r="X288" i="3"/>
  <c r="X287" i="3" s="1"/>
  <c r="X286" i="3" s="1"/>
  <c r="Y170" i="2"/>
  <c r="Y169" i="2" s="1"/>
  <c r="Y299" i="3"/>
  <c r="Y298" i="3" s="1"/>
  <c r="X190" i="2"/>
  <c r="X189" i="2" s="1"/>
  <c r="X188" i="2" s="1"/>
  <c r="X187" i="2" s="1"/>
  <c r="X317" i="3"/>
  <c r="X316" i="3" s="1"/>
  <c r="X315" i="3" s="1"/>
  <c r="X314" i="3" s="1"/>
  <c r="X230" i="2"/>
  <c r="X229" i="2" s="1"/>
  <c r="X228" i="2" s="1"/>
  <c r="X327" i="3"/>
  <c r="X326" i="3" s="1"/>
  <c r="X325" i="3" s="1"/>
  <c r="X324" i="3" s="1"/>
  <c r="W356" i="3"/>
  <c r="W355" i="3" s="1"/>
  <c r="Q309" i="2"/>
  <c r="Q308" i="2" s="1"/>
  <c r="Y81" i="2"/>
  <c r="Y80" i="2" s="1"/>
  <c r="Y77" i="2" s="1"/>
  <c r="Y76" i="2" s="1"/>
  <c r="Y75" i="2" s="1"/>
  <c r="Y104" i="3"/>
  <c r="Y103" i="3" s="1"/>
  <c r="Y100" i="3" s="1"/>
  <c r="Y99" i="3" s="1"/>
  <c r="Y98" i="3" s="1"/>
  <c r="X63" i="2"/>
  <c r="X62" i="2" s="1"/>
  <c r="X115" i="3"/>
  <c r="X114" i="3" s="1"/>
  <c r="X66" i="2"/>
  <c r="X65" i="2" s="1"/>
  <c r="X64" i="2" s="1"/>
  <c r="X117" i="3"/>
  <c r="X116" i="3" s="1"/>
  <c r="X145" i="2"/>
  <c r="X144" i="2" s="1"/>
  <c r="X143" i="2" s="1"/>
  <c r="X142" i="2" s="1"/>
  <c r="X129" i="3"/>
  <c r="X128" i="3" s="1"/>
  <c r="X127" i="3" s="1"/>
  <c r="X123" i="3" s="1"/>
  <c r="X128" i="2"/>
  <c r="X127" i="2" s="1"/>
  <c r="X126" i="2" s="1"/>
  <c r="X136" i="3"/>
  <c r="X135" i="3" s="1"/>
  <c r="X134" i="3" s="1"/>
  <c r="X139" i="2"/>
  <c r="X138" i="2" s="1"/>
  <c r="X137" i="2" s="1"/>
  <c r="X136" i="2" s="1"/>
  <c r="X135" i="2" s="1"/>
  <c r="X146" i="3"/>
  <c r="X145" i="3" s="1"/>
  <c r="X144" i="3" s="1"/>
  <c r="X143" i="3" s="1"/>
  <c r="X99" i="2"/>
  <c r="X98" i="2" s="1"/>
  <c r="X97" i="2" s="1"/>
  <c r="X160" i="3"/>
  <c r="X159" i="3" s="1"/>
  <c r="X158" i="3" s="1"/>
  <c r="X105" i="2"/>
  <c r="X104" i="2" s="1"/>
  <c r="X103" i="2" s="1"/>
  <c r="X163" i="3"/>
  <c r="X162" i="3" s="1"/>
  <c r="X161" i="3" s="1"/>
  <c r="X93" i="2"/>
  <c r="X92" i="2" s="1"/>
  <c r="X91" i="2" s="1"/>
  <c r="X167" i="3"/>
  <c r="X166" i="3" s="1"/>
  <c r="X165" i="3" s="1"/>
  <c r="X102" i="2"/>
  <c r="X101" i="2" s="1"/>
  <c r="X100" i="2" s="1"/>
  <c r="X173" i="3"/>
  <c r="X172" i="3" s="1"/>
  <c r="X171" i="3" s="1"/>
  <c r="Y172" i="2"/>
  <c r="Y171" i="2" s="1"/>
  <c r="Y301" i="3"/>
  <c r="Y300" i="3" s="1"/>
  <c r="X175" i="2"/>
  <c r="X174" i="2" s="1"/>
  <c r="X173" i="2" s="1"/>
  <c r="X304" i="3"/>
  <c r="X303" i="3" s="1"/>
  <c r="X302" i="3" s="1"/>
  <c r="W225" i="2"/>
  <c r="W224" i="2" s="1"/>
  <c r="W223" i="2" s="1"/>
  <c r="W219" i="2" s="1"/>
  <c r="W218" i="2" s="1"/>
  <c r="W212" i="2" s="1"/>
  <c r="W340" i="3"/>
  <c r="W339" i="3" s="1"/>
  <c r="W338" i="3" s="1"/>
  <c r="X59" i="2"/>
  <c r="X58" i="2" s="1"/>
  <c r="X111" i="3"/>
  <c r="X110" i="3" s="1"/>
  <c r="X125" i="2"/>
  <c r="X124" i="2" s="1"/>
  <c r="X123" i="2" s="1"/>
  <c r="X133" i="3"/>
  <c r="X132" i="3" s="1"/>
  <c r="X131" i="3" s="1"/>
  <c r="X131" i="2"/>
  <c r="X130" i="2" s="1"/>
  <c r="X129" i="2" s="1"/>
  <c r="X139" i="3"/>
  <c r="X138" i="3" s="1"/>
  <c r="X137" i="3" s="1"/>
  <c r="X134" i="2"/>
  <c r="X133" i="2" s="1"/>
  <c r="X132" i="2" s="1"/>
  <c r="X142" i="3"/>
  <c r="X141" i="3" s="1"/>
  <c r="X140" i="3" s="1"/>
  <c r="X96" i="2"/>
  <c r="X95" i="2" s="1"/>
  <c r="X94" i="2" s="1"/>
  <c r="X170" i="3"/>
  <c r="X169" i="3" s="1"/>
  <c r="X168" i="3" s="1"/>
  <c r="X162" i="2"/>
  <c r="X161" i="2" s="1"/>
  <c r="X291" i="3"/>
  <c r="X290" i="3" s="1"/>
  <c r="X164" i="2"/>
  <c r="X163" i="2" s="1"/>
  <c r="X293" i="3"/>
  <c r="X292" i="3" s="1"/>
  <c r="X196" i="2"/>
  <c r="X195" i="2" s="1"/>
  <c r="X369" i="3"/>
  <c r="X368" i="3" s="1"/>
  <c r="P199" i="2"/>
  <c r="M194" i="2"/>
  <c r="Q68" i="2"/>
  <c r="Q67" i="2" s="1"/>
  <c r="M68" i="2"/>
  <c r="M67" i="2" s="1"/>
  <c r="Q214" i="1"/>
  <c r="Q213" i="1" s="1"/>
  <c r="X61" i="2"/>
  <c r="X60" i="2" s="1"/>
  <c r="X113" i="3"/>
  <c r="X112" i="3" s="1"/>
  <c r="W88" i="2"/>
  <c r="W87" i="2" s="1"/>
  <c r="W86" i="2" s="1"/>
  <c r="W85" i="2" s="1"/>
  <c r="W84" i="2" s="1"/>
  <c r="W126" i="3"/>
  <c r="W125" i="3" s="1"/>
  <c r="W124" i="3" s="1"/>
  <c r="W123" i="3" s="1"/>
  <c r="W150" i="3"/>
  <c r="W149" i="3" s="1"/>
  <c r="W151" i="2"/>
  <c r="W150" i="2" s="1"/>
  <c r="W149" i="2" s="1"/>
  <c r="W280" i="3"/>
  <c r="W279" i="3" s="1"/>
  <c r="W278" i="3" s="1"/>
  <c r="X156" i="2"/>
  <c r="X155" i="2" s="1"/>
  <c r="X152" i="2" s="1"/>
  <c r="X285" i="3"/>
  <c r="X284" i="3" s="1"/>
  <c r="X281" i="3" s="1"/>
  <c r="X217" i="2"/>
  <c r="X216" i="2" s="1"/>
  <c r="X215" i="2" s="1"/>
  <c r="X214" i="2" s="1"/>
  <c r="X213" i="2" s="1"/>
  <c r="X323" i="3"/>
  <c r="X322" i="3" s="1"/>
  <c r="X321" i="3" s="1"/>
  <c r="X320" i="3" s="1"/>
  <c r="X201" i="2"/>
  <c r="X200" i="2" s="1"/>
  <c r="X374" i="3"/>
  <c r="X373" i="3" s="1"/>
  <c r="X203" i="2"/>
  <c r="X202" i="2" s="1"/>
  <c r="X376" i="3"/>
  <c r="X375" i="3" s="1"/>
  <c r="X254" i="2"/>
  <c r="X253" i="2" s="1"/>
  <c r="X252" i="2" s="1"/>
  <c r="X210" i="3"/>
  <c r="X209" i="3" s="1"/>
  <c r="X208" i="3" s="1"/>
  <c r="X244" i="3"/>
  <c r="X243" i="3" s="1"/>
  <c r="X242" i="3" s="1"/>
  <c r="X287" i="2"/>
  <c r="X286" i="2" s="1"/>
  <c r="X285" i="2" s="1"/>
  <c r="X250" i="3"/>
  <c r="X249" i="3" s="1"/>
  <c r="X248" i="3" s="1"/>
  <c r="W292" i="2"/>
  <c r="W291" i="2" s="1"/>
  <c r="W253" i="3"/>
  <c r="W252" i="3" s="1"/>
  <c r="W251" i="3" s="1"/>
  <c r="W238" i="3" s="1"/>
  <c r="X260" i="2"/>
  <c r="X259" i="2" s="1"/>
  <c r="X266" i="3"/>
  <c r="X265" i="3" s="1"/>
  <c r="X262" i="2"/>
  <c r="X261" i="2" s="1"/>
  <c r="X268" i="3"/>
  <c r="X267" i="3" s="1"/>
  <c r="X266" i="2"/>
  <c r="X265" i="2" s="1"/>
  <c r="X272" i="3"/>
  <c r="X271" i="3" s="1"/>
  <c r="W316" i="2"/>
  <c r="W315" i="2" s="1"/>
  <c r="W314" i="2" s="1"/>
  <c r="W313" i="2" s="1"/>
  <c r="W312" i="2" s="1"/>
  <c r="W350" i="3"/>
  <c r="W349" i="3" s="1"/>
  <c r="W348" i="3" s="1"/>
  <c r="X343" i="2"/>
  <c r="X342" i="2" s="1"/>
  <c r="X389" i="2"/>
  <c r="X388" i="2" s="1"/>
  <c r="X387" i="2" s="1"/>
  <c r="Y209" i="2"/>
  <c r="Y208" i="2" s="1"/>
  <c r="Y382" i="3"/>
  <c r="Y381" i="3" s="1"/>
  <c r="Y211" i="2"/>
  <c r="Y210" i="2" s="1"/>
  <c r="Y384" i="3"/>
  <c r="Y383" i="3" s="1"/>
  <c r="X272" i="2"/>
  <c r="X271" i="2" s="1"/>
  <c r="X270" i="2" s="1"/>
  <c r="X197" i="3"/>
  <c r="X196" i="3" s="1"/>
  <c r="X195" i="3" s="1"/>
  <c r="X257" i="2"/>
  <c r="X256" i="2" s="1"/>
  <c r="X255" i="2" s="1"/>
  <c r="X241" i="3"/>
  <c r="X240" i="3" s="1"/>
  <c r="X239" i="3" s="1"/>
  <c r="W294" i="2"/>
  <c r="W293" i="2" s="1"/>
  <c r="W275" i="3"/>
  <c r="W274" i="3" s="1"/>
  <c r="W273" i="3" s="1"/>
  <c r="W307" i="2"/>
  <c r="W306" i="2" s="1"/>
  <c r="W305" i="2" s="1"/>
  <c r="W364" i="3"/>
  <c r="W363" i="3" s="1"/>
  <c r="W362" i="3" s="1"/>
  <c r="W351" i="2"/>
  <c r="W350" i="2" s="1"/>
  <c r="W349" i="2" s="1"/>
  <c r="W348" i="2" s="1"/>
  <c r="W347" i="2" s="1"/>
  <c r="W389" i="3"/>
  <c r="W388" i="3" s="1"/>
  <c r="W387" i="3" s="1"/>
  <c r="W386" i="3" s="1"/>
  <c r="W385" i="3" s="1"/>
  <c r="X198" i="2"/>
  <c r="X197" i="2" s="1"/>
  <c r="X371" i="3"/>
  <c r="X370" i="3" s="1"/>
  <c r="X269" i="2"/>
  <c r="X268" i="2" s="1"/>
  <c r="X267" i="2" s="1"/>
  <c r="X194" i="3"/>
  <c r="X193" i="3" s="1"/>
  <c r="X192" i="3" s="1"/>
  <c r="X275" i="2"/>
  <c r="X274" i="2" s="1"/>
  <c r="X273" i="2" s="1"/>
  <c r="X200" i="3"/>
  <c r="X199" i="3" s="1"/>
  <c r="X198" i="3" s="1"/>
  <c r="W242" i="2"/>
  <c r="W241" i="2" s="1"/>
  <c r="W240" i="2" s="1"/>
  <c r="W207" i="3"/>
  <c r="W206" i="3" s="1"/>
  <c r="W205" i="3" s="1"/>
  <c r="W204" i="3" s="1"/>
  <c r="X213" i="3"/>
  <c r="X212" i="3" s="1"/>
  <c r="X211" i="3" s="1"/>
  <c r="X321" i="2"/>
  <c r="X320" i="2" s="1"/>
  <c r="X257" i="3"/>
  <c r="X256" i="3" s="1"/>
  <c r="X323" i="2"/>
  <c r="X322" i="2" s="1"/>
  <c r="X259" i="3"/>
  <c r="X258" i="3" s="1"/>
  <c r="W299" i="2"/>
  <c r="W298" i="2" s="1"/>
  <c r="W297" i="2" s="1"/>
  <c r="W330" i="3"/>
  <c r="W329" i="3" s="1"/>
  <c r="W328" i="3" s="1"/>
  <c r="W324" i="3" s="1"/>
  <c r="W310" i="2"/>
  <c r="W346" i="3"/>
  <c r="W302" i="2"/>
  <c r="W301" i="2" s="1"/>
  <c r="W359" i="3"/>
  <c r="W358" i="3" s="1"/>
  <c r="X14" i="3"/>
  <c r="X13" i="3" s="1"/>
  <c r="X44" i="3"/>
  <c r="X43" i="3" s="1"/>
  <c r="X46" i="3"/>
  <c r="X45" i="3" s="1"/>
  <c r="X48" i="3"/>
  <c r="X47" i="3" s="1"/>
  <c r="X54" i="3"/>
  <c r="X53" i="3" s="1"/>
  <c r="X52" i="3" s="1"/>
  <c r="X57" i="3"/>
  <c r="X56" i="3" s="1"/>
  <c r="X55" i="3" s="1"/>
  <c r="X68" i="3"/>
  <c r="X67" i="3" s="1"/>
  <c r="X66" i="3" s="1"/>
  <c r="X65" i="3" s="1"/>
  <c r="X206" i="2"/>
  <c r="X205" i="2" s="1"/>
  <c r="X204" i="2" s="1"/>
  <c r="X379" i="3"/>
  <c r="X378" i="3" s="1"/>
  <c r="X377" i="3" s="1"/>
  <c r="W245" i="2"/>
  <c r="W244" i="2" s="1"/>
  <c r="W243" i="2" s="1"/>
  <c r="W188" i="3"/>
  <c r="W187" i="3" s="1"/>
  <c r="W186" i="3" s="1"/>
  <c r="X251" i="2"/>
  <c r="X250" i="2" s="1"/>
  <c r="X249" i="2" s="1"/>
  <c r="X191" i="3"/>
  <c r="X190" i="3" s="1"/>
  <c r="X189" i="3" s="1"/>
  <c r="W203" i="3"/>
  <c r="W202" i="3" s="1"/>
  <c r="W201" i="3" s="1"/>
  <c r="X237" i="2"/>
  <c r="X236" i="2" s="1"/>
  <c r="X235" i="2" s="1"/>
  <c r="X234" i="2" s="1"/>
  <c r="X233" i="2" s="1"/>
  <c r="X263" i="3"/>
  <c r="X262" i="3" s="1"/>
  <c r="X261" i="3" s="1"/>
  <c r="W248" i="2"/>
  <c r="W247" i="2" s="1"/>
  <c r="W246" i="2" s="1"/>
  <c r="W343" i="3"/>
  <c r="W342" i="3" s="1"/>
  <c r="W341" i="3" s="1"/>
  <c r="W311" i="2"/>
  <c r="W347" i="3"/>
  <c r="W304" i="2"/>
  <c r="W303" i="2" s="1"/>
  <c r="W361" i="3"/>
  <c r="W360" i="3" s="1"/>
  <c r="Y346" i="2"/>
  <c r="Y345" i="2" s="1"/>
  <c r="Y344" i="2" s="1"/>
  <c r="X357" i="2"/>
  <c r="X356" i="2" s="1"/>
  <c r="X355" i="2" s="1"/>
  <c r="X348" i="2" s="1"/>
  <c r="X347" i="2" s="1"/>
  <c r="X393" i="3"/>
  <c r="X392" i="3" s="1"/>
  <c r="X391" i="3" s="1"/>
  <c r="X390" i="3" s="1"/>
  <c r="X385" i="3" s="1"/>
  <c r="X378" i="2"/>
  <c r="X377" i="2" s="1"/>
  <c r="Y392" i="2"/>
  <c r="Y391" i="2" s="1"/>
  <c r="Y390" i="2" s="1"/>
  <c r="Y383" i="2" s="1"/>
  <c r="Y51" i="3"/>
  <c r="Y50" i="3" s="1"/>
  <c r="Y49" i="3" s="1"/>
  <c r="Y60" i="3"/>
  <c r="Y59" i="3" s="1"/>
  <c r="Y58" i="3" s="1"/>
  <c r="N219" i="2"/>
  <c r="N218" i="2" s="1"/>
  <c r="N212" i="2" s="1"/>
  <c r="M319" i="2"/>
  <c r="M318" i="2" s="1"/>
  <c r="M317" i="2" s="1"/>
  <c r="L309" i="2"/>
  <c r="L308" i="2" s="1"/>
  <c r="N207" i="2"/>
  <c r="N168" i="2"/>
  <c r="P68" i="2"/>
  <c r="P67" i="2" s="1"/>
  <c r="N309" i="2"/>
  <c r="N308" i="2" s="1"/>
  <c r="N290" i="2"/>
  <c r="N289" i="2" s="1"/>
  <c r="N288" i="2" s="1"/>
  <c r="R319" i="2"/>
  <c r="R318" i="2" s="1"/>
  <c r="R317" i="2" s="1"/>
  <c r="N160" i="2"/>
  <c r="O152" i="2"/>
  <c r="K152" i="2"/>
  <c r="O77" i="2"/>
  <c r="O76" i="2" s="1"/>
  <c r="O75" i="2" s="1"/>
  <c r="N337" i="2"/>
  <c r="N336" i="2" s="1"/>
  <c r="N335" i="2" s="1"/>
  <c r="M199" i="2"/>
  <c r="N289" i="3"/>
  <c r="P297" i="3"/>
  <c r="M359" i="2"/>
  <c r="O68" i="2"/>
  <c r="O67" i="2" s="1"/>
  <c r="K68" i="2"/>
  <c r="K67" i="2" s="1"/>
  <c r="N385" i="3"/>
  <c r="Q345" i="3"/>
  <c r="Q344" i="3" s="1"/>
  <c r="Q334" i="3" s="1"/>
  <c r="N297" i="3"/>
  <c r="N281" i="3"/>
  <c r="K376" i="2"/>
  <c r="K375" i="2" s="1"/>
  <c r="M309" i="2"/>
  <c r="M308" i="2" s="1"/>
  <c r="Q290" i="2"/>
  <c r="Q289" i="2" s="1"/>
  <c r="Q288" i="2" s="1"/>
  <c r="L219" i="2"/>
  <c r="L218" i="2" s="1"/>
  <c r="R219" i="2"/>
  <c r="R218" i="2" s="1"/>
  <c r="M219" i="2"/>
  <c r="M218" i="2" s="1"/>
  <c r="T207" i="2"/>
  <c r="P207" i="2"/>
  <c r="L207" i="2"/>
  <c r="L168" i="2"/>
  <c r="N68" i="2"/>
  <c r="N67" i="2" s="1"/>
  <c r="Q385" i="3"/>
  <c r="P345" i="3"/>
  <c r="P344" i="3" s="1"/>
  <c r="P334" i="3" s="1"/>
  <c r="P376" i="2"/>
  <c r="P375" i="2" s="1"/>
  <c r="N376" i="2"/>
  <c r="N375" i="2" s="1"/>
  <c r="T309" i="2"/>
  <c r="T308" i="2" s="1"/>
  <c r="P309" i="2"/>
  <c r="P308" i="2" s="1"/>
  <c r="U290" i="2"/>
  <c r="U289" i="2" s="1"/>
  <c r="U288" i="2" s="1"/>
  <c r="L290" i="2"/>
  <c r="L289" i="2" s="1"/>
  <c r="L288" i="2" s="1"/>
  <c r="Q219" i="2"/>
  <c r="Q218" i="2" s="1"/>
  <c r="K207" i="2"/>
  <c r="O199" i="2"/>
  <c r="K199" i="2"/>
  <c r="O194" i="2"/>
  <c r="K194" i="2"/>
  <c r="K168" i="2"/>
  <c r="O160" i="2"/>
  <c r="P152" i="2"/>
  <c r="U68" i="2"/>
  <c r="U67" i="2" s="1"/>
  <c r="T297" i="3"/>
  <c r="N255" i="3"/>
  <c r="N254" i="3" s="1"/>
  <c r="N157" i="3"/>
  <c r="N130" i="3"/>
  <c r="N383" i="2"/>
  <c r="N369" i="2"/>
  <c r="K337" i="2"/>
  <c r="K336" i="2" s="1"/>
  <c r="K335" i="2" s="1"/>
  <c r="K319" i="2"/>
  <c r="K318" i="2" s="1"/>
  <c r="K317" i="2" s="1"/>
  <c r="Q300" i="2"/>
  <c r="Q296" i="2" s="1"/>
  <c r="Q295" i="2" s="1"/>
  <c r="M300" i="2"/>
  <c r="R199" i="2"/>
  <c r="N199" i="2"/>
  <c r="N57" i="2"/>
  <c r="T382" i="2"/>
  <c r="T381" i="2" s="1"/>
  <c r="O385" i="3"/>
  <c r="R357" i="3"/>
  <c r="N357" i="3"/>
  <c r="N345" i="3"/>
  <c r="N344" i="3" s="1"/>
  <c r="N334" i="3" s="1"/>
  <c r="S281" i="3"/>
  <c r="O281" i="3"/>
  <c r="O309" i="2"/>
  <c r="O308" i="2" s="1"/>
  <c r="L300" i="2"/>
  <c r="L296" i="2" s="1"/>
  <c r="L295" i="2" s="1"/>
  <c r="U199" i="2"/>
  <c r="S392" i="2"/>
  <c r="S391" i="2" s="1"/>
  <c r="S390" i="2" s="1"/>
  <c r="S57" i="3"/>
  <c r="S56" i="3" s="1"/>
  <c r="S55" i="3" s="1"/>
  <c r="S54" i="3"/>
  <c r="S53" i="3" s="1"/>
  <c r="S52" i="3" s="1"/>
  <c r="S68" i="3"/>
  <c r="S67" i="3" s="1"/>
  <c r="S66" i="3" s="1"/>
  <c r="S65" i="3" s="1"/>
  <c r="S346" i="2"/>
  <c r="S345" i="2" s="1"/>
  <c r="S344" i="2" s="1"/>
  <c r="S343" i="2"/>
  <c r="S342" i="2" s="1"/>
  <c r="S46" i="3"/>
  <c r="S45" i="3" s="1"/>
  <c r="S339" i="2"/>
  <c r="S338" i="2" s="1"/>
  <c r="S266" i="2"/>
  <c r="S265" i="2" s="1"/>
  <c r="S260" i="2"/>
  <c r="S259" i="2" s="1"/>
  <c r="S237" i="2"/>
  <c r="S236" i="2" s="1"/>
  <c r="S235" i="2" s="1"/>
  <c r="S234" i="2" s="1"/>
  <c r="S233" i="2" s="1"/>
  <c r="S323" i="2"/>
  <c r="S322" i="2" s="1"/>
  <c r="S321" i="2"/>
  <c r="S320" i="2" s="1"/>
  <c r="S287" i="2"/>
  <c r="S286" i="2" s="1"/>
  <c r="S285" i="2" s="1"/>
  <c r="S247" i="3"/>
  <c r="S246" i="3" s="1"/>
  <c r="S245" i="3" s="1"/>
  <c r="S269" i="2"/>
  <c r="S268" i="2" s="1"/>
  <c r="S267" i="2" s="1"/>
  <c r="S257" i="2"/>
  <c r="S256" i="2" s="1"/>
  <c r="S255" i="2" s="1"/>
  <c r="Q374" i="1"/>
  <c r="Q360" i="1"/>
  <c r="Q359" i="1" s="1"/>
  <c r="Q358" i="1" s="1"/>
  <c r="Q226" i="1"/>
  <c r="Q157" i="1"/>
  <c r="Q116" i="1"/>
  <c r="Q115" i="1" s="1"/>
  <c r="Q399" i="1"/>
  <c r="Q398" i="1" s="1"/>
  <c r="Q397" i="1" s="1"/>
  <c r="Q349" i="1"/>
  <c r="Q348" i="1" s="1"/>
  <c r="Q221" i="1"/>
  <c r="Q199" i="1"/>
  <c r="Q320" i="1"/>
  <c r="Q316" i="1" s="1"/>
  <c r="Q234" i="1"/>
  <c r="Q165" i="1"/>
  <c r="Q68" i="1"/>
  <c r="Q67" i="1" s="1"/>
  <c r="Q66" i="1" s="1"/>
  <c r="Q337" i="1"/>
  <c r="Q260" i="1"/>
  <c r="Q98" i="1"/>
  <c r="Q91" i="1"/>
  <c r="Q294" i="1"/>
  <c r="Q241" i="1"/>
  <c r="Q132" i="1"/>
  <c r="Q124" i="1" s="1"/>
  <c r="O357" i="3"/>
  <c r="P194" i="2"/>
  <c r="Q352" i="3"/>
  <c r="O345" i="3"/>
  <c r="O344" i="3" s="1"/>
  <c r="O334" i="3" s="1"/>
  <c r="P372" i="3"/>
  <c r="P367" i="3"/>
  <c r="P255" i="3"/>
  <c r="P254" i="3" s="1"/>
  <c r="O185" i="3"/>
  <c r="P300" i="2"/>
  <c r="Q199" i="2"/>
  <c r="O337" i="2"/>
  <c r="O336" i="2" s="1"/>
  <c r="O335" i="2" s="1"/>
  <c r="P369" i="2"/>
  <c r="S380" i="3"/>
  <c r="O380" i="3"/>
  <c r="U372" i="3"/>
  <c r="Q372" i="3"/>
  <c r="S367" i="3"/>
  <c r="U324" i="3"/>
  <c r="Q324" i="3"/>
  <c r="O297" i="3"/>
  <c r="P289" i="3"/>
  <c r="S259" i="3"/>
  <c r="S258" i="3" s="1"/>
  <c r="S255" i="3" s="1"/>
  <c r="S254" i="3" s="1"/>
  <c r="U255" i="3"/>
  <c r="U254" i="3" s="1"/>
  <c r="Q255" i="3"/>
  <c r="Q254" i="3" s="1"/>
  <c r="U148" i="3"/>
  <c r="U147" i="3" s="1"/>
  <c r="Q148" i="3"/>
  <c r="Q147" i="3" s="1"/>
  <c r="P130" i="3"/>
  <c r="O109" i="3"/>
  <c r="O108" i="3" s="1"/>
  <c r="S386" i="2"/>
  <c r="S385" i="2" s="1"/>
  <c r="S384" i="2" s="1"/>
  <c r="U376" i="2"/>
  <c r="U375" i="2" s="1"/>
  <c r="O348" i="2"/>
  <c r="O347" i="2" s="1"/>
  <c r="Q319" i="2"/>
  <c r="Q318" i="2" s="1"/>
  <c r="Q317" i="2" s="1"/>
  <c r="P290" i="2"/>
  <c r="P289" i="2" s="1"/>
  <c r="P288" i="2" s="1"/>
  <c r="O227" i="2"/>
  <c r="Q168" i="2"/>
  <c r="S168" i="2"/>
  <c r="T16" i="3"/>
  <c r="T15" i="3" s="1"/>
  <c r="S389" i="2"/>
  <c r="S388" i="2" s="1"/>
  <c r="S387" i="2" s="1"/>
  <c r="S341" i="2"/>
  <c r="S340" i="2" s="1"/>
  <c r="P319" i="2"/>
  <c r="P318" i="2" s="1"/>
  <c r="P317" i="2" s="1"/>
  <c r="Q77" i="2"/>
  <c r="Q76" i="2" s="1"/>
  <c r="Q75" i="2" s="1"/>
  <c r="P77" i="2"/>
  <c r="P76" i="2" s="1"/>
  <c r="P75" i="2" s="1"/>
  <c r="Q367" i="3"/>
  <c r="P352" i="3"/>
  <c r="S60" i="3"/>
  <c r="S59" i="3" s="1"/>
  <c r="S58" i="3" s="1"/>
  <c r="S51" i="3"/>
  <c r="S50" i="3" s="1"/>
  <c r="S49" i="3" s="1"/>
  <c r="S48" i="3"/>
  <c r="S47" i="3" s="1"/>
  <c r="S44" i="3"/>
  <c r="S43" i="3" s="1"/>
  <c r="O319" i="2"/>
  <c r="O318" i="2" s="1"/>
  <c r="O317" i="2" s="1"/>
  <c r="U309" i="2"/>
  <c r="U308" i="2" s="1"/>
  <c r="P219" i="2"/>
  <c r="P218" i="2" s="1"/>
  <c r="P212" i="2" s="1"/>
  <c r="Q194" i="2"/>
  <c r="O168" i="2"/>
  <c r="R385" i="3"/>
  <c r="T345" i="3"/>
  <c r="T344" i="3" s="1"/>
  <c r="S297" i="3"/>
  <c r="R348" i="2"/>
  <c r="R347" i="2" s="1"/>
  <c r="R194" i="2"/>
  <c r="U385" i="3"/>
  <c r="T380" i="3"/>
  <c r="R297" i="3"/>
  <c r="R289" i="3"/>
  <c r="R345" i="3"/>
  <c r="R344" i="3" s="1"/>
  <c r="R334" i="3" s="1"/>
  <c r="U281" i="3"/>
  <c r="R281" i="3"/>
  <c r="R255" i="3"/>
  <c r="R254" i="3" s="1"/>
  <c r="R185" i="3"/>
  <c r="U359" i="2"/>
  <c r="U300" i="2"/>
  <c r="T290" i="2"/>
  <c r="T289" i="2" s="1"/>
  <c r="T288" i="2" s="1"/>
  <c r="U194" i="2"/>
  <c r="S152" i="2"/>
  <c r="U289" i="3"/>
  <c r="R148" i="3"/>
  <c r="R147" i="3" s="1"/>
  <c r="S376" i="2"/>
  <c r="S375" i="2" s="1"/>
  <c r="R168" i="2"/>
  <c r="U152" i="2"/>
  <c r="R130" i="3"/>
  <c r="R383" i="2"/>
  <c r="U319" i="2"/>
  <c r="U318" i="2" s="1"/>
  <c r="U317" i="2" s="1"/>
  <c r="S199" i="2"/>
  <c r="R77" i="2"/>
  <c r="R76" i="2" s="1"/>
  <c r="R75" i="2" s="1"/>
  <c r="T77" i="2"/>
  <c r="T76" i="2" s="1"/>
  <c r="T75" i="2" s="1"/>
  <c r="R337" i="2"/>
  <c r="T300" i="2"/>
  <c r="S194" i="2"/>
  <c r="S160" i="2"/>
  <c r="K383" i="2"/>
  <c r="O383" i="2"/>
  <c r="K369" i="2"/>
  <c r="Q359" i="2"/>
  <c r="R359" i="2"/>
  <c r="R369" i="2"/>
  <c r="P359" i="2"/>
  <c r="O359" i="2"/>
  <c r="M348" i="2"/>
  <c r="M347" i="2" s="1"/>
  <c r="P348" i="2"/>
  <c r="P347" i="2" s="1"/>
  <c r="K359" i="2"/>
  <c r="N359" i="2"/>
  <c r="N348" i="2"/>
  <c r="N347" i="2" s="1"/>
  <c r="P383" i="2"/>
  <c r="Q383" i="2"/>
  <c r="S359" i="2"/>
  <c r="Q348" i="2"/>
  <c r="Q347" i="2" s="1"/>
  <c r="P379" i="2"/>
  <c r="O376" i="2"/>
  <c r="O375" i="2" s="1"/>
  <c r="U369" i="2"/>
  <c r="Q369" i="2"/>
  <c r="M369" i="2"/>
  <c r="U337" i="2"/>
  <c r="Q337" i="2"/>
  <c r="Q336" i="2" s="1"/>
  <c r="Q335" i="2" s="1"/>
  <c r="M337" i="2"/>
  <c r="N319" i="2"/>
  <c r="N318" i="2" s="1"/>
  <c r="N317" i="2" s="1"/>
  <c r="N227" i="2"/>
  <c r="N226" i="2"/>
  <c r="O300" i="2"/>
  <c r="S227" i="2"/>
  <c r="M226" i="2"/>
  <c r="M227" i="2"/>
  <c r="S185" i="2"/>
  <c r="S186" i="2"/>
  <c r="M185" i="2"/>
  <c r="M186" i="2"/>
  <c r="U226" i="2"/>
  <c r="Q226" i="2"/>
  <c r="Q227" i="2"/>
  <c r="U219" i="2"/>
  <c r="U218" i="2" s="1"/>
  <c r="U212" i="2" s="1"/>
  <c r="R212" i="2"/>
  <c r="M212" i="2"/>
  <c r="Q207" i="2"/>
  <c r="K193" i="2"/>
  <c r="Q185" i="2"/>
  <c r="Q186" i="2"/>
  <c r="R186" i="2"/>
  <c r="R185" i="2"/>
  <c r="P227" i="2"/>
  <c r="Q212" i="2"/>
  <c r="P185" i="2"/>
  <c r="P186" i="2"/>
  <c r="O185" i="2"/>
  <c r="O186" i="2"/>
  <c r="K226" i="2"/>
  <c r="K227" i="2"/>
  <c r="K185" i="2"/>
  <c r="K186" i="2"/>
  <c r="N186" i="2"/>
  <c r="N185" i="2"/>
  <c r="S140" i="2"/>
  <c r="S141" i="2"/>
  <c r="O140" i="2"/>
  <c r="O141" i="2"/>
  <c r="K140" i="2"/>
  <c r="K141" i="2"/>
  <c r="M141" i="2"/>
  <c r="M140" i="2"/>
  <c r="M121" i="2"/>
  <c r="M120" i="2" s="1"/>
  <c r="M122" i="2"/>
  <c r="K90" i="2"/>
  <c r="K89" i="2" s="1"/>
  <c r="Q160" i="2"/>
  <c r="M160" i="2"/>
  <c r="R152" i="2"/>
  <c r="N140" i="2"/>
  <c r="N141" i="2"/>
  <c r="U141" i="2"/>
  <c r="U140" i="2"/>
  <c r="S121" i="2"/>
  <c r="S120" i="2" s="1"/>
  <c r="O121" i="2"/>
  <c r="O120" i="2" s="1"/>
  <c r="O122" i="2"/>
  <c r="K121" i="2"/>
  <c r="K120" i="2" s="1"/>
  <c r="K122" i="2"/>
  <c r="O219" i="2"/>
  <c r="O218" i="2" s="1"/>
  <c r="O212" i="2" s="1"/>
  <c r="O207" i="2"/>
  <c r="P168" i="2"/>
  <c r="N152" i="2"/>
  <c r="R122" i="2"/>
  <c r="N122" i="2"/>
  <c r="N121" i="2"/>
  <c r="N120" i="2" s="1"/>
  <c r="U121" i="2"/>
  <c r="U120" i="2" s="1"/>
  <c r="U122" i="2"/>
  <c r="Q90" i="2"/>
  <c r="Q89" i="2" s="1"/>
  <c r="S207" i="2"/>
  <c r="N194" i="2"/>
  <c r="N193" i="2" s="1"/>
  <c r="K160" i="2"/>
  <c r="P140" i="2"/>
  <c r="P141" i="2"/>
  <c r="Q141" i="2"/>
  <c r="Q140" i="2"/>
  <c r="Q121" i="2"/>
  <c r="Q120" i="2" s="1"/>
  <c r="Q122" i="2"/>
  <c r="P90" i="2"/>
  <c r="P89" i="2" s="1"/>
  <c r="O90" i="2"/>
  <c r="O89" i="2" s="1"/>
  <c r="Q57" i="2"/>
  <c r="Q56" i="2" s="1"/>
  <c r="Q55" i="2" s="1"/>
  <c r="M90" i="2"/>
  <c r="M89" i="2" s="1"/>
  <c r="L77" i="2"/>
  <c r="L76" i="2" s="1"/>
  <c r="L75" i="2" s="1"/>
  <c r="S57" i="2"/>
  <c r="O57" i="2"/>
  <c r="O56" i="2" s="1"/>
  <c r="O55" i="2" s="1"/>
  <c r="P57" i="2"/>
  <c r="P56" i="2" s="1"/>
  <c r="P55" i="2" s="1"/>
  <c r="N56" i="2"/>
  <c r="N55" i="2" s="1"/>
  <c r="M57" i="2"/>
  <c r="M56" i="2" s="1"/>
  <c r="M55" i="2" s="1"/>
  <c r="P122" i="2"/>
  <c r="N90" i="2"/>
  <c r="N89" i="2" s="1"/>
  <c r="N77" i="2"/>
  <c r="N76" i="2" s="1"/>
  <c r="N75" i="2" s="1"/>
  <c r="K57" i="2"/>
  <c r="K56" i="2" s="1"/>
  <c r="K55" i="2" s="1"/>
  <c r="P385" i="3"/>
  <c r="U352" i="3"/>
  <c r="O372" i="3"/>
  <c r="U357" i="3"/>
  <c r="Q357" i="3"/>
  <c r="O352" i="3"/>
  <c r="P324" i="3"/>
  <c r="Q380" i="3"/>
  <c r="S372" i="3"/>
  <c r="U367" i="3"/>
  <c r="O367" i="3"/>
  <c r="T357" i="3"/>
  <c r="T352" i="3"/>
  <c r="O324" i="3"/>
  <c r="S289" i="3"/>
  <c r="N238" i="3"/>
  <c r="O289" i="3"/>
  <c r="R372" i="3"/>
  <c r="N372" i="3"/>
  <c r="R367" i="3"/>
  <c r="N367" i="3"/>
  <c r="R352" i="3"/>
  <c r="N352" i="3"/>
  <c r="N324" i="3"/>
  <c r="Q260" i="3"/>
  <c r="R238" i="3"/>
  <c r="Q297" i="3"/>
  <c r="Q289" i="3"/>
  <c r="N260" i="3"/>
  <c r="U238" i="3"/>
  <c r="Q238" i="3"/>
  <c r="Q281" i="3"/>
  <c r="P238" i="3"/>
  <c r="O238" i="3"/>
  <c r="R164" i="3"/>
  <c r="N164" i="3"/>
  <c r="N156" i="3" s="1"/>
  <c r="P123" i="3"/>
  <c r="N109" i="3"/>
  <c r="N108" i="3" s="1"/>
  <c r="N185" i="3"/>
  <c r="R157" i="3"/>
  <c r="T148" i="3"/>
  <c r="T147" i="3" s="1"/>
  <c r="P148" i="3"/>
  <c r="P147" i="3" s="1"/>
  <c r="O148" i="3"/>
  <c r="O147" i="3" s="1"/>
  <c r="O123" i="3"/>
  <c r="O255" i="3"/>
  <c r="O254" i="3" s="1"/>
  <c r="Q185" i="3"/>
  <c r="P164" i="3"/>
  <c r="S164" i="3"/>
  <c r="O130" i="3"/>
  <c r="R123" i="3"/>
  <c r="N123" i="3"/>
  <c r="P109" i="3"/>
  <c r="P108" i="3" s="1"/>
  <c r="P185" i="3"/>
  <c r="O164" i="3"/>
  <c r="S157" i="3"/>
  <c r="O157" i="3"/>
  <c r="N148" i="3"/>
  <c r="N147" i="3" s="1"/>
  <c r="O100" i="3"/>
  <c r="O99" i="3" s="1"/>
  <c r="O98" i="3" s="1"/>
  <c r="O70" i="3"/>
  <c r="O69" i="3" s="1"/>
  <c r="U157" i="3"/>
  <c r="Q157" i="3"/>
  <c r="U123" i="3"/>
  <c r="Q123" i="3"/>
  <c r="Q109" i="3"/>
  <c r="Q108" i="3" s="1"/>
  <c r="N100" i="3"/>
  <c r="N99" i="3" s="1"/>
  <c r="N98" i="3" s="1"/>
  <c r="R70" i="3"/>
  <c r="N70" i="3"/>
  <c r="N69" i="3" s="1"/>
  <c r="Q100" i="3"/>
  <c r="Q99" i="3" s="1"/>
  <c r="Q98" i="3" s="1"/>
  <c r="U70" i="3"/>
  <c r="Q70" i="3"/>
  <c r="Q69" i="3" s="1"/>
  <c r="U164" i="3"/>
  <c r="Q164" i="3"/>
  <c r="Q130" i="3"/>
  <c r="T100" i="3"/>
  <c r="T99" i="3" s="1"/>
  <c r="T98" i="3" s="1"/>
  <c r="P100" i="3"/>
  <c r="P99" i="3" s="1"/>
  <c r="P98" i="3" s="1"/>
  <c r="P70" i="3"/>
  <c r="P69" i="3" s="1"/>
  <c r="U42" i="3"/>
  <c r="Q42" i="3"/>
  <c r="Q41" i="3" s="1"/>
  <c r="Q21" i="3"/>
  <c r="Q17" i="3" s="1"/>
  <c r="U10" i="3"/>
  <c r="U9" i="3" s="1"/>
  <c r="Q10" i="3"/>
  <c r="Q9" i="3" s="1"/>
  <c r="P42" i="3"/>
  <c r="P41" i="3" s="1"/>
  <c r="P21" i="3"/>
  <c r="P17" i="3" s="1"/>
  <c r="P10" i="3"/>
  <c r="P9" i="3" s="1"/>
  <c r="O42" i="3"/>
  <c r="O41" i="3" s="1"/>
  <c r="O21" i="3"/>
  <c r="O17" i="3" s="1"/>
  <c r="S10" i="3"/>
  <c r="S9" i="3" s="1"/>
  <c r="O10" i="3"/>
  <c r="O9" i="3" s="1"/>
  <c r="R42" i="3"/>
  <c r="N42" i="3"/>
  <c r="N41" i="3" s="1"/>
  <c r="R21" i="3"/>
  <c r="R17" i="3" s="1"/>
  <c r="N21" i="3"/>
  <c r="N17" i="3" s="1"/>
  <c r="R10" i="3"/>
  <c r="R9" i="3" s="1"/>
  <c r="N10" i="3"/>
  <c r="N9" i="3" s="1"/>
  <c r="O9" i="2" l="1"/>
  <c r="O296" i="2"/>
  <c r="O295" i="2" s="1"/>
  <c r="P296" i="2"/>
  <c r="P295" i="2" s="1"/>
  <c r="AB397" i="2"/>
  <c r="AB398" i="2" s="1"/>
  <c r="AC394" i="3"/>
  <c r="S108" i="3"/>
  <c r="U90" i="2"/>
  <c r="U89" i="2" s="1"/>
  <c r="Q194" i="1"/>
  <c r="R100" i="3"/>
  <c r="R99" i="3" s="1"/>
  <c r="R98" i="3" s="1"/>
  <c r="T70" i="3"/>
  <c r="U185" i="3"/>
  <c r="T9" i="2"/>
  <c r="R141" i="2"/>
  <c r="R226" i="2"/>
  <c r="R260" i="3"/>
  <c r="X376" i="2"/>
  <c r="X375" i="2" s="1"/>
  <c r="T16" i="2"/>
  <c r="R239" i="2"/>
  <c r="R238" i="2" s="1"/>
  <c r="U69" i="3"/>
  <c r="R336" i="2"/>
  <c r="R335" i="2" s="1"/>
  <c r="P351" i="3"/>
  <c r="X10" i="3"/>
  <c r="X9" i="3" s="1"/>
  <c r="W260" i="3"/>
  <c r="X212" i="2"/>
  <c r="R324" i="3"/>
  <c r="U239" i="2"/>
  <c r="U238" i="2" s="1"/>
  <c r="U57" i="2"/>
  <c r="U56" i="2" s="1"/>
  <c r="U55" i="2" s="1"/>
  <c r="X296" i="2"/>
  <c r="X295" i="2" s="1"/>
  <c r="P193" i="2"/>
  <c r="N296" i="2"/>
  <c r="N295" i="2" s="1"/>
  <c r="U186" i="2"/>
  <c r="V358" i="2"/>
  <c r="Y351" i="3"/>
  <c r="R69" i="3"/>
  <c r="Y336" i="2"/>
  <c r="Y335" i="2" s="1"/>
  <c r="Y334" i="2" s="1"/>
  <c r="X383" i="2"/>
  <c r="X358" i="2" s="1"/>
  <c r="R41" i="3"/>
  <c r="P156" i="3"/>
  <c r="N358" i="2"/>
  <c r="X337" i="2"/>
  <c r="X336" i="2" s="1"/>
  <c r="X335" i="2" s="1"/>
  <c r="V296" i="2"/>
  <c r="V295" i="2" s="1"/>
  <c r="V232" i="2" s="1"/>
  <c r="Y296" i="2"/>
  <c r="Y295" i="2" s="1"/>
  <c r="Y232" i="2" s="1"/>
  <c r="X204" i="3"/>
  <c r="T334" i="3"/>
  <c r="R296" i="2"/>
  <c r="R295" i="2" s="1"/>
  <c r="R193" i="2"/>
  <c r="N148" i="2"/>
  <c r="T296" i="2"/>
  <c r="T295" i="2" s="1"/>
  <c r="P239" i="2"/>
  <c r="P238" i="2" s="1"/>
  <c r="P232" i="2" s="1"/>
  <c r="M296" i="2"/>
  <c r="M295" i="2" s="1"/>
  <c r="U9" i="2"/>
  <c r="R9" i="2"/>
  <c r="Y358" i="2"/>
  <c r="W156" i="3"/>
  <c r="U108" i="3"/>
  <c r="U107" i="3" s="1"/>
  <c r="S56" i="2"/>
  <c r="S55" i="2" s="1"/>
  <c r="O193" i="2"/>
  <c r="R148" i="2"/>
  <c r="R147" i="2" s="1"/>
  <c r="W239" i="2"/>
  <c r="W334" i="2"/>
  <c r="W358" i="2"/>
  <c r="V148" i="2"/>
  <c r="O148" i="2"/>
  <c r="Q148" i="2"/>
  <c r="Q146" i="2" s="1"/>
  <c r="W148" i="2"/>
  <c r="W147" i="2" s="1"/>
  <c r="P148" i="2"/>
  <c r="P146" i="2" s="1"/>
  <c r="Q153" i="1"/>
  <c r="Q152" i="1" s="1"/>
  <c r="S366" i="3"/>
  <c r="S365" i="3" s="1"/>
  <c r="Q351" i="3"/>
  <c r="Q357" i="1"/>
  <c r="V318" i="3"/>
  <c r="Y318" i="3"/>
  <c r="X258" i="2"/>
  <c r="S258" i="2"/>
  <c r="X264" i="3"/>
  <c r="Q277" i="3"/>
  <c r="W352" i="3"/>
  <c r="T331" i="3"/>
  <c r="R277" i="3"/>
  <c r="V277" i="3"/>
  <c r="V276" i="3" s="1"/>
  <c r="R351" i="3"/>
  <c r="P277" i="3"/>
  <c r="P276" i="3" s="1"/>
  <c r="X351" i="3"/>
  <c r="X319" i="3" s="1"/>
  <c r="N351" i="3"/>
  <c r="O366" i="3"/>
  <c r="O365" i="3" s="1"/>
  <c r="N277" i="3"/>
  <c r="N276" i="3" s="1"/>
  <c r="Y122" i="3"/>
  <c r="V366" i="3"/>
  <c r="V365" i="3" s="1"/>
  <c r="S42" i="3"/>
  <c r="S41" i="3" s="1"/>
  <c r="O277" i="3"/>
  <c r="W277" i="3"/>
  <c r="W276" i="3" s="1"/>
  <c r="V351" i="3"/>
  <c r="V319" i="3" s="1"/>
  <c r="W193" i="2"/>
  <c r="W191" i="2" s="1"/>
  <c r="Y36" i="2"/>
  <c r="Y35" i="2" s="1"/>
  <c r="Y34" i="2" s="1"/>
  <c r="Y8" i="2" s="1"/>
  <c r="Y7" i="2" s="1"/>
  <c r="Y79" i="3"/>
  <c r="Y78" i="3" s="1"/>
  <c r="Y77" i="3" s="1"/>
  <c r="Y69" i="3" s="1"/>
  <c r="W36" i="2"/>
  <c r="W35" i="2" s="1"/>
  <c r="W34" i="2" s="1"/>
  <c r="W8" i="2" s="1"/>
  <c r="W7" i="2" s="1"/>
  <c r="W79" i="3"/>
  <c r="W78" i="3" s="1"/>
  <c r="W77" i="3" s="1"/>
  <c r="W69" i="3" s="1"/>
  <c r="W8" i="3" s="1"/>
  <c r="V36" i="2"/>
  <c r="V35" i="2" s="1"/>
  <c r="V34" i="2" s="1"/>
  <c r="V8" i="2" s="1"/>
  <c r="V7" i="2" s="1"/>
  <c r="V79" i="3"/>
  <c r="V78" i="3" s="1"/>
  <c r="V77" i="3" s="1"/>
  <c r="V69" i="3" s="1"/>
  <c r="V8" i="3" s="1"/>
  <c r="Q193" i="2"/>
  <c r="Q191" i="2" s="1"/>
  <c r="S337" i="2"/>
  <c r="S336" i="2" s="1"/>
  <c r="S335" i="2" s="1"/>
  <c r="V334" i="2"/>
  <c r="V193" i="2"/>
  <c r="V191" i="2" s="1"/>
  <c r="W318" i="3"/>
  <c r="Q232" i="2"/>
  <c r="V147" i="2"/>
  <c r="O351" i="3"/>
  <c r="O16" i="2"/>
  <c r="O8" i="2" s="1"/>
  <c r="O7" i="2" s="1"/>
  <c r="V108" i="3"/>
  <c r="V107" i="3" s="1"/>
  <c r="Y108" i="3"/>
  <c r="Y107" i="3" s="1"/>
  <c r="W366" i="3"/>
  <c r="W365" i="3" s="1"/>
  <c r="Y156" i="3"/>
  <c r="Y184" i="3"/>
  <c r="Y319" i="3"/>
  <c r="V156" i="3"/>
  <c r="V122" i="3"/>
  <c r="X238" i="3"/>
  <c r="W148" i="3"/>
  <c r="W147" i="3" s="1"/>
  <c r="W122" i="3" s="1"/>
  <c r="Y41" i="3"/>
  <c r="W185" i="3"/>
  <c r="W184" i="3" s="1"/>
  <c r="X372" i="3"/>
  <c r="U16" i="2"/>
  <c r="V184" i="3"/>
  <c r="N334" i="2"/>
  <c r="Q220" i="1"/>
  <c r="Q219" i="1" s="1"/>
  <c r="X199" i="2"/>
  <c r="U296" i="2"/>
  <c r="U295" i="2" s="1"/>
  <c r="Y380" i="3"/>
  <c r="Y366" i="3" s="1"/>
  <c r="Y365" i="3" s="1"/>
  <c r="Y207" i="2"/>
  <c r="Y193" i="2" s="1"/>
  <c r="Y191" i="2" s="1"/>
  <c r="S24" i="2"/>
  <c r="Q107" i="3"/>
  <c r="O107" i="3"/>
  <c r="X260" i="3"/>
  <c r="X157" i="3"/>
  <c r="S107" i="3"/>
  <c r="X319" i="2"/>
  <c r="X318" i="2" s="1"/>
  <c r="X317" i="2" s="1"/>
  <c r="X289" i="3"/>
  <c r="X277" i="3" s="1"/>
  <c r="P107" i="3"/>
  <c r="N107" i="3"/>
  <c r="U24" i="2"/>
  <c r="R24" i="2"/>
  <c r="P366" i="3"/>
  <c r="P365" i="3" s="1"/>
  <c r="Q332" i="1"/>
  <c r="W357" i="3"/>
  <c r="W238" i="2"/>
  <c r="X185" i="3"/>
  <c r="X367" i="3"/>
  <c r="X109" i="3"/>
  <c r="X108" i="3" s="1"/>
  <c r="X90" i="2"/>
  <c r="X89" i="2" s="1"/>
  <c r="X186" i="2"/>
  <c r="X185" i="2"/>
  <c r="S319" i="2"/>
  <c r="S318" i="2" s="1"/>
  <c r="S317" i="2" s="1"/>
  <c r="X42" i="3"/>
  <c r="X41" i="3" s="1"/>
  <c r="W300" i="2"/>
  <c r="X255" i="3"/>
  <c r="X254" i="3" s="1"/>
  <c r="X194" i="2"/>
  <c r="X193" i="2" s="1"/>
  <c r="X160" i="2"/>
  <c r="X148" i="2" s="1"/>
  <c r="X57" i="2"/>
  <c r="X56" i="2" s="1"/>
  <c r="X55" i="2" s="1"/>
  <c r="X227" i="2"/>
  <c r="X226" i="2"/>
  <c r="Y297" i="3"/>
  <c r="Y277" i="3" s="1"/>
  <c r="X334" i="2"/>
  <c r="W345" i="3"/>
  <c r="W344" i="3" s="1"/>
  <c r="W334" i="3" s="1"/>
  <c r="Y192" i="2"/>
  <c r="X130" i="3"/>
  <c r="X122" i="3" s="1"/>
  <c r="X141" i="2"/>
  <c r="X140" i="2"/>
  <c r="Y168" i="2"/>
  <c r="Y148" i="2" s="1"/>
  <c r="S156" i="3"/>
  <c r="M232" i="2"/>
  <c r="X318" i="3"/>
  <c r="W309" i="2"/>
  <c r="W308" i="2" s="1"/>
  <c r="W290" i="2"/>
  <c r="W289" i="2" s="1"/>
  <c r="W288" i="2" s="1"/>
  <c r="X122" i="2"/>
  <c r="X121" i="2"/>
  <c r="X120" i="2" s="1"/>
  <c r="X164" i="3"/>
  <c r="S193" i="2"/>
  <c r="S191" i="2" s="1"/>
  <c r="R334" i="2"/>
  <c r="S383" i="2"/>
  <c r="S358" i="2" s="1"/>
  <c r="O334" i="2"/>
  <c r="O276" i="3"/>
  <c r="Q366" i="3"/>
  <c r="Q365" i="3" s="1"/>
  <c r="R319" i="3"/>
  <c r="R276" i="3"/>
  <c r="N122" i="3"/>
  <c r="O184" i="3"/>
  <c r="Q156" i="3"/>
  <c r="O156" i="3"/>
  <c r="P122" i="3"/>
  <c r="N319" i="3"/>
  <c r="N232" i="2"/>
  <c r="N318" i="3"/>
  <c r="Q8" i="1"/>
  <c r="K358" i="2"/>
  <c r="P319" i="3"/>
  <c r="Q240" i="1"/>
  <c r="Q90" i="1"/>
  <c r="U232" i="2"/>
  <c r="O319" i="3"/>
  <c r="T351" i="3"/>
  <c r="Q334" i="2"/>
  <c r="P184" i="3"/>
  <c r="P334" i="2"/>
  <c r="U122" i="3"/>
  <c r="U184" i="3"/>
  <c r="R156" i="3"/>
  <c r="R184" i="3"/>
  <c r="O191" i="2"/>
  <c r="O192" i="2"/>
  <c r="O232" i="2"/>
  <c r="Q192" i="2"/>
  <c r="Q358" i="2"/>
  <c r="N191" i="2"/>
  <c r="N192" i="2"/>
  <c r="P358" i="2"/>
  <c r="P147" i="2"/>
  <c r="N146" i="2"/>
  <c r="N147" i="2"/>
  <c r="P192" i="2"/>
  <c r="P191" i="2"/>
  <c r="O147" i="2"/>
  <c r="O146" i="2"/>
  <c r="K191" i="2"/>
  <c r="K192" i="2"/>
  <c r="R191" i="2"/>
  <c r="R192" i="2"/>
  <c r="O358" i="2"/>
  <c r="R358" i="2"/>
  <c r="Q319" i="3"/>
  <c r="N8" i="3"/>
  <c r="U156" i="3"/>
  <c r="Q276" i="3"/>
  <c r="P8" i="3"/>
  <c r="R8" i="3"/>
  <c r="O122" i="3"/>
  <c r="N184" i="3"/>
  <c r="N366" i="3"/>
  <c r="N365" i="3" s="1"/>
  <c r="U351" i="3"/>
  <c r="U319" i="3" s="1"/>
  <c r="Q122" i="3"/>
  <c r="R366" i="3"/>
  <c r="R365" i="3" s="1"/>
  <c r="Q184" i="3"/>
  <c r="O8" i="3"/>
  <c r="Q8" i="3"/>
  <c r="R122" i="3"/>
  <c r="R232" i="2" l="1"/>
  <c r="V192" i="2"/>
  <c r="R8" i="2"/>
  <c r="R7" i="2" s="1"/>
  <c r="Q147" i="2"/>
  <c r="W351" i="3"/>
  <c r="W319" i="3" s="1"/>
  <c r="W394" i="3" s="1"/>
  <c r="W397" i="2" s="1"/>
  <c r="X239" i="2"/>
  <c r="X238" i="2" s="1"/>
  <c r="X232" i="2" s="1"/>
  <c r="W146" i="2"/>
  <c r="W6" i="2" s="1"/>
  <c r="W192" i="2"/>
  <c r="Y8" i="3"/>
  <c r="V146" i="2"/>
  <c r="V6" i="2" s="1"/>
  <c r="V393" i="2" s="1"/>
  <c r="X276" i="3"/>
  <c r="Y276" i="3"/>
  <c r="Y395" i="2"/>
  <c r="O6" i="2"/>
  <c r="O393" i="2" s="1"/>
  <c r="O401" i="2" s="1"/>
  <c r="P6" i="2"/>
  <c r="P393" i="2" s="1"/>
  <c r="P401" i="2" s="1"/>
  <c r="V394" i="3"/>
  <c r="V397" i="2" s="1"/>
  <c r="X366" i="3"/>
  <c r="X365" i="3" s="1"/>
  <c r="N6" i="2"/>
  <c r="S192" i="2"/>
  <c r="Q7" i="1"/>
  <c r="Q6" i="2"/>
  <c r="Q393" i="2" s="1"/>
  <c r="Q401" i="2" s="1"/>
  <c r="X107" i="3"/>
  <c r="X156" i="3"/>
  <c r="W296" i="2"/>
  <c r="W295" i="2" s="1"/>
  <c r="W232" i="2" s="1"/>
  <c r="Y147" i="2"/>
  <c r="Y146" i="2"/>
  <c r="Y6" i="2" s="1"/>
  <c r="Y393" i="2" s="1"/>
  <c r="X192" i="2"/>
  <c r="X191" i="2"/>
  <c r="X147" i="2"/>
  <c r="X146" i="2"/>
  <c r="X184" i="3"/>
  <c r="R318" i="3"/>
  <c r="R146" i="2"/>
  <c r="N394" i="3"/>
  <c r="P394" i="3"/>
  <c r="P397" i="2" s="1"/>
  <c r="Q239" i="1"/>
  <c r="O318" i="3"/>
  <c r="U318" i="3"/>
  <c r="Q318" i="3"/>
  <c r="Q394" i="3"/>
  <c r="O394" i="3"/>
  <c r="N239" i="1" l="1"/>
  <c r="N393" i="2"/>
  <c r="N401" i="2" s="1"/>
  <c r="W393" i="2"/>
  <c r="W398" i="2" s="1"/>
  <c r="Y394" i="3"/>
  <c r="V395" i="2"/>
  <c r="V396" i="2" s="1"/>
  <c r="V398" i="2"/>
  <c r="N397" i="2"/>
  <c r="N398" i="2" s="1"/>
  <c r="Q397" i="2"/>
  <c r="Q398" i="2" s="1"/>
  <c r="Y394" i="2"/>
  <c r="Y396" i="2"/>
  <c r="O397" i="2"/>
  <c r="O398" i="2" s="1"/>
  <c r="P398" i="2"/>
  <c r="Q409" i="1"/>
  <c r="P318" i="3"/>
  <c r="N409" i="1" l="1"/>
  <c r="V394" i="2"/>
  <c r="W395" i="2"/>
  <c r="W396" i="2" s="1"/>
  <c r="Y397" i="2"/>
  <c r="Y398" i="2" s="1"/>
  <c r="N395" i="2"/>
  <c r="N394" i="2" s="1"/>
  <c r="Q395" i="2"/>
  <c r="W394" i="2" l="1"/>
  <c r="O395" i="2"/>
  <c r="O396" i="2" s="1"/>
  <c r="N396" i="2"/>
  <c r="Q394" i="2"/>
  <c r="Q396" i="2"/>
  <c r="P395" i="2"/>
  <c r="O394" i="2" l="1"/>
  <c r="P396" i="2"/>
  <c r="P394" i="2"/>
  <c r="J66" i="2"/>
  <c r="J65" i="2" s="1"/>
  <c r="J64" i="2" s="1"/>
  <c r="K117" i="3"/>
  <c r="K116" i="3" s="1"/>
  <c r="M117" i="3"/>
  <c r="M116" i="3" s="1"/>
  <c r="J118" i="3"/>
  <c r="J117" i="3" s="1"/>
  <c r="J116" i="3" s="1"/>
  <c r="L118" i="3" l="1"/>
  <c r="L117" i="3" s="1"/>
  <c r="L116" i="3" s="1"/>
  <c r="L66" i="2"/>
  <c r="L65" i="2" s="1"/>
  <c r="L64" i="2" s="1"/>
  <c r="T118" i="3" l="1"/>
  <c r="T117" i="3" s="1"/>
  <c r="T116" i="3" s="1"/>
  <c r="T66" i="2"/>
  <c r="T65" i="2" s="1"/>
  <c r="T64" i="2" s="1"/>
  <c r="R61" i="2"/>
  <c r="R60" i="2" s="1"/>
  <c r="R57" i="2" s="1"/>
  <c r="R56" i="2" s="1"/>
  <c r="R55" i="2" s="1"/>
  <c r="R6" i="2" s="1"/>
  <c r="R393" i="2" s="1"/>
  <c r="R401" i="2" s="1"/>
  <c r="R113" i="3"/>
  <c r="R112" i="3" s="1"/>
  <c r="R109" i="3" s="1"/>
  <c r="R108" i="3" s="1"/>
  <c r="R107" i="3" l="1"/>
  <c r="R394" i="3" s="1"/>
  <c r="R397" i="2" l="1"/>
  <c r="R398" i="2" s="1"/>
  <c r="V12" i="1" l="1"/>
  <c r="W12" i="1"/>
  <c r="X12" i="1"/>
  <c r="Y12" i="1"/>
  <c r="V15" i="1"/>
  <c r="W15" i="1"/>
  <c r="X15" i="1"/>
  <c r="Y15" i="1"/>
  <c r="V17" i="1"/>
  <c r="W17" i="1"/>
  <c r="X17" i="1"/>
  <c r="Y17" i="1"/>
  <c r="V19" i="1"/>
  <c r="W19" i="1"/>
  <c r="X19" i="1"/>
  <c r="Y19" i="1"/>
  <c r="V22" i="1"/>
  <c r="W22" i="1"/>
  <c r="X22" i="1"/>
  <c r="Y22" i="1"/>
  <c r="V25" i="1"/>
  <c r="W25" i="1"/>
  <c r="X25" i="1"/>
  <c r="Y25" i="1"/>
  <c r="V28" i="1"/>
  <c r="W28" i="1"/>
  <c r="X28" i="1"/>
  <c r="Y28" i="1"/>
  <c r="V32" i="1"/>
  <c r="W32" i="1"/>
  <c r="X32" i="1"/>
  <c r="Y32" i="1"/>
  <c r="V36" i="1"/>
  <c r="W36" i="1"/>
  <c r="X36" i="1"/>
  <c r="Y36" i="1"/>
  <c r="V40" i="1"/>
  <c r="W40" i="1"/>
  <c r="X40" i="1"/>
  <c r="Y40" i="1"/>
  <c r="V42" i="1"/>
  <c r="W42" i="1"/>
  <c r="X42" i="1"/>
  <c r="Y42" i="1"/>
  <c r="V44" i="1"/>
  <c r="W44" i="1"/>
  <c r="X44" i="1"/>
  <c r="Y44" i="1"/>
  <c r="V47" i="1"/>
  <c r="W47" i="1"/>
  <c r="X47" i="1"/>
  <c r="Y47" i="1"/>
  <c r="V50" i="1"/>
  <c r="W50" i="1"/>
  <c r="X50" i="1"/>
  <c r="Y50" i="1"/>
  <c r="V53" i="1"/>
  <c r="W53" i="1"/>
  <c r="X53" i="1"/>
  <c r="Y53" i="1"/>
  <c r="V56" i="1"/>
  <c r="W56" i="1"/>
  <c r="X56" i="1"/>
  <c r="Y56" i="1"/>
  <c r="V59" i="1"/>
  <c r="W59" i="1"/>
  <c r="X59" i="1"/>
  <c r="Y59" i="1"/>
  <c r="V62" i="1"/>
  <c r="W62" i="1"/>
  <c r="X62" i="1"/>
  <c r="Y62" i="1"/>
  <c r="V65" i="1"/>
  <c r="W65" i="1"/>
  <c r="X65" i="1"/>
  <c r="Y65" i="1"/>
  <c r="V70" i="1"/>
  <c r="W70" i="1"/>
  <c r="X70" i="1"/>
  <c r="Y70" i="1"/>
  <c r="V72" i="1"/>
  <c r="W72" i="1"/>
  <c r="X72" i="1"/>
  <c r="Y72" i="1"/>
  <c r="V74" i="1"/>
  <c r="W74" i="1"/>
  <c r="X74" i="1"/>
  <c r="Y74" i="1"/>
  <c r="V79" i="1"/>
  <c r="W79" i="1"/>
  <c r="X79" i="1"/>
  <c r="Y79" i="1"/>
  <c r="V81" i="1"/>
  <c r="W81" i="1"/>
  <c r="X81" i="1"/>
  <c r="Y81" i="1"/>
  <c r="V83" i="1"/>
  <c r="W83" i="1"/>
  <c r="X83" i="1"/>
  <c r="Y83" i="1"/>
  <c r="V94" i="1"/>
  <c r="W94" i="1"/>
  <c r="X94" i="1"/>
  <c r="Y94" i="1"/>
  <c r="V97" i="1"/>
  <c r="W97" i="1"/>
  <c r="X97" i="1"/>
  <c r="Y97" i="1"/>
  <c r="V101" i="1"/>
  <c r="W101" i="1"/>
  <c r="X101" i="1"/>
  <c r="Y101" i="1"/>
  <c r="V104" i="1"/>
  <c r="W104" i="1"/>
  <c r="X104" i="1"/>
  <c r="Y104" i="1"/>
  <c r="V107" i="1"/>
  <c r="W107" i="1"/>
  <c r="X107" i="1"/>
  <c r="Y107" i="1"/>
  <c r="V110" i="1"/>
  <c r="W110" i="1"/>
  <c r="X110" i="1"/>
  <c r="Y110" i="1"/>
  <c r="V114" i="1"/>
  <c r="W114" i="1"/>
  <c r="X114" i="1"/>
  <c r="Y114" i="1"/>
  <c r="V118" i="1"/>
  <c r="W118" i="1"/>
  <c r="X118" i="1"/>
  <c r="Y118" i="1"/>
  <c r="V120" i="1"/>
  <c r="W120" i="1"/>
  <c r="X120" i="1"/>
  <c r="Y120" i="1"/>
  <c r="V123" i="1"/>
  <c r="W123" i="1"/>
  <c r="X123" i="1"/>
  <c r="Y123" i="1"/>
  <c r="V128" i="1"/>
  <c r="W128" i="1"/>
  <c r="X128" i="1"/>
  <c r="Y128" i="1"/>
  <c r="V131" i="1"/>
  <c r="W131" i="1"/>
  <c r="X131" i="1"/>
  <c r="Y131" i="1"/>
  <c r="V135" i="1"/>
  <c r="W135" i="1"/>
  <c r="X135" i="1"/>
  <c r="Y135" i="1"/>
  <c r="V138" i="1"/>
  <c r="W138" i="1"/>
  <c r="X138" i="1"/>
  <c r="Y138" i="1"/>
  <c r="V141" i="1"/>
  <c r="W141" i="1"/>
  <c r="X141" i="1"/>
  <c r="Y141" i="1"/>
  <c r="V144" i="1"/>
  <c r="W144" i="1"/>
  <c r="X144" i="1"/>
  <c r="Y144" i="1"/>
  <c r="V147" i="1"/>
  <c r="W147" i="1"/>
  <c r="X147" i="1"/>
  <c r="Y147" i="1"/>
  <c r="V156" i="1"/>
  <c r="W156" i="1"/>
  <c r="X156" i="1"/>
  <c r="Y156" i="1"/>
  <c r="V159" i="1"/>
  <c r="W159" i="1"/>
  <c r="X159" i="1"/>
  <c r="Y159" i="1"/>
  <c r="V161" i="1"/>
  <c r="W161" i="1"/>
  <c r="X161" i="1"/>
  <c r="Y161" i="1"/>
  <c r="V164" i="1"/>
  <c r="W164" i="1"/>
  <c r="X164" i="1"/>
  <c r="Y164" i="1"/>
  <c r="V167" i="1"/>
  <c r="W167" i="1"/>
  <c r="X167" i="1"/>
  <c r="Y167" i="1"/>
  <c r="V169" i="1"/>
  <c r="W169" i="1"/>
  <c r="X169" i="1"/>
  <c r="Y169" i="1"/>
  <c r="V172" i="1"/>
  <c r="W172" i="1"/>
  <c r="X172" i="1"/>
  <c r="Y172" i="1"/>
  <c r="V175" i="1"/>
  <c r="W175" i="1"/>
  <c r="X175" i="1"/>
  <c r="Y175" i="1"/>
  <c r="V177" i="1"/>
  <c r="W177" i="1"/>
  <c r="X177" i="1"/>
  <c r="Y177" i="1"/>
  <c r="V180" i="1"/>
  <c r="W180" i="1"/>
  <c r="X180" i="1"/>
  <c r="Y180" i="1"/>
  <c r="V183" i="1"/>
  <c r="W183" i="1"/>
  <c r="X183" i="1"/>
  <c r="Y183" i="1"/>
  <c r="V186" i="1"/>
  <c r="W186" i="1"/>
  <c r="X186" i="1"/>
  <c r="Y186" i="1"/>
  <c r="V189" i="1"/>
  <c r="W189" i="1"/>
  <c r="X189" i="1"/>
  <c r="Y189" i="1"/>
  <c r="V193" i="1"/>
  <c r="W193" i="1"/>
  <c r="X193" i="1"/>
  <c r="Y193" i="1"/>
  <c r="V198" i="1"/>
  <c r="W198" i="1"/>
  <c r="X198" i="1"/>
  <c r="Y198" i="1"/>
  <c r="V202" i="1"/>
  <c r="W202" i="1"/>
  <c r="X202" i="1"/>
  <c r="Y202" i="1"/>
  <c r="V205" i="1"/>
  <c r="W205" i="1"/>
  <c r="X205" i="1"/>
  <c r="Y205" i="1"/>
  <c r="V212" i="1"/>
  <c r="W212" i="1"/>
  <c r="X212" i="1"/>
  <c r="Y212" i="1"/>
  <c r="V216" i="1"/>
  <c r="W216" i="1"/>
  <c r="X216" i="1"/>
  <c r="Y216" i="1"/>
  <c r="V218" i="1"/>
  <c r="W218" i="1"/>
  <c r="X218" i="1"/>
  <c r="Y218" i="1"/>
  <c r="V223" i="1"/>
  <c r="W223" i="1"/>
  <c r="X223" i="1"/>
  <c r="Y223" i="1"/>
  <c r="V225" i="1"/>
  <c r="W225" i="1"/>
  <c r="X225" i="1"/>
  <c r="Y225" i="1"/>
  <c r="V228" i="1"/>
  <c r="W228" i="1"/>
  <c r="X228" i="1"/>
  <c r="Y228" i="1"/>
  <c r="V230" i="1"/>
  <c r="W230" i="1"/>
  <c r="X230" i="1"/>
  <c r="Y230" i="1"/>
  <c r="V233" i="1"/>
  <c r="W233" i="1"/>
  <c r="X233" i="1"/>
  <c r="Y233" i="1"/>
  <c r="V236" i="1"/>
  <c r="W236" i="1"/>
  <c r="X236" i="1"/>
  <c r="Y236" i="1"/>
  <c r="V238" i="1"/>
  <c r="W238" i="1"/>
  <c r="X238" i="1"/>
  <c r="Y238" i="1"/>
  <c r="V244" i="1"/>
  <c r="W244" i="1"/>
  <c r="X244" i="1"/>
  <c r="Y244" i="1"/>
  <c r="V247" i="1"/>
  <c r="W247" i="1"/>
  <c r="X247" i="1"/>
  <c r="Y247" i="1"/>
  <c r="V250" i="1"/>
  <c r="W250" i="1"/>
  <c r="X250" i="1"/>
  <c r="Y250" i="1"/>
  <c r="V253" i="1"/>
  <c r="W253" i="1"/>
  <c r="X253" i="1"/>
  <c r="Y253" i="1"/>
  <c r="V256" i="1"/>
  <c r="W256" i="1"/>
  <c r="X256" i="1"/>
  <c r="Y256" i="1"/>
  <c r="V259" i="1"/>
  <c r="W259" i="1"/>
  <c r="X259" i="1"/>
  <c r="Y259" i="1"/>
  <c r="V263" i="1"/>
  <c r="W263" i="1"/>
  <c r="X263" i="1"/>
  <c r="Y263" i="1"/>
  <c r="V266" i="1"/>
  <c r="W266" i="1"/>
  <c r="X266" i="1"/>
  <c r="Y266" i="1"/>
  <c r="V269" i="1"/>
  <c r="W269" i="1"/>
  <c r="X269" i="1"/>
  <c r="Y269" i="1"/>
  <c r="V272" i="1"/>
  <c r="W272" i="1"/>
  <c r="X272" i="1"/>
  <c r="Y272" i="1"/>
  <c r="V275" i="1"/>
  <c r="W275" i="1"/>
  <c r="X275" i="1"/>
  <c r="Y275" i="1"/>
  <c r="V278" i="1"/>
  <c r="W278" i="1"/>
  <c r="X278" i="1"/>
  <c r="Y278" i="1"/>
  <c r="V287" i="1"/>
  <c r="W287" i="1"/>
  <c r="X287" i="1"/>
  <c r="Y287" i="1"/>
  <c r="V290" i="1"/>
  <c r="W290" i="1"/>
  <c r="X290" i="1"/>
  <c r="Y290" i="1"/>
  <c r="V297" i="1"/>
  <c r="W297" i="1"/>
  <c r="X297" i="1"/>
  <c r="Y297" i="1"/>
  <c r="V300" i="1"/>
  <c r="W300" i="1"/>
  <c r="X300" i="1"/>
  <c r="Y300" i="1"/>
  <c r="V303" i="1"/>
  <c r="W303" i="1"/>
  <c r="X303" i="1"/>
  <c r="Y303" i="1"/>
  <c r="V306" i="1"/>
  <c r="W306" i="1"/>
  <c r="X306" i="1"/>
  <c r="Y306" i="1"/>
  <c r="V309" i="1"/>
  <c r="W309" i="1"/>
  <c r="X309" i="1"/>
  <c r="Y309" i="1"/>
  <c r="V313" i="1"/>
  <c r="W313" i="1"/>
  <c r="X313" i="1"/>
  <c r="Y313" i="1"/>
  <c r="V315" i="1"/>
  <c r="W315" i="1"/>
  <c r="X315" i="1"/>
  <c r="Y315" i="1"/>
  <c r="V319" i="1"/>
  <c r="W319" i="1"/>
  <c r="X319" i="1"/>
  <c r="Y319" i="1"/>
  <c r="V322" i="1"/>
  <c r="W322" i="1"/>
  <c r="X322" i="1"/>
  <c r="Y322" i="1"/>
  <c r="V324" i="1"/>
  <c r="W324" i="1"/>
  <c r="X324" i="1"/>
  <c r="Y324" i="1"/>
  <c r="V328" i="1"/>
  <c r="W328" i="1"/>
  <c r="X328" i="1"/>
  <c r="Y328" i="1"/>
  <c r="V331" i="1"/>
  <c r="W331" i="1"/>
  <c r="X331" i="1"/>
  <c r="Y331" i="1"/>
  <c r="V336" i="1"/>
  <c r="W336" i="1"/>
  <c r="X336" i="1"/>
  <c r="Y336" i="1"/>
  <c r="V340" i="1"/>
  <c r="W340" i="1"/>
  <c r="X340" i="1"/>
  <c r="Y340" i="1"/>
  <c r="V343" i="1"/>
  <c r="W343" i="1"/>
  <c r="X343" i="1"/>
  <c r="Y343" i="1"/>
  <c r="V344" i="1"/>
  <c r="W344" i="1"/>
  <c r="X344" i="1"/>
  <c r="Y344" i="1"/>
  <c r="V347" i="1"/>
  <c r="W347" i="1"/>
  <c r="X347" i="1"/>
  <c r="Y347" i="1"/>
  <c r="V351" i="1"/>
  <c r="W351" i="1"/>
  <c r="X351" i="1"/>
  <c r="Y351" i="1"/>
  <c r="V353" i="1"/>
  <c r="W353" i="1"/>
  <c r="X353" i="1"/>
  <c r="Y353" i="1"/>
  <c r="V356" i="1"/>
  <c r="W356" i="1"/>
  <c r="X356" i="1"/>
  <c r="Y356" i="1"/>
  <c r="V362" i="1"/>
  <c r="W362" i="1"/>
  <c r="X362" i="1"/>
  <c r="Y362" i="1"/>
  <c r="V364" i="1"/>
  <c r="W364" i="1"/>
  <c r="X364" i="1"/>
  <c r="Y364" i="1"/>
  <c r="V366" i="1"/>
  <c r="W366" i="1"/>
  <c r="X366" i="1"/>
  <c r="Y366" i="1"/>
  <c r="V369" i="1"/>
  <c r="W369" i="1"/>
  <c r="X369" i="1"/>
  <c r="Y369" i="1"/>
  <c r="V373" i="1"/>
  <c r="W373" i="1"/>
  <c r="X373" i="1"/>
  <c r="Y373" i="1"/>
  <c r="V378" i="1"/>
  <c r="W378" i="1"/>
  <c r="X378" i="1"/>
  <c r="Y378" i="1"/>
  <c r="V382" i="1"/>
  <c r="W382" i="1"/>
  <c r="X382" i="1"/>
  <c r="Y382" i="1"/>
  <c r="V383" i="1"/>
  <c r="W383" i="1"/>
  <c r="X383" i="1"/>
  <c r="Y383" i="1"/>
  <c r="V384" i="1"/>
  <c r="W384" i="1"/>
  <c r="X384" i="1"/>
  <c r="Y384" i="1"/>
  <c r="V385" i="1"/>
  <c r="W385" i="1"/>
  <c r="X385" i="1"/>
  <c r="Y385" i="1"/>
  <c r="V386" i="1"/>
  <c r="W386" i="1"/>
  <c r="X386" i="1"/>
  <c r="Y386" i="1"/>
  <c r="V392" i="1"/>
  <c r="W392" i="1"/>
  <c r="X392" i="1"/>
  <c r="Y392" i="1"/>
  <c r="V394" i="1"/>
  <c r="W394" i="1"/>
  <c r="X394" i="1"/>
  <c r="Y394" i="1"/>
  <c r="V396" i="1"/>
  <c r="W396" i="1"/>
  <c r="X396" i="1"/>
  <c r="Y396" i="1"/>
  <c r="V402" i="1"/>
  <c r="W402" i="1"/>
  <c r="X402" i="1"/>
  <c r="Y402" i="1"/>
  <c r="V405" i="1"/>
  <c r="W405" i="1"/>
  <c r="X405" i="1"/>
  <c r="Y405" i="1"/>
  <c r="V408" i="1"/>
  <c r="W408" i="1"/>
  <c r="X408" i="1"/>
  <c r="Y408" i="1"/>
  <c r="R146" i="1"/>
  <c r="R145" i="1" s="1"/>
  <c r="S146" i="1"/>
  <c r="S145" i="1" s="1"/>
  <c r="T146" i="1"/>
  <c r="T145" i="1" s="1"/>
  <c r="U146" i="1"/>
  <c r="U145" i="1" s="1"/>
  <c r="V146" i="1" l="1"/>
  <c r="W146" i="1"/>
  <c r="X146" i="1"/>
  <c r="Y146" i="1"/>
  <c r="V145" i="1" l="1"/>
  <c r="W145" i="1"/>
  <c r="X145" i="1"/>
  <c r="Y145" i="1"/>
  <c r="L231" i="2" l="1"/>
  <c r="T202" i="1"/>
  <c r="U408" i="1"/>
  <c r="T407" i="1"/>
  <c r="T406" i="1" s="1"/>
  <c r="S407" i="1"/>
  <c r="S406" i="1" s="1"/>
  <c r="R407" i="1"/>
  <c r="T405" i="1"/>
  <c r="U404" i="1"/>
  <c r="U403" i="1" s="1"/>
  <c r="S404" i="1"/>
  <c r="S403" i="1" s="1"/>
  <c r="R404" i="1"/>
  <c r="R403" i="1" s="1"/>
  <c r="T402" i="1"/>
  <c r="T401" i="1" s="1"/>
  <c r="T400" i="1" s="1"/>
  <c r="U401" i="1"/>
  <c r="U400" i="1" s="1"/>
  <c r="S401" i="1"/>
  <c r="S400" i="1" s="1"/>
  <c r="R401" i="1"/>
  <c r="R400" i="1" s="1"/>
  <c r="U395" i="1"/>
  <c r="T395" i="1"/>
  <c r="S395" i="1"/>
  <c r="R395" i="1"/>
  <c r="T394" i="1"/>
  <c r="U393" i="1"/>
  <c r="S393" i="1"/>
  <c r="R393" i="1"/>
  <c r="T392" i="1"/>
  <c r="U391" i="1"/>
  <c r="S391" i="1"/>
  <c r="S390" i="1" s="1"/>
  <c r="S389" i="1" s="1"/>
  <c r="S388" i="1" s="1"/>
  <c r="S387" i="1" s="1"/>
  <c r="R391" i="1"/>
  <c r="T382" i="1"/>
  <c r="U381" i="1"/>
  <c r="U380" i="1" s="1"/>
  <c r="U379" i="1" s="1"/>
  <c r="S381" i="1"/>
  <c r="S380" i="1" s="1"/>
  <c r="S379" i="1" s="1"/>
  <c r="R381" i="1"/>
  <c r="R380" i="1" s="1"/>
  <c r="S378" i="1"/>
  <c r="U377" i="1"/>
  <c r="U376" i="1" s="1"/>
  <c r="U375" i="1" s="1"/>
  <c r="T377" i="1"/>
  <c r="T376" i="1" s="1"/>
  <c r="T375" i="1" s="1"/>
  <c r="R377" i="1"/>
  <c r="T373" i="1"/>
  <c r="U372" i="1"/>
  <c r="U371" i="1" s="1"/>
  <c r="U370" i="1" s="1"/>
  <c r="S372" i="1"/>
  <c r="S371" i="1" s="1"/>
  <c r="S370" i="1" s="1"/>
  <c r="R372" i="1"/>
  <c r="U369" i="1"/>
  <c r="U368" i="1" s="1"/>
  <c r="U367" i="1" s="1"/>
  <c r="T368" i="1"/>
  <c r="T367" i="1" s="1"/>
  <c r="S368" i="1"/>
  <c r="S367" i="1" s="1"/>
  <c r="R368" i="1"/>
  <c r="T366" i="1"/>
  <c r="T365" i="1" s="1"/>
  <c r="U365" i="1"/>
  <c r="S365" i="1"/>
  <c r="R365" i="1"/>
  <c r="T364" i="1"/>
  <c r="U363" i="1"/>
  <c r="S363" i="1"/>
  <c r="R363" i="1"/>
  <c r="T362" i="1"/>
  <c r="U361" i="1"/>
  <c r="S361" i="1"/>
  <c r="R361" i="1"/>
  <c r="S356" i="1"/>
  <c r="U355" i="1"/>
  <c r="U354" i="1" s="1"/>
  <c r="T355" i="1"/>
  <c r="T354" i="1" s="1"/>
  <c r="R355" i="1"/>
  <c r="S353" i="1"/>
  <c r="S352" i="1" s="1"/>
  <c r="U352" i="1"/>
  <c r="T352" i="1"/>
  <c r="R352" i="1"/>
  <c r="T351" i="1"/>
  <c r="S351" i="1"/>
  <c r="S350" i="1" s="1"/>
  <c r="R350" i="1"/>
  <c r="S347" i="1"/>
  <c r="U346" i="1"/>
  <c r="U345" i="1" s="1"/>
  <c r="T346" i="1"/>
  <c r="T345" i="1" s="1"/>
  <c r="R346" i="1"/>
  <c r="S344" i="1"/>
  <c r="S343" i="1"/>
  <c r="U342" i="1"/>
  <c r="U341" i="1" s="1"/>
  <c r="T342" i="1"/>
  <c r="T341" i="1" s="1"/>
  <c r="R342" i="1"/>
  <c r="S340" i="1"/>
  <c r="U339" i="1"/>
  <c r="U338" i="1" s="1"/>
  <c r="T339" i="1"/>
  <c r="T338" i="1" s="1"/>
  <c r="R339" i="1"/>
  <c r="S336" i="1"/>
  <c r="U335" i="1"/>
  <c r="U334" i="1" s="1"/>
  <c r="U333" i="1" s="1"/>
  <c r="T335" i="1"/>
  <c r="T334" i="1" s="1"/>
  <c r="T333" i="1" s="1"/>
  <c r="R335" i="1"/>
  <c r="S331" i="1"/>
  <c r="U330" i="1"/>
  <c r="U329" i="1" s="1"/>
  <c r="T330" i="1"/>
  <c r="T329" i="1" s="1"/>
  <c r="R330" i="1"/>
  <c r="T328" i="1"/>
  <c r="U327" i="1"/>
  <c r="S327" i="1"/>
  <c r="R327" i="1"/>
  <c r="T324" i="1"/>
  <c r="U323" i="1"/>
  <c r="S323" i="1"/>
  <c r="R323" i="1"/>
  <c r="T322" i="1"/>
  <c r="U321" i="1"/>
  <c r="S321" i="1"/>
  <c r="S320" i="1" s="1"/>
  <c r="R321" i="1"/>
  <c r="T319" i="1"/>
  <c r="U318" i="1"/>
  <c r="U317" i="1" s="1"/>
  <c r="S318" i="1"/>
  <c r="S317" i="1" s="1"/>
  <c r="R318" i="1"/>
  <c r="T315" i="1"/>
  <c r="T314" i="1" s="1"/>
  <c r="U314" i="1"/>
  <c r="S314" i="1"/>
  <c r="R314" i="1"/>
  <c r="T313" i="1"/>
  <c r="U312" i="1"/>
  <c r="U311" i="1" s="1"/>
  <c r="U310" i="1" s="1"/>
  <c r="S312" i="1"/>
  <c r="S311" i="1" s="1"/>
  <c r="S310" i="1" s="1"/>
  <c r="R312" i="1"/>
  <c r="R311" i="1" s="1"/>
  <c r="S309" i="1"/>
  <c r="U308" i="1"/>
  <c r="U307" i="1" s="1"/>
  <c r="T308" i="1"/>
  <c r="T307" i="1" s="1"/>
  <c r="R308" i="1"/>
  <c r="T306" i="1"/>
  <c r="U305" i="1"/>
  <c r="U304" i="1" s="1"/>
  <c r="S305" i="1"/>
  <c r="S304" i="1" s="1"/>
  <c r="R305" i="1"/>
  <c r="U302" i="1"/>
  <c r="T302" i="1"/>
  <c r="S302" i="1"/>
  <c r="S301" i="1" s="1"/>
  <c r="R302" i="1"/>
  <c r="R301" i="1" s="1"/>
  <c r="U301" i="1"/>
  <c r="T301" i="1"/>
  <c r="T300" i="1"/>
  <c r="U299" i="1"/>
  <c r="U298" i="1" s="1"/>
  <c r="S299" i="1"/>
  <c r="S298" i="1" s="1"/>
  <c r="R299" i="1"/>
  <c r="T297" i="1"/>
  <c r="U296" i="1"/>
  <c r="U295" i="1" s="1"/>
  <c r="S296" i="1"/>
  <c r="S295" i="1" s="1"/>
  <c r="R296" i="1"/>
  <c r="U289" i="1"/>
  <c r="U288" i="1" s="1"/>
  <c r="T289" i="1"/>
  <c r="T288" i="1" s="1"/>
  <c r="S289" i="1"/>
  <c r="S288" i="1" s="1"/>
  <c r="R289" i="1"/>
  <c r="R288" i="1" s="1"/>
  <c r="S287" i="1"/>
  <c r="U286" i="1"/>
  <c r="U285" i="1" s="1"/>
  <c r="T286" i="1"/>
  <c r="T285" i="1" s="1"/>
  <c r="R286" i="1"/>
  <c r="U277" i="1"/>
  <c r="T277" i="1"/>
  <c r="S277" i="1"/>
  <c r="R277" i="1"/>
  <c r="U276" i="1"/>
  <c r="T276" i="1"/>
  <c r="S276" i="1"/>
  <c r="R276" i="1"/>
  <c r="T275" i="1"/>
  <c r="U274" i="1"/>
  <c r="U273" i="1" s="1"/>
  <c r="S274" i="1"/>
  <c r="S273" i="1" s="1"/>
  <c r="R274" i="1"/>
  <c r="T272" i="1"/>
  <c r="U271" i="1"/>
  <c r="U270" i="1" s="1"/>
  <c r="S271" i="1"/>
  <c r="S270" i="1" s="1"/>
  <c r="R271" i="1"/>
  <c r="T269" i="1"/>
  <c r="U268" i="1"/>
  <c r="U267" i="1" s="1"/>
  <c r="S268" i="1"/>
  <c r="S267" i="1" s="1"/>
  <c r="R268" i="1"/>
  <c r="T266" i="1"/>
  <c r="U265" i="1"/>
  <c r="U264" i="1" s="1"/>
  <c r="S265" i="1"/>
  <c r="S264" i="1" s="1"/>
  <c r="R265" i="1"/>
  <c r="R264" i="1" s="1"/>
  <c r="S263" i="1"/>
  <c r="U262" i="1"/>
  <c r="U261" i="1" s="1"/>
  <c r="T262" i="1"/>
  <c r="T261" i="1" s="1"/>
  <c r="R262" i="1"/>
  <c r="S259" i="1"/>
  <c r="U258" i="1"/>
  <c r="U257" i="1" s="1"/>
  <c r="T258" i="1"/>
  <c r="T257" i="1" s="1"/>
  <c r="R258" i="1"/>
  <c r="T256" i="1"/>
  <c r="U255" i="1"/>
  <c r="U254" i="1" s="1"/>
  <c r="S255" i="1"/>
  <c r="S254" i="1" s="1"/>
  <c r="R255" i="1"/>
  <c r="T253" i="1"/>
  <c r="U252" i="1"/>
  <c r="U251" i="1" s="1"/>
  <c r="S252" i="1"/>
  <c r="S251" i="1" s="1"/>
  <c r="R252" i="1"/>
  <c r="T250" i="1"/>
  <c r="U249" i="1"/>
  <c r="U248" i="1" s="1"/>
  <c r="S249" i="1"/>
  <c r="S248" i="1" s="1"/>
  <c r="R249" i="1"/>
  <c r="R248" i="1" s="1"/>
  <c r="T247" i="1"/>
  <c r="U246" i="1"/>
  <c r="U245" i="1" s="1"/>
  <c r="S246" i="1"/>
  <c r="S245" i="1" s="1"/>
  <c r="R246" i="1"/>
  <c r="S244" i="1"/>
  <c r="U243" i="1"/>
  <c r="U242" i="1" s="1"/>
  <c r="T243" i="1"/>
  <c r="T242" i="1" s="1"/>
  <c r="R243" i="1"/>
  <c r="U238" i="1"/>
  <c r="T237" i="1"/>
  <c r="S237" i="1"/>
  <c r="R237" i="1"/>
  <c r="U236" i="1"/>
  <c r="T235" i="1"/>
  <c r="S235" i="1"/>
  <c r="R235" i="1"/>
  <c r="T233" i="1"/>
  <c r="U232" i="1"/>
  <c r="U231" i="1" s="1"/>
  <c r="S232" i="1"/>
  <c r="S231" i="1" s="1"/>
  <c r="R232" i="1"/>
  <c r="T230" i="1"/>
  <c r="U229" i="1"/>
  <c r="S229" i="1"/>
  <c r="R229" i="1"/>
  <c r="T228" i="1"/>
  <c r="U227" i="1"/>
  <c r="S227" i="1"/>
  <c r="R227" i="1"/>
  <c r="T225" i="1"/>
  <c r="U224" i="1"/>
  <c r="S224" i="1"/>
  <c r="R224" i="1"/>
  <c r="T223" i="1"/>
  <c r="U222" i="1"/>
  <c r="S222" i="1"/>
  <c r="R222" i="1"/>
  <c r="S218" i="1"/>
  <c r="U217" i="1"/>
  <c r="T217" i="1"/>
  <c r="R217" i="1"/>
  <c r="S216" i="1"/>
  <c r="U215" i="1"/>
  <c r="T215" i="1"/>
  <c r="T214" i="1" s="1"/>
  <c r="T213" i="1" s="1"/>
  <c r="R215" i="1"/>
  <c r="S212" i="1"/>
  <c r="U211" i="1"/>
  <c r="U210" i="1" s="1"/>
  <c r="U206" i="1" s="1"/>
  <c r="T211" i="1"/>
  <c r="T210" i="1" s="1"/>
  <c r="T206" i="1" s="1"/>
  <c r="R211" i="1"/>
  <c r="R210" i="1" s="1"/>
  <c r="R206" i="1" s="1"/>
  <c r="U204" i="1"/>
  <c r="T204" i="1"/>
  <c r="T203" i="1" s="1"/>
  <c r="S204" i="1"/>
  <c r="S203" i="1" s="1"/>
  <c r="R204" i="1"/>
  <c r="R203" i="1" s="1"/>
  <c r="U203" i="1"/>
  <c r="U201" i="1"/>
  <c r="U200" i="1" s="1"/>
  <c r="S201" i="1"/>
  <c r="S200" i="1" s="1"/>
  <c r="R201" i="1"/>
  <c r="T198" i="1"/>
  <c r="U197" i="1"/>
  <c r="U196" i="1" s="1"/>
  <c r="U195" i="1" s="1"/>
  <c r="S197" i="1"/>
  <c r="S196" i="1" s="1"/>
  <c r="S195" i="1" s="1"/>
  <c r="R197" i="1"/>
  <c r="T193" i="1"/>
  <c r="U192" i="1"/>
  <c r="U191" i="1" s="1"/>
  <c r="U190" i="1" s="1"/>
  <c r="S192" i="1"/>
  <c r="S191" i="1" s="1"/>
  <c r="S190" i="1" s="1"/>
  <c r="R192" i="1"/>
  <c r="U188" i="1"/>
  <c r="U187" i="1" s="1"/>
  <c r="T188" i="1"/>
  <c r="T187" i="1" s="1"/>
  <c r="S188" i="1"/>
  <c r="S187" i="1" s="1"/>
  <c r="R188" i="1"/>
  <c r="R187" i="1" s="1"/>
  <c r="U185" i="1"/>
  <c r="U184" i="1" s="1"/>
  <c r="T185" i="1"/>
  <c r="T184" i="1" s="1"/>
  <c r="S185" i="1"/>
  <c r="S184" i="1" s="1"/>
  <c r="R185" i="1"/>
  <c r="U182" i="1"/>
  <c r="T182" i="1"/>
  <c r="S182" i="1"/>
  <c r="S181" i="1" s="1"/>
  <c r="R182" i="1"/>
  <c r="R181" i="1" s="1"/>
  <c r="U181" i="1"/>
  <c r="T181" i="1"/>
  <c r="T180" i="1"/>
  <c r="U179" i="1"/>
  <c r="U178" i="1" s="1"/>
  <c r="S179" i="1"/>
  <c r="S178" i="1" s="1"/>
  <c r="R179" i="1"/>
  <c r="U177" i="1"/>
  <c r="T176" i="1"/>
  <c r="S176" i="1"/>
  <c r="R176" i="1"/>
  <c r="U175" i="1"/>
  <c r="T174" i="1"/>
  <c r="S174" i="1"/>
  <c r="S173" i="1" s="1"/>
  <c r="R174" i="1"/>
  <c r="U171" i="1"/>
  <c r="T171" i="1"/>
  <c r="S171" i="1"/>
  <c r="R171" i="1"/>
  <c r="U170" i="1"/>
  <c r="T170" i="1"/>
  <c r="S170" i="1"/>
  <c r="T169" i="1"/>
  <c r="U168" i="1"/>
  <c r="S168" i="1"/>
  <c r="R168" i="1"/>
  <c r="T167" i="1"/>
  <c r="U166" i="1"/>
  <c r="U165" i="1" s="1"/>
  <c r="S166" i="1"/>
  <c r="S165" i="1" s="1"/>
  <c r="R166" i="1"/>
  <c r="T164" i="1"/>
  <c r="U163" i="1"/>
  <c r="U162" i="1" s="1"/>
  <c r="S163" i="1"/>
  <c r="S162" i="1" s="1"/>
  <c r="R163" i="1"/>
  <c r="T161" i="1"/>
  <c r="U160" i="1"/>
  <c r="S160" i="1"/>
  <c r="R160" i="1"/>
  <c r="U158" i="1"/>
  <c r="T158" i="1"/>
  <c r="S158" i="1"/>
  <c r="S157" i="1" s="1"/>
  <c r="R158" i="1"/>
  <c r="S156" i="1"/>
  <c r="U155" i="1"/>
  <c r="U154" i="1" s="1"/>
  <c r="T155" i="1"/>
  <c r="T154" i="1" s="1"/>
  <c r="R155" i="1"/>
  <c r="U143" i="1"/>
  <c r="U142" i="1" s="1"/>
  <c r="T143" i="1"/>
  <c r="T142" i="1" s="1"/>
  <c r="S143" i="1"/>
  <c r="S142" i="1" s="1"/>
  <c r="R143" i="1"/>
  <c r="R142" i="1" s="1"/>
  <c r="T141" i="1"/>
  <c r="U140" i="1"/>
  <c r="U139" i="1" s="1"/>
  <c r="S140" i="1"/>
  <c r="S139" i="1" s="1"/>
  <c r="R140" i="1"/>
  <c r="T138" i="1"/>
  <c r="U137" i="1"/>
  <c r="U136" i="1" s="1"/>
  <c r="S137" i="1"/>
  <c r="S136" i="1" s="1"/>
  <c r="R137" i="1"/>
  <c r="T135" i="1"/>
  <c r="U134" i="1"/>
  <c r="U133" i="1" s="1"/>
  <c r="S134" i="1"/>
  <c r="S133" i="1" s="1"/>
  <c r="R134" i="1"/>
  <c r="T131" i="1"/>
  <c r="U130" i="1"/>
  <c r="U129" i="1" s="1"/>
  <c r="S130" i="1"/>
  <c r="S129" i="1" s="1"/>
  <c r="R130" i="1"/>
  <c r="U128" i="1"/>
  <c r="T128" i="1"/>
  <c r="S127" i="1"/>
  <c r="S126" i="1" s="1"/>
  <c r="S125" i="1" s="1"/>
  <c r="R127" i="1"/>
  <c r="U122" i="1"/>
  <c r="U121" i="1" s="1"/>
  <c r="T122" i="1"/>
  <c r="T121" i="1" s="1"/>
  <c r="S122" i="1"/>
  <c r="S121" i="1" s="1"/>
  <c r="R122" i="1"/>
  <c r="R121" i="1" s="1"/>
  <c r="S120" i="1"/>
  <c r="U119" i="1"/>
  <c r="T119" i="1"/>
  <c r="R119" i="1"/>
  <c r="S118" i="1"/>
  <c r="U117" i="1"/>
  <c r="T117" i="1"/>
  <c r="T116" i="1" s="1"/>
  <c r="R117" i="1"/>
  <c r="U114" i="1"/>
  <c r="T114" i="1"/>
  <c r="S113" i="1"/>
  <c r="S112" i="1" s="1"/>
  <c r="S111" i="1" s="1"/>
  <c r="R113" i="1"/>
  <c r="R112" i="1" s="1"/>
  <c r="T110" i="1"/>
  <c r="U109" i="1"/>
  <c r="U108" i="1" s="1"/>
  <c r="S109" i="1"/>
  <c r="S108" i="1" s="1"/>
  <c r="R109" i="1"/>
  <c r="T107" i="1"/>
  <c r="U106" i="1"/>
  <c r="U105" i="1" s="1"/>
  <c r="S106" i="1"/>
  <c r="S105" i="1" s="1"/>
  <c r="R106" i="1"/>
  <c r="T104" i="1"/>
  <c r="T103" i="1" s="1"/>
  <c r="T102" i="1" s="1"/>
  <c r="U103" i="1"/>
  <c r="U102" i="1" s="1"/>
  <c r="S103" i="1"/>
  <c r="S102" i="1" s="1"/>
  <c r="R103" i="1"/>
  <c r="T101" i="1"/>
  <c r="U100" i="1"/>
  <c r="U99" i="1" s="1"/>
  <c r="S100" i="1"/>
  <c r="S99" i="1" s="1"/>
  <c r="R100" i="1"/>
  <c r="T97" i="1"/>
  <c r="U96" i="1"/>
  <c r="U95" i="1" s="1"/>
  <c r="S96" i="1"/>
  <c r="S95" i="1" s="1"/>
  <c r="R96" i="1"/>
  <c r="S94" i="1"/>
  <c r="U93" i="1"/>
  <c r="U92" i="1" s="1"/>
  <c r="T93" i="1"/>
  <c r="T92" i="1" s="1"/>
  <c r="R93" i="1"/>
  <c r="T83" i="1"/>
  <c r="U82" i="1"/>
  <c r="S82" i="1"/>
  <c r="R82" i="1"/>
  <c r="T81" i="1"/>
  <c r="U80" i="1"/>
  <c r="S80" i="1"/>
  <c r="R80" i="1"/>
  <c r="T79" i="1"/>
  <c r="U78" i="1"/>
  <c r="U77" i="1" s="1"/>
  <c r="U76" i="1" s="1"/>
  <c r="U75" i="1" s="1"/>
  <c r="S78" i="1"/>
  <c r="R78" i="1"/>
  <c r="S74" i="1"/>
  <c r="U73" i="1"/>
  <c r="T73" i="1"/>
  <c r="R73" i="1"/>
  <c r="U72" i="1"/>
  <c r="T71" i="1"/>
  <c r="S71" i="1"/>
  <c r="R71" i="1"/>
  <c r="U70" i="1"/>
  <c r="T69" i="1"/>
  <c r="S69" i="1"/>
  <c r="R69" i="1"/>
  <c r="T65" i="1"/>
  <c r="T64" i="1" s="1"/>
  <c r="T63" i="1" s="1"/>
  <c r="U64" i="1"/>
  <c r="U63" i="1" s="1"/>
  <c r="S64" i="1"/>
  <c r="S63" i="1" s="1"/>
  <c r="R64" i="1"/>
  <c r="U61" i="1"/>
  <c r="T61" i="1"/>
  <c r="S61" i="1"/>
  <c r="S60" i="1" s="1"/>
  <c r="R61" i="1"/>
  <c r="R60" i="1" s="1"/>
  <c r="U60" i="1"/>
  <c r="T60" i="1"/>
  <c r="T59" i="1"/>
  <c r="U58" i="1"/>
  <c r="U57" i="1" s="1"/>
  <c r="S58" i="1"/>
  <c r="S57" i="1" s="1"/>
  <c r="R58" i="1"/>
  <c r="T56" i="1"/>
  <c r="U55" i="1"/>
  <c r="U54" i="1" s="1"/>
  <c r="S55" i="1"/>
  <c r="S54" i="1" s="1"/>
  <c r="R55" i="1"/>
  <c r="U52" i="1"/>
  <c r="U51" i="1" s="1"/>
  <c r="T52" i="1"/>
  <c r="T51" i="1" s="1"/>
  <c r="S52" i="1"/>
  <c r="S51" i="1" s="1"/>
  <c r="R52" i="1"/>
  <c r="R51" i="1" s="1"/>
  <c r="U49" i="1"/>
  <c r="T49" i="1"/>
  <c r="T48" i="1" s="1"/>
  <c r="S49" i="1"/>
  <c r="S48" i="1" s="1"/>
  <c r="R49" i="1"/>
  <c r="R48" i="1" s="1"/>
  <c r="U48" i="1"/>
  <c r="T47" i="1"/>
  <c r="U46" i="1"/>
  <c r="U45" i="1" s="1"/>
  <c r="S46" i="1"/>
  <c r="S45" i="1" s="1"/>
  <c r="R46" i="1"/>
  <c r="S44" i="1"/>
  <c r="U43" i="1"/>
  <c r="T43" i="1"/>
  <c r="R43" i="1"/>
  <c r="S42" i="1"/>
  <c r="U41" i="1"/>
  <c r="T41" i="1"/>
  <c r="R41" i="1"/>
  <c r="S40" i="1"/>
  <c r="U39" i="1"/>
  <c r="T39" i="1"/>
  <c r="R39" i="1"/>
  <c r="T36" i="1"/>
  <c r="T35" i="1" s="1"/>
  <c r="T34" i="1" s="1"/>
  <c r="T33" i="1" s="1"/>
  <c r="U35" i="1"/>
  <c r="U34" i="1" s="1"/>
  <c r="U33" i="1" s="1"/>
  <c r="S35" i="1"/>
  <c r="S34" i="1" s="1"/>
  <c r="S33" i="1" s="1"/>
  <c r="R35" i="1"/>
  <c r="S32" i="1"/>
  <c r="U31" i="1"/>
  <c r="U30" i="1" s="1"/>
  <c r="U29" i="1" s="1"/>
  <c r="T31" i="1"/>
  <c r="T30" i="1" s="1"/>
  <c r="T29" i="1" s="1"/>
  <c r="R31" i="1"/>
  <c r="U28" i="1"/>
  <c r="T27" i="1"/>
  <c r="T26" i="1" s="1"/>
  <c r="S27" i="1"/>
  <c r="S26" i="1" s="1"/>
  <c r="R27" i="1"/>
  <c r="T25" i="1"/>
  <c r="U24" i="1"/>
  <c r="U23" i="1" s="1"/>
  <c r="S24" i="1"/>
  <c r="S23" i="1" s="1"/>
  <c r="R24" i="1"/>
  <c r="T22" i="1"/>
  <c r="U21" i="1"/>
  <c r="U20" i="1" s="1"/>
  <c r="S21" i="1"/>
  <c r="S20" i="1" s="1"/>
  <c r="R21" i="1"/>
  <c r="T19" i="1"/>
  <c r="U18" i="1"/>
  <c r="S18" i="1"/>
  <c r="R18" i="1"/>
  <c r="T17" i="1"/>
  <c r="U16" i="1"/>
  <c r="S16" i="1"/>
  <c r="R16" i="1"/>
  <c r="T15" i="1"/>
  <c r="U14" i="1"/>
  <c r="S14" i="1"/>
  <c r="S13" i="1" s="1"/>
  <c r="R14" i="1"/>
  <c r="T12" i="1"/>
  <c r="U11" i="1"/>
  <c r="U10" i="1" s="1"/>
  <c r="S11" i="1"/>
  <c r="S10" i="1" s="1"/>
  <c r="R11" i="1"/>
  <c r="J373" i="2"/>
  <c r="J128" i="2"/>
  <c r="J346" i="2"/>
  <c r="J362" i="2"/>
  <c r="K51" i="3"/>
  <c r="K50" i="3" s="1"/>
  <c r="K49" i="3" s="1"/>
  <c r="L51" i="3"/>
  <c r="L50" i="3" s="1"/>
  <c r="L49" i="3" s="1"/>
  <c r="J51" i="3"/>
  <c r="K136" i="3"/>
  <c r="K135" i="3" s="1"/>
  <c r="K134" i="3" s="1"/>
  <c r="M136" i="3"/>
  <c r="M135" i="3" s="1"/>
  <c r="M134" i="3" s="1"/>
  <c r="J136" i="3"/>
  <c r="K64" i="3"/>
  <c r="K63" i="3" s="1"/>
  <c r="K62" i="3" s="1"/>
  <c r="K61" i="3" s="1"/>
  <c r="M64" i="3"/>
  <c r="M63" i="3" s="1"/>
  <c r="M62" i="3" s="1"/>
  <c r="M61" i="3" s="1"/>
  <c r="J64" i="3"/>
  <c r="K12" i="3"/>
  <c r="K11" i="3" s="1"/>
  <c r="M12" i="3"/>
  <c r="M11" i="3" s="1"/>
  <c r="K14" i="3"/>
  <c r="K13" i="3" s="1"/>
  <c r="M14" i="3"/>
  <c r="M13" i="3" s="1"/>
  <c r="K16" i="3"/>
  <c r="K15" i="3" s="1"/>
  <c r="L16" i="3"/>
  <c r="L15" i="3" s="1"/>
  <c r="M16" i="3"/>
  <c r="M15" i="3" s="1"/>
  <c r="K20" i="3"/>
  <c r="K19" i="3" s="1"/>
  <c r="K18" i="3" s="1"/>
  <c r="M20" i="3"/>
  <c r="M19" i="3" s="1"/>
  <c r="M18" i="3" s="1"/>
  <c r="K23" i="3"/>
  <c r="K22" i="3" s="1"/>
  <c r="M23" i="3"/>
  <c r="M22" i="3" s="1"/>
  <c r="K24" i="3"/>
  <c r="M24" i="3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8" i="3"/>
  <c r="K47" i="3" s="1"/>
  <c r="M48" i="3"/>
  <c r="M47" i="3" s="1"/>
  <c r="K54" i="3"/>
  <c r="K53" i="3" s="1"/>
  <c r="K52" i="3" s="1"/>
  <c r="M54" i="3"/>
  <c r="M53" i="3" s="1"/>
  <c r="M52" i="3" s="1"/>
  <c r="K57" i="3"/>
  <c r="K56" i="3" s="1"/>
  <c r="K55" i="3" s="1"/>
  <c r="M57" i="3"/>
  <c r="M56" i="3" s="1"/>
  <c r="M55" i="3" s="1"/>
  <c r="K60" i="3"/>
  <c r="K59" i="3" s="1"/>
  <c r="K58" i="3" s="1"/>
  <c r="L60" i="3"/>
  <c r="L59" i="3" s="1"/>
  <c r="L58" i="3" s="1"/>
  <c r="K68" i="3"/>
  <c r="K67" i="3" s="1"/>
  <c r="K66" i="3" s="1"/>
  <c r="K65" i="3" s="1"/>
  <c r="M68" i="3"/>
  <c r="M67" i="3" s="1"/>
  <c r="M66" i="3" s="1"/>
  <c r="M65" i="3" s="1"/>
  <c r="L72" i="3"/>
  <c r="L71" i="3" s="1"/>
  <c r="M72" i="3"/>
  <c r="M71" i="3" s="1"/>
  <c r="L74" i="3"/>
  <c r="L73" i="3" s="1"/>
  <c r="M74" i="3"/>
  <c r="M73" i="3" s="1"/>
  <c r="L76" i="3"/>
  <c r="L75" i="3" s="1"/>
  <c r="M76" i="3"/>
  <c r="M75" i="3" s="1"/>
  <c r="K79" i="3"/>
  <c r="K78" i="3" s="1"/>
  <c r="K77" i="3" s="1"/>
  <c r="M79" i="3"/>
  <c r="M78" i="3" s="1"/>
  <c r="M77" i="3" s="1"/>
  <c r="K82" i="3"/>
  <c r="K81" i="3" s="1"/>
  <c r="K80" i="3" s="1"/>
  <c r="L82" i="3"/>
  <c r="L81" i="3" s="1"/>
  <c r="L80" i="3" s="1"/>
  <c r="M82" i="3"/>
  <c r="M81" i="3" s="1"/>
  <c r="M80" i="3" s="1"/>
  <c r="K85" i="3"/>
  <c r="K84" i="3" s="1"/>
  <c r="K83" i="3" s="1"/>
  <c r="L85" i="3"/>
  <c r="L84" i="3" s="1"/>
  <c r="L83" i="3" s="1"/>
  <c r="M85" i="3"/>
  <c r="M84" i="3" s="1"/>
  <c r="M83" i="3" s="1"/>
  <c r="K88" i="3"/>
  <c r="K87" i="3" s="1"/>
  <c r="K86" i="3" s="1"/>
  <c r="M88" i="3"/>
  <c r="M87" i="3" s="1"/>
  <c r="M86" i="3" s="1"/>
  <c r="K91" i="3"/>
  <c r="K90" i="3" s="1"/>
  <c r="K89" i="3" s="1"/>
  <c r="M91" i="3"/>
  <c r="M90" i="3" s="1"/>
  <c r="M89" i="3" s="1"/>
  <c r="K94" i="3"/>
  <c r="K93" i="3" s="1"/>
  <c r="K92" i="3" s="1"/>
  <c r="L94" i="3"/>
  <c r="L93" i="3" s="1"/>
  <c r="L92" i="3" s="1"/>
  <c r="M94" i="3"/>
  <c r="M93" i="3" s="1"/>
  <c r="M92" i="3" s="1"/>
  <c r="K97" i="3"/>
  <c r="K96" i="3" s="1"/>
  <c r="K95" i="3" s="1"/>
  <c r="M97" i="3"/>
  <c r="M96" i="3" s="1"/>
  <c r="M95" i="3" s="1"/>
  <c r="K102" i="3"/>
  <c r="K101" i="3" s="1"/>
  <c r="L102" i="3"/>
  <c r="L101" i="3" s="1"/>
  <c r="K104" i="3"/>
  <c r="K103" i="3" s="1"/>
  <c r="L104" i="3"/>
  <c r="L103" i="3" s="1"/>
  <c r="L106" i="3"/>
  <c r="L105" i="3" s="1"/>
  <c r="M106" i="3"/>
  <c r="M105" i="3" s="1"/>
  <c r="K111" i="3"/>
  <c r="K110" i="3" s="1"/>
  <c r="M111" i="3"/>
  <c r="M110" i="3" s="1"/>
  <c r="K113" i="3"/>
  <c r="K112" i="3" s="1"/>
  <c r="M113" i="3"/>
  <c r="M112" i="3" s="1"/>
  <c r="K115" i="3"/>
  <c r="K114" i="3" s="1"/>
  <c r="M115" i="3"/>
  <c r="M114" i="3" s="1"/>
  <c r="L126" i="3"/>
  <c r="L125" i="3" s="1"/>
  <c r="L124" i="3" s="1"/>
  <c r="M126" i="3"/>
  <c r="M125" i="3" s="1"/>
  <c r="M124" i="3" s="1"/>
  <c r="K129" i="3"/>
  <c r="K128" i="3" s="1"/>
  <c r="K127" i="3" s="1"/>
  <c r="M129" i="3"/>
  <c r="M128" i="3" s="1"/>
  <c r="M127" i="3" s="1"/>
  <c r="K133" i="3"/>
  <c r="K132" i="3" s="1"/>
  <c r="K131" i="3" s="1"/>
  <c r="M133" i="3"/>
  <c r="M132" i="3" s="1"/>
  <c r="M131" i="3" s="1"/>
  <c r="K139" i="3"/>
  <c r="K138" i="3" s="1"/>
  <c r="K137" i="3" s="1"/>
  <c r="M139" i="3"/>
  <c r="M138" i="3" s="1"/>
  <c r="M137" i="3" s="1"/>
  <c r="K142" i="3"/>
  <c r="K141" i="3" s="1"/>
  <c r="K140" i="3" s="1"/>
  <c r="M142" i="3"/>
  <c r="M141" i="3" s="1"/>
  <c r="M140" i="3" s="1"/>
  <c r="K146" i="3"/>
  <c r="L150" i="3"/>
  <c r="L149" i="3" s="1"/>
  <c r="M150" i="3"/>
  <c r="M149" i="3" s="1"/>
  <c r="L152" i="3"/>
  <c r="L151" i="3" s="1"/>
  <c r="M152" i="3"/>
  <c r="M151" i="3" s="1"/>
  <c r="K155" i="3"/>
  <c r="K154" i="3" s="1"/>
  <c r="K153" i="3" s="1"/>
  <c r="L155" i="3"/>
  <c r="L154" i="3" s="1"/>
  <c r="L153" i="3" s="1"/>
  <c r="M155" i="3"/>
  <c r="M154" i="3" s="1"/>
  <c r="M153" i="3" s="1"/>
  <c r="K160" i="3"/>
  <c r="K159" i="3" s="1"/>
  <c r="K158" i="3" s="1"/>
  <c r="K163" i="3"/>
  <c r="K162" i="3" s="1"/>
  <c r="K161" i="3" s="1"/>
  <c r="M163" i="3"/>
  <c r="M162" i="3" s="1"/>
  <c r="M161" i="3" s="1"/>
  <c r="K167" i="3"/>
  <c r="K166" i="3" s="1"/>
  <c r="K165" i="3" s="1"/>
  <c r="M167" i="3"/>
  <c r="M166" i="3" s="1"/>
  <c r="M165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L176" i="3"/>
  <c r="L175" i="3" s="1"/>
  <c r="L174" i="3" s="1"/>
  <c r="M176" i="3"/>
  <c r="M175" i="3" s="1"/>
  <c r="M174" i="3" s="1"/>
  <c r="K179" i="3"/>
  <c r="K178" i="3" s="1"/>
  <c r="K177" i="3" s="1"/>
  <c r="L179" i="3"/>
  <c r="L178" i="3" s="1"/>
  <c r="L177" i="3" s="1"/>
  <c r="M179" i="3"/>
  <c r="M178" i="3" s="1"/>
  <c r="M177" i="3" s="1"/>
  <c r="L188" i="3"/>
  <c r="L187" i="3" s="1"/>
  <c r="L186" i="3" s="1"/>
  <c r="M188" i="3"/>
  <c r="M187" i="3" s="1"/>
  <c r="M186" i="3" s="1"/>
  <c r="K191" i="3"/>
  <c r="K190" i="3" s="1"/>
  <c r="K189" i="3" s="1"/>
  <c r="M191" i="3"/>
  <c r="M190" i="3" s="1"/>
  <c r="M189" i="3" s="1"/>
  <c r="K194" i="3"/>
  <c r="K193" i="3" s="1"/>
  <c r="K192" i="3" s="1"/>
  <c r="M194" i="3"/>
  <c r="M193" i="3" s="1"/>
  <c r="M192" i="3" s="1"/>
  <c r="K197" i="3"/>
  <c r="K196" i="3" s="1"/>
  <c r="K195" i="3" s="1"/>
  <c r="M197" i="3"/>
  <c r="M196" i="3" s="1"/>
  <c r="M195" i="3" s="1"/>
  <c r="K200" i="3"/>
  <c r="K199" i="3" s="1"/>
  <c r="K198" i="3" s="1"/>
  <c r="M200" i="3"/>
  <c r="M199" i="3" s="1"/>
  <c r="M198" i="3" s="1"/>
  <c r="L203" i="3"/>
  <c r="L202" i="3" s="1"/>
  <c r="L201" i="3" s="1"/>
  <c r="M203" i="3"/>
  <c r="M202" i="3" s="1"/>
  <c r="M201" i="3" s="1"/>
  <c r="L207" i="3"/>
  <c r="L206" i="3" s="1"/>
  <c r="L205" i="3" s="1"/>
  <c r="M207" i="3"/>
  <c r="M206" i="3" s="1"/>
  <c r="M205" i="3" s="1"/>
  <c r="K210" i="3"/>
  <c r="K209" i="3" s="1"/>
  <c r="K208" i="3" s="1"/>
  <c r="M210" i="3"/>
  <c r="M209" i="3" s="1"/>
  <c r="M208" i="3" s="1"/>
  <c r="K213" i="3"/>
  <c r="K212" i="3" s="1"/>
  <c r="K211" i="3" s="1"/>
  <c r="M213" i="3"/>
  <c r="M212" i="3" s="1"/>
  <c r="M211" i="3" s="1"/>
  <c r="K216" i="3"/>
  <c r="K215" i="3" s="1"/>
  <c r="K214" i="3" s="1"/>
  <c r="M216" i="3"/>
  <c r="M215" i="3" s="1"/>
  <c r="M214" i="3" s="1"/>
  <c r="K219" i="3"/>
  <c r="K218" i="3" s="1"/>
  <c r="K217" i="3" s="1"/>
  <c r="M219" i="3"/>
  <c r="M218" i="3" s="1"/>
  <c r="M217" i="3" s="1"/>
  <c r="K222" i="3"/>
  <c r="K221" i="3" s="1"/>
  <c r="K220" i="3" s="1"/>
  <c r="L222" i="3"/>
  <c r="L221" i="3" s="1"/>
  <c r="L220" i="3" s="1"/>
  <c r="M222" i="3"/>
  <c r="M221" i="3" s="1"/>
  <c r="M220" i="3" s="1"/>
  <c r="L231" i="3"/>
  <c r="L230" i="3" s="1"/>
  <c r="L229" i="3" s="1"/>
  <c r="M231" i="3"/>
  <c r="M230" i="3" s="1"/>
  <c r="M229" i="3" s="1"/>
  <c r="K234" i="3"/>
  <c r="K233" i="3" s="1"/>
  <c r="K232" i="3" s="1"/>
  <c r="L234" i="3"/>
  <c r="L233" i="3" s="1"/>
  <c r="L232" i="3" s="1"/>
  <c r="M234" i="3"/>
  <c r="M233" i="3" s="1"/>
  <c r="M232" i="3" s="1"/>
  <c r="K241" i="3"/>
  <c r="K240" i="3" s="1"/>
  <c r="K239" i="3" s="1"/>
  <c r="M241" i="3"/>
  <c r="M240" i="3" s="1"/>
  <c r="M239" i="3" s="1"/>
  <c r="K244" i="3"/>
  <c r="K243" i="3" s="1"/>
  <c r="K242" i="3" s="1"/>
  <c r="M244" i="3"/>
  <c r="M243" i="3" s="1"/>
  <c r="M242" i="3" s="1"/>
  <c r="K247" i="3"/>
  <c r="K246" i="3" s="1"/>
  <c r="K245" i="3" s="1"/>
  <c r="L247" i="3"/>
  <c r="L246" i="3" s="1"/>
  <c r="L245" i="3" s="1"/>
  <c r="M247" i="3"/>
  <c r="M246" i="3" s="1"/>
  <c r="M245" i="3" s="1"/>
  <c r="K250" i="3"/>
  <c r="K249" i="3" s="1"/>
  <c r="K248" i="3" s="1"/>
  <c r="M250" i="3"/>
  <c r="M249" i="3" s="1"/>
  <c r="M248" i="3" s="1"/>
  <c r="L253" i="3"/>
  <c r="L252" i="3" s="1"/>
  <c r="L251" i="3" s="1"/>
  <c r="M253" i="3"/>
  <c r="M252" i="3" s="1"/>
  <c r="M251" i="3" s="1"/>
  <c r="K257" i="3"/>
  <c r="K256" i="3" s="1"/>
  <c r="M257" i="3"/>
  <c r="M256" i="3" s="1"/>
  <c r="K259" i="3"/>
  <c r="K258" i="3" s="1"/>
  <c r="M259" i="3"/>
  <c r="M258" i="3" s="1"/>
  <c r="K263" i="3"/>
  <c r="K262" i="3" s="1"/>
  <c r="K261" i="3" s="1"/>
  <c r="M263" i="3"/>
  <c r="M262" i="3" s="1"/>
  <c r="M261" i="3" s="1"/>
  <c r="K266" i="3"/>
  <c r="K265" i="3" s="1"/>
  <c r="M266" i="3"/>
  <c r="M265" i="3" s="1"/>
  <c r="K268" i="3"/>
  <c r="K267" i="3" s="1"/>
  <c r="M268" i="3"/>
  <c r="M267" i="3" s="1"/>
  <c r="K272" i="3"/>
  <c r="K271" i="3" s="1"/>
  <c r="M272" i="3"/>
  <c r="M271" i="3" s="1"/>
  <c r="L275" i="3"/>
  <c r="L274" i="3" s="1"/>
  <c r="L273" i="3" s="1"/>
  <c r="M275" i="3"/>
  <c r="M274" i="3" s="1"/>
  <c r="M273" i="3" s="1"/>
  <c r="L280" i="3"/>
  <c r="L279" i="3" s="1"/>
  <c r="L278" i="3" s="1"/>
  <c r="M280" i="3"/>
  <c r="M279" i="3" s="1"/>
  <c r="M278" i="3" s="1"/>
  <c r="K283" i="3"/>
  <c r="K282" i="3" s="1"/>
  <c r="L283" i="3"/>
  <c r="L282" i="3" s="1"/>
  <c r="M283" i="3"/>
  <c r="M282" i="3" s="1"/>
  <c r="K285" i="3"/>
  <c r="K284" i="3" s="1"/>
  <c r="M285" i="3"/>
  <c r="M284" i="3" s="1"/>
  <c r="K288" i="3"/>
  <c r="K287" i="3" s="1"/>
  <c r="K286" i="3" s="1"/>
  <c r="M288" i="3"/>
  <c r="M287" i="3" s="1"/>
  <c r="M286" i="3" s="1"/>
  <c r="K291" i="3"/>
  <c r="K290" i="3" s="1"/>
  <c r="M291" i="3"/>
  <c r="M290" i="3" s="1"/>
  <c r="K293" i="3"/>
  <c r="K292" i="3" s="1"/>
  <c r="M293" i="3"/>
  <c r="M292" i="3" s="1"/>
  <c r="K296" i="3"/>
  <c r="K295" i="3" s="1"/>
  <c r="K294" i="3" s="1"/>
  <c r="L296" i="3"/>
  <c r="L295" i="3" s="1"/>
  <c r="L294" i="3" s="1"/>
  <c r="M296" i="3"/>
  <c r="M295" i="3" s="1"/>
  <c r="M294" i="3" s="1"/>
  <c r="K299" i="3"/>
  <c r="K298" i="3" s="1"/>
  <c r="L299" i="3"/>
  <c r="L298" i="3" s="1"/>
  <c r="K301" i="3"/>
  <c r="K300" i="3" s="1"/>
  <c r="L301" i="3"/>
  <c r="L300" i="3" s="1"/>
  <c r="K304" i="3"/>
  <c r="K303" i="3" s="1"/>
  <c r="K302" i="3" s="1"/>
  <c r="M304" i="3"/>
  <c r="M303" i="3" s="1"/>
  <c r="M302" i="3" s="1"/>
  <c r="K307" i="3"/>
  <c r="K306" i="3" s="1"/>
  <c r="K305" i="3" s="1"/>
  <c r="L307" i="3"/>
  <c r="L306" i="3" s="1"/>
  <c r="L305" i="3" s="1"/>
  <c r="M307" i="3"/>
  <c r="M306" i="3" s="1"/>
  <c r="M305" i="3" s="1"/>
  <c r="K310" i="3"/>
  <c r="K309" i="3" s="1"/>
  <c r="K308" i="3" s="1"/>
  <c r="L310" i="3"/>
  <c r="L309" i="3" s="1"/>
  <c r="L308" i="3" s="1"/>
  <c r="M310" i="3"/>
  <c r="M309" i="3" s="1"/>
  <c r="M308" i="3" s="1"/>
  <c r="K313" i="3"/>
  <c r="K312" i="3" s="1"/>
  <c r="K311" i="3" s="1"/>
  <c r="L313" i="3"/>
  <c r="L312" i="3" s="1"/>
  <c r="L311" i="3" s="1"/>
  <c r="M313" i="3"/>
  <c r="M312" i="3" s="1"/>
  <c r="M311" i="3" s="1"/>
  <c r="K317" i="3"/>
  <c r="K316" i="3" s="1"/>
  <c r="K315" i="3" s="1"/>
  <c r="K314" i="3" s="1"/>
  <c r="M317" i="3"/>
  <c r="M316" i="3" s="1"/>
  <c r="M315" i="3" s="1"/>
  <c r="M314" i="3" s="1"/>
  <c r="K323" i="3"/>
  <c r="K322" i="3" s="1"/>
  <c r="K321" i="3" s="1"/>
  <c r="K320" i="3" s="1"/>
  <c r="M323" i="3"/>
  <c r="M322" i="3" s="1"/>
  <c r="M321" i="3" s="1"/>
  <c r="M320" i="3" s="1"/>
  <c r="K327" i="3"/>
  <c r="K326" i="3" s="1"/>
  <c r="K325" i="3" s="1"/>
  <c r="M327" i="3"/>
  <c r="M326" i="3" s="1"/>
  <c r="M325" i="3" s="1"/>
  <c r="L330" i="3"/>
  <c r="L329" i="3" s="1"/>
  <c r="L328" i="3" s="1"/>
  <c r="M330" i="3"/>
  <c r="M329" i="3" s="1"/>
  <c r="M328" i="3" s="1"/>
  <c r="K333" i="3"/>
  <c r="K332" i="3" s="1"/>
  <c r="K331" i="3" s="1"/>
  <c r="L333" i="3"/>
  <c r="L332" i="3" s="1"/>
  <c r="L331" i="3" s="1"/>
  <c r="M333" i="3"/>
  <c r="M332" i="3" s="1"/>
  <c r="M331" i="3" s="1"/>
  <c r="L340" i="3"/>
  <c r="L339" i="3" s="1"/>
  <c r="L338" i="3" s="1"/>
  <c r="M340" i="3"/>
  <c r="M339" i="3" s="1"/>
  <c r="M338" i="3" s="1"/>
  <c r="L343" i="3"/>
  <c r="L342" i="3" s="1"/>
  <c r="L341" i="3" s="1"/>
  <c r="M343" i="3"/>
  <c r="M342" i="3" s="1"/>
  <c r="M341" i="3" s="1"/>
  <c r="L346" i="3"/>
  <c r="M346" i="3"/>
  <c r="L347" i="3"/>
  <c r="M347" i="3"/>
  <c r="L350" i="3"/>
  <c r="L349" i="3" s="1"/>
  <c r="L348" i="3" s="1"/>
  <c r="M350" i="3"/>
  <c r="M349" i="3" s="1"/>
  <c r="M348" i="3" s="1"/>
  <c r="L354" i="3"/>
  <c r="L353" i="3" s="1"/>
  <c r="M354" i="3"/>
  <c r="M353" i="3" s="1"/>
  <c r="L356" i="3"/>
  <c r="L355" i="3" s="1"/>
  <c r="M356" i="3"/>
  <c r="M355" i="3" s="1"/>
  <c r="L361" i="3"/>
  <c r="L360" i="3" s="1"/>
  <c r="M361" i="3"/>
  <c r="M360" i="3" s="1"/>
  <c r="L364" i="3"/>
  <c r="L363" i="3" s="1"/>
  <c r="L362" i="3" s="1"/>
  <c r="M364" i="3"/>
  <c r="M363" i="3" s="1"/>
  <c r="M362" i="3" s="1"/>
  <c r="K369" i="3"/>
  <c r="K368" i="3" s="1"/>
  <c r="M369" i="3"/>
  <c r="M368" i="3" s="1"/>
  <c r="K371" i="3"/>
  <c r="K370" i="3" s="1"/>
  <c r="M371" i="3"/>
  <c r="M370" i="3" s="1"/>
  <c r="K374" i="3"/>
  <c r="K373" i="3" s="1"/>
  <c r="M374" i="3"/>
  <c r="M373" i="3" s="1"/>
  <c r="K376" i="3"/>
  <c r="K375" i="3" s="1"/>
  <c r="M376" i="3"/>
  <c r="M375" i="3" s="1"/>
  <c r="K379" i="3"/>
  <c r="M379" i="3"/>
  <c r="K382" i="3"/>
  <c r="L382" i="3"/>
  <c r="K384" i="3"/>
  <c r="L384" i="3"/>
  <c r="L389" i="3"/>
  <c r="M389" i="3"/>
  <c r="K393" i="3"/>
  <c r="M393" i="3"/>
  <c r="K20" i="2"/>
  <c r="K19" i="2" s="1"/>
  <c r="M54" i="2"/>
  <c r="M53" i="2" s="1"/>
  <c r="M52" i="2" s="1"/>
  <c r="M8" i="2" s="1"/>
  <c r="M7" i="2" s="1"/>
  <c r="L30" i="2"/>
  <c r="L29" i="2" s="1"/>
  <c r="L33" i="2"/>
  <c r="L32" i="2" s="1"/>
  <c r="L31" i="2" s="1"/>
  <c r="K15" i="2"/>
  <c r="K14" i="2" s="1"/>
  <c r="L36" i="2"/>
  <c r="L35" i="2" s="1"/>
  <c r="L34" i="2" s="1"/>
  <c r="M204" i="3" l="1"/>
  <c r="L28" i="2"/>
  <c r="L27" i="2" s="1"/>
  <c r="L25" i="3"/>
  <c r="L24" i="3" s="1"/>
  <c r="M264" i="3"/>
  <c r="M260" i="3" s="1"/>
  <c r="K264" i="3"/>
  <c r="S132" i="1"/>
  <c r="K145" i="3"/>
  <c r="L45" i="2"/>
  <c r="L44" i="2" s="1"/>
  <c r="L43" i="2" s="1"/>
  <c r="L26" i="2"/>
  <c r="L25" i="2" s="1"/>
  <c r="K11" i="2"/>
  <c r="K10" i="2" s="1"/>
  <c r="K18" i="2"/>
  <c r="K17" i="2" s="1"/>
  <c r="K16" i="2" s="1"/>
  <c r="K13" i="2"/>
  <c r="K12" i="2" s="1"/>
  <c r="L48" i="2"/>
  <c r="L47" i="2" s="1"/>
  <c r="L46" i="2" s="1"/>
  <c r="L23" i="2"/>
  <c r="L22" i="2" s="1"/>
  <c r="L21" i="2" s="1"/>
  <c r="U132" i="1"/>
  <c r="L14" i="3"/>
  <c r="L13" i="3" s="1"/>
  <c r="L380" i="2"/>
  <c r="L379" i="2" s="1"/>
  <c r="L393" i="3"/>
  <c r="L357" i="2"/>
  <c r="L356" i="2" s="1"/>
  <c r="L355" i="2" s="1"/>
  <c r="L348" i="2" s="1"/>
  <c r="L347" i="2" s="1"/>
  <c r="L48" i="3"/>
  <c r="L47" i="3" s="1"/>
  <c r="L343" i="2"/>
  <c r="L342" i="2" s="1"/>
  <c r="L339" i="2"/>
  <c r="L338" i="2" s="1"/>
  <c r="K304" i="2"/>
  <c r="K303" i="2" s="1"/>
  <c r="K350" i="3"/>
  <c r="K349" i="3" s="1"/>
  <c r="K348" i="3" s="1"/>
  <c r="K316" i="2"/>
  <c r="K315" i="2" s="1"/>
  <c r="K314" i="2" s="1"/>
  <c r="K313" i="2" s="1"/>
  <c r="K312" i="2" s="1"/>
  <c r="L266" i="2"/>
  <c r="L265" i="2" s="1"/>
  <c r="L323" i="2"/>
  <c r="L322" i="2" s="1"/>
  <c r="L287" i="2"/>
  <c r="L286" i="2" s="1"/>
  <c r="L285" i="2" s="1"/>
  <c r="L257" i="2"/>
  <c r="L256" i="2" s="1"/>
  <c r="L255" i="2" s="1"/>
  <c r="T216" i="3"/>
  <c r="T215" i="3" s="1"/>
  <c r="T214" i="3" s="1"/>
  <c r="S203" i="3"/>
  <c r="S202" i="3" s="1"/>
  <c r="S201" i="3" s="1"/>
  <c r="L272" i="2"/>
  <c r="L271" i="2" s="1"/>
  <c r="L270" i="2" s="1"/>
  <c r="L191" i="3"/>
  <c r="L190" i="3" s="1"/>
  <c r="L189" i="3" s="1"/>
  <c r="L251" i="2"/>
  <c r="L250" i="2" s="1"/>
  <c r="L249" i="2" s="1"/>
  <c r="M209" i="2"/>
  <c r="M208" i="2" s="1"/>
  <c r="L198" i="2"/>
  <c r="L197" i="2" s="1"/>
  <c r="K225" i="2"/>
  <c r="K224" i="2" s="1"/>
  <c r="K223" i="2" s="1"/>
  <c r="K219" i="2" s="1"/>
  <c r="K218" i="2" s="1"/>
  <c r="K212" i="2" s="1"/>
  <c r="L323" i="3"/>
  <c r="L322" i="3" s="1"/>
  <c r="L321" i="3" s="1"/>
  <c r="L320" i="3" s="1"/>
  <c r="L217" i="2"/>
  <c r="L216" i="2" s="1"/>
  <c r="L215" i="2" s="1"/>
  <c r="L214" i="2" s="1"/>
  <c r="L213" i="2" s="1"/>
  <c r="L212" i="2" s="1"/>
  <c r="L156" i="2"/>
  <c r="L155" i="2" s="1"/>
  <c r="L152" i="2" s="1"/>
  <c r="L173" i="3"/>
  <c r="L172" i="3" s="1"/>
  <c r="L171" i="3" s="1"/>
  <c r="L102" i="2"/>
  <c r="L101" i="2" s="1"/>
  <c r="L100" i="2" s="1"/>
  <c r="L160" i="3"/>
  <c r="L159" i="3" s="1"/>
  <c r="L158" i="3" s="1"/>
  <c r="L99" i="2"/>
  <c r="L98" i="2" s="1"/>
  <c r="L97" i="2" s="1"/>
  <c r="L142" i="3"/>
  <c r="L141" i="3" s="1"/>
  <c r="L140" i="3" s="1"/>
  <c r="L134" i="2"/>
  <c r="L133" i="2" s="1"/>
  <c r="L132" i="2" s="1"/>
  <c r="L145" i="2"/>
  <c r="L144" i="2" s="1"/>
  <c r="L143" i="2" s="1"/>
  <c r="L142" i="2" s="1"/>
  <c r="L59" i="2"/>
  <c r="L58" i="2" s="1"/>
  <c r="M79" i="2"/>
  <c r="M78" i="2" s="1"/>
  <c r="K76" i="3"/>
  <c r="K75" i="3" s="1"/>
  <c r="K40" i="3"/>
  <c r="K39" i="3" s="1"/>
  <c r="K38" i="3" s="1"/>
  <c r="K37" i="3" s="1"/>
  <c r="K119" i="2"/>
  <c r="K118" i="2" s="1"/>
  <c r="K117" i="2" s="1"/>
  <c r="K116" i="2" s="1"/>
  <c r="K115" i="2" s="1"/>
  <c r="T20" i="3"/>
  <c r="T19" i="3" s="1"/>
  <c r="T18" i="3" s="1"/>
  <c r="K152" i="3"/>
  <c r="K151" i="3" s="1"/>
  <c r="M384" i="3"/>
  <c r="M211" i="2"/>
  <c r="M210" i="2" s="1"/>
  <c r="M392" i="2"/>
  <c r="M391" i="2" s="1"/>
  <c r="M390" i="2" s="1"/>
  <c r="M383" i="2" s="1"/>
  <c r="M358" i="2" s="1"/>
  <c r="L12" i="3"/>
  <c r="L11" i="3" s="1"/>
  <c r="L378" i="2"/>
  <c r="L377" i="2" s="1"/>
  <c r="L341" i="2"/>
  <c r="L340" i="2" s="1"/>
  <c r="K299" i="2"/>
  <c r="K298" i="2" s="1"/>
  <c r="K297" i="2" s="1"/>
  <c r="L262" i="2"/>
  <c r="L261" i="2" s="1"/>
  <c r="L263" i="3"/>
  <c r="L262" i="3" s="1"/>
  <c r="L261" i="3" s="1"/>
  <c r="L237" i="2"/>
  <c r="L236" i="2" s="1"/>
  <c r="L235" i="2" s="1"/>
  <c r="L234" i="2" s="1"/>
  <c r="L233" i="2" s="1"/>
  <c r="L321" i="2"/>
  <c r="L320" i="2" s="1"/>
  <c r="Y305" i="1"/>
  <c r="V305" i="1"/>
  <c r="W305" i="1"/>
  <c r="X305" i="1"/>
  <c r="T244" i="3"/>
  <c r="T243" i="3" s="1"/>
  <c r="T242" i="3" s="1"/>
  <c r="L219" i="3"/>
  <c r="L218" i="3" s="1"/>
  <c r="L217" i="3" s="1"/>
  <c r="K207" i="3"/>
  <c r="K206" i="3" s="1"/>
  <c r="K205" i="3" s="1"/>
  <c r="K242" i="2"/>
  <c r="K241" i="2" s="1"/>
  <c r="K240" i="2" s="1"/>
  <c r="L194" i="3"/>
  <c r="L193" i="3" s="1"/>
  <c r="L192" i="3" s="1"/>
  <c r="L269" i="2"/>
  <c r="L268" i="2" s="1"/>
  <c r="L267" i="2" s="1"/>
  <c r="K245" i="2"/>
  <c r="K244" i="2" s="1"/>
  <c r="K243" i="2" s="1"/>
  <c r="L201" i="2"/>
  <c r="L200" i="2" s="1"/>
  <c r="M170" i="2"/>
  <c r="M169" i="2" s="1"/>
  <c r="L293" i="3"/>
  <c r="L292" i="3" s="1"/>
  <c r="L164" i="2"/>
  <c r="L163" i="2" s="1"/>
  <c r="L159" i="2"/>
  <c r="L158" i="2" s="1"/>
  <c r="L157" i="2" s="1"/>
  <c r="L105" i="2"/>
  <c r="L104" i="2" s="1"/>
  <c r="L103" i="2" s="1"/>
  <c r="L133" i="3"/>
  <c r="L132" i="3" s="1"/>
  <c r="L131" i="3" s="1"/>
  <c r="L125" i="2"/>
  <c r="L124" i="2" s="1"/>
  <c r="L123" i="2" s="1"/>
  <c r="L113" i="3"/>
  <c r="L112" i="3" s="1"/>
  <c r="L61" i="2"/>
  <c r="L60" i="2" s="1"/>
  <c r="M104" i="3"/>
  <c r="M103" i="3" s="1"/>
  <c r="M81" i="2"/>
  <c r="M80" i="2" s="1"/>
  <c r="L71" i="2"/>
  <c r="L70" i="2" s="1"/>
  <c r="L69" i="2" s="1"/>
  <c r="L68" i="2" s="1"/>
  <c r="L67" i="2" s="1"/>
  <c r="L79" i="3"/>
  <c r="L78" i="3" s="1"/>
  <c r="L77" i="3" s="1"/>
  <c r="L362" i="2"/>
  <c r="L361" i="2" s="1"/>
  <c r="L360" i="2" s="1"/>
  <c r="T33" i="3"/>
  <c r="T32" i="3" s="1"/>
  <c r="T31" i="3" s="1"/>
  <c r="L213" i="3"/>
  <c r="L212" i="3" s="1"/>
  <c r="L211" i="3" s="1"/>
  <c r="K253" i="3"/>
  <c r="K252" i="3" s="1"/>
  <c r="K251" i="3" s="1"/>
  <c r="K292" i="2"/>
  <c r="K291" i="2" s="1"/>
  <c r="T231" i="2"/>
  <c r="L230" i="2"/>
  <c r="L229" i="2" s="1"/>
  <c r="L228" i="2" s="1"/>
  <c r="L57" i="3"/>
  <c r="L56" i="3" s="1"/>
  <c r="L55" i="3" s="1"/>
  <c r="L389" i="2"/>
  <c r="L388" i="2" s="1"/>
  <c r="L387" i="2" s="1"/>
  <c r="L372" i="2"/>
  <c r="L371" i="2" s="1"/>
  <c r="L370" i="2" s="1"/>
  <c r="L369" i="2" s="1"/>
  <c r="K346" i="3"/>
  <c r="K310" i="2"/>
  <c r="K294" i="2"/>
  <c r="K293" i="2" s="1"/>
  <c r="L260" i="2"/>
  <c r="L259" i="2" s="1"/>
  <c r="L210" i="3"/>
  <c r="L209" i="3" s="1"/>
  <c r="L208" i="3" s="1"/>
  <c r="L254" i="2"/>
  <c r="L253" i="2" s="1"/>
  <c r="L252" i="2" s="1"/>
  <c r="L376" i="3"/>
  <c r="L375" i="3" s="1"/>
  <c r="L203" i="2"/>
  <c r="L202" i="2" s="1"/>
  <c r="S356" i="3"/>
  <c r="S355" i="3" s="1"/>
  <c r="M301" i="3"/>
  <c r="M300" i="3" s="1"/>
  <c r="M172" i="2"/>
  <c r="M171" i="2" s="1"/>
  <c r="L162" i="2"/>
  <c r="L161" i="2" s="1"/>
  <c r="L160" i="2" s="1"/>
  <c r="K280" i="3"/>
  <c r="K279" i="3" s="1"/>
  <c r="K278" i="3" s="1"/>
  <c r="K151" i="2"/>
  <c r="K150" i="2" s="1"/>
  <c r="K149" i="2" s="1"/>
  <c r="K148" i="2" s="1"/>
  <c r="L167" i="3"/>
  <c r="L166" i="3" s="1"/>
  <c r="L165" i="3" s="1"/>
  <c r="L93" i="2"/>
  <c r="L92" i="2" s="1"/>
  <c r="L91" i="2" s="1"/>
  <c r="L146" i="3"/>
  <c r="L145" i="3" s="1"/>
  <c r="L144" i="3" s="1"/>
  <c r="L143" i="3" s="1"/>
  <c r="L139" i="2"/>
  <c r="L138" i="2" s="1"/>
  <c r="L137" i="2" s="1"/>
  <c r="L136" i="2" s="1"/>
  <c r="L135" i="2" s="1"/>
  <c r="L128" i="2"/>
  <c r="L127" i="2" s="1"/>
  <c r="L126" i="2" s="1"/>
  <c r="L115" i="3"/>
  <c r="L114" i="3" s="1"/>
  <c r="L63" i="2"/>
  <c r="L62" i="2" s="1"/>
  <c r="K72" i="3"/>
  <c r="K71" i="3" s="1"/>
  <c r="L30" i="3"/>
  <c r="L29" i="3" s="1"/>
  <c r="L28" i="3" s="1"/>
  <c r="K83" i="2"/>
  <c r="K82" i="2" s="1"/>
  <c r="K77" i="2" s="1"/>
  <c r="K76" i="2" s="1"/>
  <c r="K75" i="2" s="1"/>
  <c r="L386" i="2"/>
  <c r="L385" i="2" s="1"/>
  <c r="L384" i="2" s="1"/>
  <c r="K351" i="2"/>
  <c r="K350" i="2" s="1"/>
  <c r="K349" i="2" s="1"/>
  <c r="K348" i="2" s="1"/>
  <c r="K347" i="2" s="1"/>
  <c r="K334" i="2" s="1"/>
  <c r="M346" i="2"/>
  <c r="M345" i="2" s="1"/>
  <c r="M344" i="2" s="1"/>
  <c r="M336" i="2" s="1"/>
  <c r="M335" i="2" s="1"/>
  <c r="M334" i="2" s="1"/>
  <c r="K364" i="3"/>
  <c r="K363" i="3" s="1"/>
  <c r="K362" i="3" s="1"/>
  <c r="K307" i="2"/>
  <c r="K306" i="2" s="1"/>
  <c r="K305" i="2" s="1"/>
  <c r="K302" i="2"/>
  <c r="K301" i="2" s="1"/>
  <c r="K300" i="2" s="1"/>
  <c r="K347" i="3"/>
  <c r="K311" i="2"/>
  <c r="K248" i="2"/>
  <c r="K247" i="2" s="1"/>
  <c r="K246" i="2" s="1"/>
  <c r="S231" i="3"/>
  <c r="S230" i="3" s="1"/>
  <c r="S229" i="3" s="1"/>
  <c r="L275" i="2"/>
  <c r="L274" i="2" s="1"/>
  <c r="L273" i="2" s="1"/>
  <c r="L379" i="3"/>
  <c r="L206" i="2"/>
  <c r="L205" i="2" s="1"/>
  <c r="L204" i="2" s="1"/>
  <c r="L369" i="3"/>
  <c r="L368" i="3" s="1"/>
  <c r="L196" i="2"/>
  <c r="L195" i="2" s="1"/>
  <c r="S354" i="3"/>
  <c r="S353" i="3" s="1"/>
  <c r="L317" i="3"/>
  <c r="L316" i="3" s="1"/>
  <c r="L315" i="3" s="1"/>
  <c r="L314" i="3" s="1"/>
  <c r="L190" i="2"/>
  <c r="L189" i="2" s="1"/>
  <c r="L188" i="2" s="1"/>
  <c r="L187" i="2" s="1"/>
  <c r="L175" i="2"/>
  <c r="L174" i="2" s="1"/>
  <c r="L173" i="2" s="1"/>
  <c r="L96" i="2"/>
  <c r="L95" i="2" s="1"/>
  <c r="L94" i="2" s="1"/>
  <c r="S150" i="3"/>
  <c r="S149" i="3" s="1"/>
  <c r="L139" i="3"/>
  <c r="L138" i="3" s="1"/>
  <c r="L137" i="3" s="1"/>
  <c r="L131" i="2"/>
  <c r="L130" i="2" s="1"/>
  <c r="L129" i="2" s="1"/>
  <c r="K126" i="3"/>
  <c r="K125" i="3" s="1"/>
  <c r="K124" i="3" s="1"/>
  <c r="K123" i="3" s="1"/>
  <c r="K88" i="2"/>
  <c r="K87" i="2" s="1"/>
  <c r="K86" i="2" s="1"/>
  <c r="K85" i="2" s="1"/>
  <c r="K84" i="2" s="1"/>
  <c r="L368" i="2"/>
  <c r="L367" i="2" s="1"/>
  <c r="L366" i="2" s="1"/>
  <c r="S74" i="3"/>
  <c r="S73" i="3" s="1"/>
  <c r="L27" i="3"/>
  <c r="L26" i="3" s="1"/>
  <c r="V350" i="1"/>
  <c r="W350" i="1"/>
  <c r="V103" i="1"/>
  <c r="W103" i="1"/>
  <c r="X103" i="1"/>
  <c r="Y103" i="1"/>
  <c r="X350" i="1"/>
  <c r="Y350" i="1"/>
  <c r="J50" i="3"/>
  <c r="J135" i="3"/>
  <c r="J63" i="3"/>
  <c r="J361" i="2"/>
  <c r="J345" i="2"/>
  <c r="J127" i="2"/>
  <c r="M164" i="3"/>
  <c r="K164" i="3"/>
  <c r="U260" i="1"/>
  <c r="M324" i="3"/>
  <c r="U199" i="1"/>
  <c r="R349" i="1"/>
  <c r="M372" i="3"/>
  <c r="U157" i="1"/>
  <c r="R307" i="1"/>
  <c r="S199" i="1"/>
  <c r="L97" i="3"/>
  <c r="L96" i="3" s="1"/>
  <c r="L95" i="3" s="1"/>
  <c r="L88" i="3"/>
  <c r="L87" i="3" s="1"/>
  <c r="L86" i="3" s="1"/>
  <c r="L20" i="3"/>
  <c r="L19" i="3" s="1"/>
  <c r="L18" i="3" s="1"/>
  <c r="K106" i="3"/>
  <c r="K105" i="3" s="1"/>
  <c r="M299" i="3"/>
  <c r="M298" i="3" s="1"/>
  <c r="L170" i="3"/>
  <c r="L169" i="3" s="1"/>
  <c r="L168" i="3" s="1"/>
  <c r="L129" i="3"/>
  <c r="L128" i="3" s="1"/>
  <c r="L127" i="3" s="1"/>
  <c r="L123" i="3" s="1"/>
  <c r="L111" i="3"/>
  <c r="L110" i="3" s="1"/>
  <c r="L109" i="3" s="1"/>
  <c r="L108" i="3" s="1"/>
  <c r="R184" i="1"/>
  <c r="M345" i="3"/>
  <c r="M344" i="3" s="1"/>
  <c r="M334" i="3" s="1"/>
  <c r="R108" i="1"/>
  <c r="R341" i="1"/>
  <c r="R406" i="1"/>
  <c r="R170" i="1"/>
  <c r="R10" i="1"/>
  <c r="R242" i="1"/>
  <c r="R329" i="1"/>
  <c r="R345" i="1"/>
  <c r="T109" i="1"/>
  <c r="T108" i="1" s="1"/>
  <c r="R129" i="1"/>
  <c r="R34" i="1"/>
  <c r="R267" i="1"/>
  <c r="T337" i="1"/>
  <c r="U390" i="1"/>
  <c r="U389" i="1" s="1"/>
  <c r="U388" i="1" s="1"/>
  <c r="U387" i="1" s="1"/>
  <c r="T393" i="1"/>
  <c r="R30" i="1"/>
  <c r="U38" i="1"/>
  <c r="U37" i="1" s="1"/>
  <c r="T78" i="1"/>
  <c r="R157" i="1"/>
  <c r="R298" i="1"/>
  <c r="R334" i="1"/>
  <c r="S43" i="1"/>
  <c r="R45" i="1"/>
  <c r="T68" i="1"/>
  <c r="T67" i="1" s="1"/>
  <c r="T66" i="1" s="1"/>
  <c r="R99" i="1"/>
  <c r="R285" i="1"/>
  <c r="R354" i="1"/>
  <c r="T363" i="1"/>
  <c r="R26" i="1"/>
  <c r="T115" i="1"/>
  <c r="R139" i="1"/>
  <c r="R196" i="1"/>
  <c r="R254" i="1"/>
  <c r="S286" i="1"/>
  <c r="S285" i="1" s="1"/>
  <c r="R295" i="1"/>
  <c r="U294" i="1"/>
  <c r="R320" i="1"/>
  <c r="U320" i="1"/>
  <c r="U316" i="1" s="1"/>
  <c r="T323" i="1"/>
  <c r="S330" i="1"/>
  <c r="S329" i="1" s="1"/>
  <c r="U337" i="1"/>
  <c r="U13" i="1"/>
  <c r="R57" i="1"/>
  <c r="U91" i="1"/>
  <c r="R133" i="1"/>
  <c r="R273" i="1"/>
  <c r="R376" i="1"/>
  <c r="R375" i="1" s="1"/>
  <c r="S234" i="1"/>
  <c r="U241" i="1"/>
  <c r="K389" i="3"/>
  <c r="R20" i="1"/>
  <c r="S31" i="1"/>
  <c r="S30" i="1" s="1"/>
  <c r="S29" i="1" s="1"/>
  <c r="R63" i="1"/>
  <c r="S98" i="1"/>
  <c r="S124" i="1"/>
  <c r="U360" i="1"/>
  <c r="U359" i="1" s="1"/>
  <c r="U358" i="1" s="1"/>
  <c r="S399" i="1"/>
  <c r="S398" i="1" s="1"/>
  <c r="S397" i="1" s="1"/>
  <c r="L257" i="3"/>
  <c r="L256" i="3" s="1"/>
  <c r="L241" i="3"/>
  <c r="L240" i="3" s="1"/>
  <c r="L239" i="3" s="1"/>
  <c r="L54" i="3"/>
  <c r="L53" i="3" s="1"/>
  <c r="L52" i="3" s="1"/>
  <c r="L46" i="3"/>
  <c r="L45" i="3" s="1"/>
  <c r="K361" i="3"/>
  <c r="K360" i="3" s="1"/>
  <c r="L272" i="3"/>
  <c r="L271" i="3" s="1"/>
  <c r="K203" i="3"/>
  <c r="K202" i="3" s="1"/>
  <c r="K201" i="3" s="1"/>
  <c r="L200" i="3"/>
  <c r="L199" i="3" s="1"/>
  <c r="L198" i="3" s="1"/>
  <c r="K356" i="3"/>
  <c r="K355" i="3" s="1"/>
  <c r="L288" i="3"/>
  <c r="L287" i="3" s="1"/>
  <c r="L286" i="3" s="1"/>
  <c r="L285" i="3"/>
  <c r="L284" i="3" s="1"/>
  <c r="L281" i="3" s="1"/>
  <c r="L163" i="3"/>
  <c r="L162" i="3" s="1"/>
  <c r="L161" i="3" s="1"/>
  <c r="K150" i="3"/>
  <c r="K149" i="3" s="1"/>
  <c r="L136" i="3"/>
  <c r="L135" i="3" s="1"/>
  <c r="L134" i="3" s="1"/>
  <c r="M102" i="3"/>
  <c r="M101" i="3" s="1"/>
  <c r="M100" i="3" s="1"/>
  <c r="M99" i="3" s="1"/>
  <c r="M98" i="3" s="1"/>
  <c r="S9" i="1"/>
  <c r="M60" i="3"/>
  <c r="M59" i="3" s="1"/>
  <c r="M58" i="3" s="1"/>
  <c r="K330" i="3"/>
  <c r="K329" i="3" s="1"/>
  <c r="K328" i="3" s="1"/>
  <c r="K324" i="3" s="1"/>
  <c r="L268" i="3"/>
  <c r="L267" i="3" s="1"/>
  <c r="K231" i="3"/>
  <c r="K230" i="3" s="1"/>
  <c r="K229" i="3" s="1"/>
  <c r="L216" i="3"/>
  <c r="L215" i="3" s="1"/>
  <c r="L214" i="3" s="1"/>
  <c r="L197" i="3"/>
  <c r="L196" i="3" s="1"/>
  <c r="L195" i="3" s="1"/>
  <c r="L374" i="3"/>
  <c r="L373" i="3" s="1"/>
  <c r="L372" i="3" s="1"/>
  <c r="L371" i="3"/>
  <c r="L370" i="3" s="1"/>
  <c r="L367" i="3" s="1"/>
  <c r="K354" i="3"/>
  <c r="K353" i="3" s="1"/>
  <c r="L327" i="3"/>
  <c r="L326" i="3" s="1"/>
  <c r="L325" i="3" s="1"/>
  <c r="L324" i="3" s="1"/>
  <c r="L291" i="3"/>
  <c r="L290" i="3" s="1"/>
  <c r="L33" i="3"/>
  <c r="L32" i="3" s="1"/>
  <c r="L31" i="3" s="1"/>
  <c r="L23" i="3"/>
  <c r="L22" i="3" s="1"/>
  <c r="U374" i="1"/>
  <c r="M51" i="3"/>
  <c r="M50" i="3" s="1"/>
  <c r="M49" i="3" s="1"/>
  <c r="K343" i="3"/>
  <c r="K342" i="3" s="1"/>
  <c r="K341" i="3" s="1"/>
  <c r="K275" i="3"/>
  <c r="K274" i="3" s="1"/>
  <c r="K273" i="3" s="1"/>
  <c r="L266" i="3"/>
  <c r="L265" i="3" s="1"/>
  <c r="L259" i="3"/>
  <c r="L258" i="3" s="1"/>
  <c r="L250" i="3"/>
  <c r="L249" i="3" s="1"/>
  <c r="L248" i="3" s="1"/>
  <c r="K340" i="3"/>
  <c r="K339" i="3" s="1"/>
  <c r="K338" i="3" s="1"/>
  <c r="L304" i="3"/>
  <c r="L303" i="3" s="1"/>
  <c r="L302" i="3" s="1"/>
  <c r="L64" i="3"/>
  <c r="L63" i="3" s="1"/>
  <c r="L62" i="3" s="1"/>
  <c r="L61" i="3" s="1"/>
  <c r="L68" i="3"/>
  <c r="L67" i="3" s="1"/>
  <c r="L66" i="3" s="1"/>
  <c r="L65" i="3" s="1"/>
  <c r="L44" i="3"/>
  <c r="L43" i="3" s="1"/>
  <c r="U351" i="1"/>
  <c r="K359" i="3"/>
  <c r="K358" i="3" s="1"/>
  <c r="L244" i="3"/>
  <c r="L243" i="3" s="1"/>
  <c r="L242" i="3" s="1"/>
  <c r="K188" i="3"/>
  <c r="K187" i="3" s="1"/>
  <c r="K186" i="3" s="1"/>
  <c r="L91" i="3"/>
  <c r="L90" i="3" s="1"/>
  <c r="L89" i="3" s="1"/>
  <c r="K74" i="3"/>
  <c r="K73" i="3" s="1"/>
  <c r="M36" i="3"/>
  <c r="M35" i="3" s="1"/>
  <c r="M34" i="3" s="1"/>
  <c r="M382" i="3"/>
  <c r="M381" i="3" s="1"/>
  <c r="K130" i="3"/>
  <c r="T11" i="1"/>
  <c r="T10" i="1" s="1"/>
  <c r="T18" i="1"/>
  <c r="R23" i="1"/>
  <c r="R54" i="1"/>
  <c r="R95" i="1"/>
  <c r="R105" i="1"/>
  <c r="T113" i="1"/>
  <c r="T112" i="1" s="1"/>
  <c r="T111" i="1" s="1"/>
  <c r="R126" i="1"/>
  <c r="R125" i="1" s="1"/>
  <c r="T127" i="1"/>
  <c r="T126" i="1" s="1"/>
  <c r="T137" i="1"/>
  <c r="T136" i="1" s="1"/>
  <c r="R154" i="1"/>
  <c r="T163" i="1"/>
  <c r="T162" i="1" s="1"/>
  <c r="R178" i="1"/>
  <c r="T192" i="1"/>
  <c r="T191" i="1" s="1"/>
  <c r="T190" i="1" s="1"/>
  <c r="T201" i="1"/>
  <c r="T200" i="1" s="1"/>
  <c r="T199" i="1" s="1"/>
  <c r="R231" i="1"/>
  <c r="T252" i="1"/>
  <c r="T251" i="1" s="1"/>
  <c r="R257" i="1"/>
  <c r="R261" i="1"/>
  <c r="T265" i="1"/>
  <c r="T264" i="1" s="1"/>
  <c r="T271" i="1"/>
  <c r="T270" i="1" s="1"/>
  <c r="T296" i="1"/>
  <c r="T295" i="1" s="1"/>
  <c r="R304" i="1"/>
  <c r="T321" i="1"/>
  <c r="S335" i="1"/>
  <c r="S334" i="1" s="1"/>
  <c r="S333" i="1" s="1"/>
  <c r="S339" i="1"/>
  <c r="S338" i="1" s="1"/>
  <c r="T350" i="1"/>
  <c r="T349" i="1" s="1"/>
  <c r="T348" i="1" s="1"/>
  <c r="R371" i="1"/>
  <c r="T14" i="1"/>
  <c r="T21" i="1"/>
  <c r="T20" i="1" s="1"/>
  <c r="T38" i="1"/>
  <c r="U71" i="1"/>
  <c r="S73" i="1"/>
  <c r="S68" i="1" s="1"/>
  <c r="S67" i="1" s="1"/>
  <c r="S66" i="1" s="1"/>
  <c r="T80" i="1"/>
  <c r="T82" i="1"/>
  <c r="T100" i="1"/>
  <c r="T99" i="1" s="1"/>
  <c r="U116" i="1"/>
  <c r="U115" i="1" s="1"/>
  <c r="T130" i="1"/>
  <c r="T129" i="1" s="1"/>
  <c r="T160" i="1"/>
  <c r="T157" i="1" s="1"/>
  <c r="S221" i="1"/>
  <c r="S226" i="1"/>
  <c r="T249" i="1"/>
  <c r="T248" i="1" s="1"/>
  <c r="S308" i="1"/>
  <c r="S307" i="1" s="1"/>
  <c r="S294" i="1" s="1"/>
  <c r="T361" i="1"/>
  <c r="T360" i="1" s="1"/>
  <c r="T359" i="1" s="1"/>
  <c r="R367" i="1"/>
  <c r="M130" i="3"/>
  <c r="T24" i="1"/>
  <c r="T23" i="1" s="1"/>
  <c r="T55" i="1"/>
  <c r="T54" i="1" s="1"/>
  <c r="T96" i="1"/>
  <c r="T95" i="1" s="1"/>
  <c r="T91" i="1" s="1"/>
  <c r="T106" i="1"/>
  <c r="T105" i="1" s="1"/>
  <c r="S117" i="1"/>
  <c r="S119" i="1"/>
  <c r="U127" i="1"/>
  <c r="U126" i="1" s="1"/>
  <c r="U125" i="1" s="1"/>
  <c r="R136" i="1"/>
  <c r="R162" i="1"/>
  <c r="T166" i="1"/>
  <c r="T168" i="1"/>
  <c r="T173" i="1"/>
  <c r="T179" i="1"/>
  <c r="T178" i="1" s="1"/>
  <c r="R191" i="1"/>
  <c r="R200" i="1"/>
  <c r="U214" i="1"/>
  <c r="U213" i="1" s="1"/>
  <c r="U221" i="1"/>
  <c r="U226" i="1"/>
  <c r="T232" i="1"/>
  <c r="T231" i="1" s="1"/>
  <c r="T234" i="1"/>
  <c r="S243" i="1"/>
  <c r="S242" i="1" s="1"/>
  <c r="R251" i="1"/>
  <c r="S258" i="1"/>
  <c r="S257" i="1" s="1"/>
  <c r="S262" i="1"/>
  <c r="S261" i="1" s="1"/>
  <c r="S260" i="1" s="1"/>
  <c r="R270" i="1"/>
  <c r="T305" i="1"/>
  <c r="T304" i="1" s="1"/>
  <c r="R317" i="1"/>
  <c r="R316" i="1" s="1"/>
  <c r="R338" i="1"/>
  <c r="R337" i="1" s="1"/>
  <c r="S355" i="1"/>
  <c r="S354" i="1" s="1"/>
  <c r="S41" i="1"/>
  <c r="T46" i="1"/>
  <c r="T45" i="1" s="1"/>
  <c r="S77" i="1"/>
  <c r="S76" i="1" s="1"/>
  <c r="S75" i="1" s="1"/>
  <c r="S93" i="1"/>
  <c r="S92" i="1" s="1"/>
  <c r="S91" i="1" s="1"/>
  <c r="U98" i="1"/>
  <c r="T140" i="1"/>
  <c r="T139" i="1" s="1"/>
  <c r="U174" i="1"/>
  <c r="T197" i="1"/>
  <c r="T196" i="1" s="1"/>
  <c r="T195" i="1" s="1"/>
  <c r="S215" i="1"/>
  <c r="S217" i="1"/>
  <c r="T222" i="1"/>
  <c r="T224" i="1"/>
  <c r="T227" i="1"/>
  <c r="T229" i="1"/>
  <c r="U237" i="1"/>
  <c r="T246" i="1"/>
  <c r="T245" i="1" s="1"/>
  <c r="T255" i="1"/>
  <c r="T254" i="1" s="1"/>
  <c r="T268" i="1"/>
  <c r="T267" i="1" s="1"/>
  <c r="T274" i="1"/>
  <c r="T273" i="1" s="1"/>
  <c r="T299" i="1"/>
  <c r="T298" i="1" s="1"/>
  <c r="S316" i="1"/>
  <c r="S346" i="1"/>
  <c r="S345" i="1" s="1"/>
  <c r="S360" i="1"/>
  <c r="S359" i="1" s="1"/>
  <c r="S358" i="1" s="1"/>
  <c r="R13" i="1"/>
  <c r="S39" i="1"/>
  <c r="R38" i="1"/>
  <c r="R68" i="1"/>
  <c r="R67" i="1" s="1"/>
  <c r="R66" i="1" s="1"/>
  <c r="R77" i="1"/>
  <c r="R76" i="1" s="1"/>
  <c r="R75" i="1" s="1"/>
  <c r="R92" i="1"/>
  <c r="R102" i="1"/>
  <c r="R111" i="1"/>
  <c r="R116" i="1"/>
  <c r="R115" i="1" s="1"/>
  <c r="T134" i="1"/>
  <c r="T133" i="1" s="1"/>
  <c r="R165" i="1"/>
  <c r="R173" i="1"/>
  <c r="R214" i="1"/>
  <c r="R221" i="1"/>
  <c r="R226" i="1"/>
  <c r="U235" i="1"/>
  <c r="R234" i="1"/>
  <c r="R245" i="1"/>
  <c r="R310" i="1"/>
  <c r="T312" i="1"/>
  <c r="T311" i="1" s="1"/>
  <c r="T310" i="1" s="1"/>
  <c r="T327" i="1"/>
  <c r="S342" i="1"/>
  <c r="S341" i="1" s="1"/>
  <c r="S349" i="1"/>
  <c r="R348" i="1"/>
  <c r="R360" i="1"/>
  <c r="T372" i="1"/>
  <c r="T371" i="1" s="1"/>
  <c r="T370" i="1" s="1"/>
  <c r="S377" i="1"/>
  <c r="S376" i="1" s="1"/>
  <c r="S375" i="1" s="1"/>
  <c r="S374" i="1" s="1"/>
  <c r="R379" i="1"/>
  <c r="R390" i="1"/>
  <c r="R389" i="1" s="1"/>
  <c r="R388" i="1" s="1"/>
  <c r="U69" i="1"/>
  <c r="U113" i="1"/>
  <c r="U112" i="1" s="1"/>
  <c r="U111" i="1" s="1"/>
  <c r="S155" i="1"/>
  <c r="S154" i="1" s="1"/>
  <c r="S153" i="1" s="1"/>
  <c r="S152" i="1" s="1"/>
  <c r="U176" i="1"/>
  <c r="T16" i="1"/>
  <c r="T58" i="1"/>
  <c r="T57" i="1" s="1"/>
  <c r="U27" i="1"/>
  <c r="U26" i="1" s="1"/>
  <c r="S211" i="1"/>
  <c r="S210" i="1" s="1"/>
  <c r="S206" i="1" s="1"/>
  <c r="T318" i="1"/>
  <c r="T317" i="1" s="1"/>
  <c r="U407" i="1"/>
  <c r="U406" i="1" s="1"/>
  <c r="T381" i="1"/>
  <c r="T380" i="1" s="1"/>
  <c r="T379" i="1" s="1"/>
  <c r="T374" i="1" s="1"/>
  <c r="T404" i="1"/>
  <c r="T391" i="1"/>
  <c r="T390" i="1" s="1"/>
  <c r="T389" i="1" s="1"/>
  <c r="T388" i="1" s="1"/>
  <c r="T387" i="1" s="1"/>
  <c r="L100" i="3"/>
  <c r="L99" i="3" s="1"/>
  <c r="L98" i="3" s="1"/>
  <c r="L148" i="3"/>
  <c r="L147" i="3" s="1"/>
  <c r="M109" i="3"/>
  <c r="M108" i="3" s="1"/>
  <c r="M123" i="3"/>
  <c r="L70" i="3"/>
  <c r="M148" i="3"/>
  <c r="M147" i="3" s="1"/>
  <c r="L352" i="3"/>
  <c r="K367" i="3"/>
  <c r="K109" i="3"/>
  <c r="K108" i="3" s="1"/>
  <c r="M352" i="3"/>
  <c r="L345" i="3"/>
  <c r="L344" i="3" s="1"/>
  <c r="L334" i="3" s="1"/>
  <c r="L297" i="3"/>
  <c r="K281" i="3"/>
  <c r="M255" i="3"/>
  <c r="M254" i="3" s="1"/>
  <c r="K297" i="3"/>
  <c r="M281" i="3"/>
  <c r="K289" i="3"/>
  <c r="K100" i="3"/>
  <c r="K99" i="3" s="1"/>
  <c r="K98" i="3" s="1"/>
  <c r="M289" i="3"/>
  <c r="K255" i="3"/>
  <c r="K254" i="3" s="1"/>
  <c r="K238" i="3"/>
  <c r="M185" i="3"/>
  <c r="K157" i="3"/>
  <c r="M367" i="3"/>
  <c r="M238" i="3"/>
  <c r="K42" i="3"/>
  <c r="K21" i="3"/>
  <c r="K17" i="3" s="1"/>
  <c r="M10" i="3"/>
  <c r="M9" i="3" s="1"/>
  <c r="M42" i="3"/>
  <c r="M21" i="3"/>
  <c r="M70" i="3"/>
  <c r="M69" i="3" s="1"/>
  <c r="K10" i="3"/>
  <c r="K9" i="3" s="1"/>
  <c r="K372" i="3"/>
  <c r="M392" i="3"/>
  <c r="M391" i="3" s="1"/>
  <c r="M390" i="3" s="1"/>
  <c r="K392" i="3"/>
  <c r="K391" i="3" s="1"/>
  <c r="K390" i="3" s="1"/>
  <c r="J393" i="3"/>
  <c r="M388" i="3"/>
  <c r="M387" i="3" s="1"/>
  <c r="M386" i="3" s="1"/>
  <c r="L388" i="3"/>
  <c r="L387" i="3" s="1"/>
  <c r="L386" i="3" s="1"/>
  <c r="J389" i="3"/>
  <c r="L383" i="3"/>
  <c r="K383" i="3"/>
  <c r="J384" i="3"/>
  <c r="L381" i="3"/>
  <c r="K381" i="3"/>
  <c r="J382" i="3"/>
  <c r="M378" i="3"/>
  <c r="M377" i="3" s="1"/>
  <c r="K378" i="3"/>
  <c r="K377" i="3" s="1"/>
  <c r="J379" i="3"/>
  <c r="J376" i="3"/>
  <c r="J374" i="3"/>
  <c r="J371" i="3"/>
  <c r="J369" i="3"/>
  <c r="J364" i="3"/>
  <c r="J361" i="3"/>
  <c r="J359" i="3"/>
  <c r="J356" i="3"/>
  <c r="J354" i="3"/>
  <c r="J350" i="3"/>
  <c r="J347" i="3"/>
  <c r="J346" i="3"/>
  <c r="J343" i="3"/>
  <c r="J340" i="3"/>
  <c r="J333" i="3"/>
  <c r="J330" i="3"/>
  <c r="J327" i="3"/>
  <c r="J323" i="3"/>
  <c r="J317" i="3"/>
  <c r="J313" i="3"/>
  <c r="J310" i="3"/>
  <c r="J307" i="3"/>
  <c r="J304" i="3"/>
  <c r="J301" i="3"/>
  <c r="J299" i="3"/>
  <c r="J296" i="3"/>
  <c r="J293" i="3"/>
  <c r="J291" i="3"/>
  <c r="J288" i="3"/>
  <c r="J285" i="3"/>
  <c r="J283" i="3"/>
  <c r="J280" i="3"/>
  <c r="J275" i="3"/>
  <c r="J272" i="3"/>
  <c r="J268" i="3"/>
  <c r="J266" i="3"/>
  <c r="J263" i="3"/>
  <c r="J259" i="3"/>
  <c r="J257" i="3"/>
  <c r="J253" i="3"/>
  <c r="J250" i="3"/>
  <c r="J247" i="3"/>
  <c r="J244" i="3"/>
  <c r="J241" i="3"/>
  <c r="J234" i="3"/>
  <c r="J231" i="3"/>
  <c r="J222" i="3"/>
  <c r="J219" i="3"/>
  <c r="J216" i="3"/>
  <c r="J213" i="3"/>
  <c r="J210" i="3"/>
  <c r="J207" i="3"/>
  <c r="J203" i="3"/>
  <c r="J200" i="3"/>
  <c r="J197" i="3"/>
  <c r="J194" i="3"/>
  <c r="J191" i="3"/>
  <c r="J188" i="3"/>
  <c r="J179" i="3"/>
  <c r="J173" i="3"/>
  <c r="J167" i="3"/>
  <c r="J163" i="3"/>
  <c r="J160" i="3"/>
  <c r="J155" i="3"/>
  <c r="J152" i="3"/>
  <c r="J150" i="3"/>
  <c r="J146" i="3"/>
  <c r="J142" i="3"/>
  <c r="J139" i="3"/>
  <c r="J133" i="3"/>
  <c r="J129" i="3"/>
  <c r="J126" i="3"/>
  <c r="J115" i="3"/>
  <c r="J113" i="3"/>
  <c r="J111" i="3"/>
  <c r="J106" i="3"/>
  <c r="J104" i="3"/>
  <c r="J102" i="3"/>
  <c r="J97" i="3"/>
  <c r="J94" i="3"/>
  <c r="J91" i="3"/>
  <c r="J88" i="3"/>
  <c r="J82" i="3"/>
  <c r="J79" i="3"/>
  <c r="J76" i="3"/>
  <c r="J74" i="3"/>
  <c r="J72" i="3"/>
  <c r="J60" i="3"/>
  <c r="J57" i="3"/>
  <c r="J54" i="3"/>
  <c r="J48" i="3"/>
  <c r="J46" i="3"/>
  <c r="J44" i="3"/>
  <c r="J40" i="3"/>
  <c r="J36" i="3"/>
  <c r="J33" i="3"/>
  <c r="J30" i="3"/>
  <c r="J27" i="3"/>
  <c r="J25" i="3"/>
  <c r="J23" i="3"/>
  <c r="J20" i="3"/>
  <c r="J16" i="3"/>
  <c r="J14" i="3"/>
  <c r="J12" i="3"/>
  <c r="J392" i="2"/>
  <c r="J389" i="2"/>
  <c r="J386" i="2"/>
  <c r="J382" i="2"/>
  <c r="J380" i="2"/>
  <c r="J378" i="2"/>
  <c r="J368" i="2"/>
  <c r="J365" i="2"/>
  <c r="J357" i="2"/>
  <c r="J351" i="2"/>
  <c r="J343" i="2"/>
  <c r="J341" i="2"/>
  <c r="J339" i="2"/>
  <c r="J328" i="2"/>
  <c r="J323" i="2"/>
  <c r="J321" i="2"/>
  <c r="J316" i="2"/>
  <c r="J311" i="2"/>
  <c r="J310" i="2"/>
  <c r="J307" i="2"/>
  <c r="J304" i="2"/>
  <c r="J302" i="2"/>
  <c r="J299" i="2"/>
  <c r="J294" i="2"/>
  <c r="J292" i="2"/>
  <c r="J287" i="2"/>
  <c r="J278" i="2"/>
  <c r="J275" i="2"/>
  <c r="J272" i="2"/>
  <c r="J269" i="2"/>
  <c r="J266" i="2"/>
  <c r="J262" i="2"/>
  <c r="J260" i="2"/>
  <c r="J257" i="2"/>
  <c r="J254" i="2"/>
  <c r="J251" i="2"/>
  <c r="J248" i="2"/>
  <c r="J245" i="2"/>
  <c r="J242" i="2"/>
  <c r="J237" i="2"/>
  <c r="J225" i="2"/>
  <c r="J221" i="2"/>
  <c r="J217" i="2"/>
  <c r="J211" i="2"/>
  <c r="J209" i="2"/>
  <c r="J206" i="2"/>
  <c r="J203" i="2"/>
  <c r="J201" i="2"/>
  <c r="J198" i="2"/>
  <c r="J196" i="2"/>
  <c r="J190" i="2"/>
  <c r="J184" i="2"/>
  <c r="J181" i="2"/>
  <c r="J178" i="2"/>
  <c r="J175" i="2"/>
  <c r="J172" i="2"/>
  <c r="J170" i="2"/>
  <c r="J167" i="2"/>
  <c r="J164" i="2"/>
  <c r="J162" i="2"/>
  <c r="J159" i="2"/>
  <c r="J156" i="2"/>
  <c r="J154" i="2"/>
  <c r="J151" i="2"/>
  <c r="J145" i="2"/>
  <c r="J139" i="2"/>
  <c r="J134" i="2"/>
  <c r="J131" i="2"/>
  <c r="J125" i="2"/>
  <c r="J119" i="2"/>
  <c r="J111" i="2"/>
  <c r="J105" i="2"/>
  <c r="J102" i="2"/>
  <c r="J99" i="2"/>
  <c r="J96" i="2"/>
  <c r="J93" i="2"/>
  <c r="J88" i="2"/>
  <c r="J83" i="2"/>
  <c r="J81" i="2"/>
  <c r="J79" i="2"/>
  <c r="J74" i="2"/>
  <c r="J71" i="2"/>
  <c r="J63" i="2"/>
  <c r="J61" i="2"/>
  <c r="J59" i="2"/>
  <c r="J54" i="2"/>
  <c r="J48" i="2"/>
  <c r="J45" i="2"/>
  <c r="J39" i="2"/>
  <c r="J36" i="2"/>
  <c r="J33" i="2"/>
  <c r="J30" i="2"/>
  <c r="J28" i="2"/>
  <c r="J26" i="2"/>
  <c r="J23" i="2"/>
  <c r="J20" i="2"/>
  <c r="J18" i="2"/>
  <c r="J15" i="2"/>
  <c r="J13" i="2"/>
  <c r="J11" i="2"/>
  <c r="U350" i="1" l="1"/>
  <c r="U349" i="1" s="1"/>
  <c r="U348" i="1" s="1"/>
  <c r="U332" i="1" s="1"/>
  <c r="L10" i="3"/>
  <c r="L9" i="3" s="1"/>
  <c r="L21" i="3"/>
  <c r="S20" i="2"/>
  <c r="S19" i="2" s="1"/>
  <c r="T45" i="2"/>
  <c r="T44" i="2" s="1"/>
  <c r="T43" i="2" s="1"/>
  <c r="T33" i="2"/>
  <c r="T32" i="2" s="1"/>
  <c r="T31" i="2" s="1"/>
  <c r="T25" i="3"/>
  <c r="T48" i="2"/>
  <c r="T47" i="2" s="1"/>
  <c r="T46" i="2" s="1"/>
  <c r="S13" i="2"/>
  <c r="S12" i="2" s="1"/>
  <c r="T23" i="2"/>
  <c r="T22" i="2" s="1"/>
  <c r="T21" i="2" s="1"/>
  <c r="S18" i="2"/>
  <c r="S17" i="2" s="1"/>
  <c r="K352" i="3"/>
  <c r="R37" i="1"/>
  <c r="L24" i="2"/>
  <c r="L8" i="2" s="1"/>
  <c r="L7" i="2" s="1"/>
  <c r="L204" i="3"/>
  <c r="K239" i="2"/>
  <c r="K204" i="3"/>
  <c r="L148" i="2"/>
  <c r="L199" i="2"/>
  <c r="K70" i="3"/>
  <c r="K69" i="3" s="1"/>
  <c r="M297" i="3"/>
  <c r="M277" i="3" s="1"/>
  <c r="M276" i="3" s="1"/>
  <c r="K345" i="3"/>
  <c r="K344" i="3" s="1"/>
  <c r="L289" i="3"/>
  <c r="L277" i="3" s="1"/>
  <c r="L276" i="3" s="1"/>
  <c r="K148" i="3"/>
  <c r="K147" i="3" s="1"/>
  <c r="U357" i="1"/>
  <c r="U9" i="1"/>
  <c r="L157" i="3"/>
  <c r="L164" i="3"/>
  <c r="L264" i="3"/>
  <c r="L258" i="2"/>
  <c r="L239" i="2" s="1"/>
  <c r="L238" i="2" s="1"/>
  <c r="L130" i="3"/>
  <c r="T88" i="3"/>
  <c r="T87" i="3" s="1"/>
  <c r="T86" i="3" s="1"/>
  <c r="L319" i="2"/>
  <c r="L318" i="2" s="1"/>
  <c r="L317" i="2" s="1"/>
  <c r="S11" i="2"/>
  <c r="S10" i="2" s="1"/>
  <c r="T30" i="2"/>
  <c r="T29" i="2" s="1"/>
  <c r="T28" i="2"/>
  <c r="T27" i="2" s="1"/>
  <c r="U54" i="2"/>
  <c r="U53" i="2" s="1"/>
  <c r="U52" i="2" s="1"/>
  <c r="U8" i="2" s="1"/>
  <c r="U7" i="2" s="1"/>
  <c r="S15" i="2"/>
  <c r="S14" i="2" s="1"/>
  <c r="T26" i="2"/>
  <c r="T25" i="2" s="1"/>
  <c r="K144" i="3"/>
  <c r="K277" i="3"/>
  <c r="K276" i="3" s="1"/>
  <c r="R260" i="1"/>
  <c r="T23" i="3"/>
  <c r="T22" i="3" s="1"/>
  <c r="T36" i="2"/>
  <c r="T35" i="2" s="1"/>
  <c r="T34" i="2" s="1"/>
  <c r="S352" i="3"/>
  <c r="K9" i="2"/>
  <c r="K8" i="2" s="1"/>
  <c r="K7" i="2" s="1"/>
  <c r="L383" i="2"/>
  <c r="L376" i="2"/>
  <c r="L375" i="2" s="1"/>
  <c r="L194" i="2"/>
  <c r="L193" i="2" s="1"/>
  <c r="M107" i="3"/>
  <c r="L107" i="3"/>
  <c r="K107" i="3"/>
  <c r="Y182" i="1"/>
  <c r="V182" i="1"/>
  <c r="W182" i="1"/>
  <c r="X182" i="1"/>
  <c r="Y249" i="1"/>
  <c r="V249" i="1"/>
  <c r="W249" i="1"/>
  <c r="X249" i="1"/>
  <c r="Y35" i="1"/>
  <c r="T175" i="2"/>
  <c r="T174" i="2" s="1"/>
  <c r="T173" i="2" s="1"/>
  <c r="T304" i="3"/>
  <c r="T303" i="3" s="1"/>
  <c r="T302" i="3" s="1"/>
  <c r="T369" i="3"/>
  <c r="T368" i="3" s="1"/>
  <c r="T196" i="2"/>
  <c r="T195" i="2" s="1"/>
  <c r="S302" i="2"/>
  <c r="S301" i="2" s="1"/>
  <c r="S359" i="3"/>
  <c r="S358" i="3" s="1"/>
  <c r="U51" i="3"/>
  <c r="U50" i="3" s="1"/>
  <c r="U49" i="3" s="1"/>
  <c r="U346" i="2"/>
  <c r="U345" i="2" s="1"/>
  <c r="U344" i="2" s="1"/>
  <c r="U336" i="2" s="1"/>
  <c r="U335" i="2" s="1"/>
  <c r="U334" i="2" s="1"/>
  <c r="S351" i="2"/>
  <c r="S350" i="2" s="1"/>
  <c r="S349" i="2" s="1"/>
  <c r="S348" i="2" s="1"/>
  <c r="S347" i="2" s="1"/>
  <c r="S334" i="2" s="1"/>
  <c r="S389" i="3"/>
  <c r="S388" i="3" s="1"/>
  <c r="S387" i="3" s="1"/>
  <c r="S386" i="3" s="1"/>
  <c r="S385" i="3" s="1"/>
  <c r="S106" i="3"/>
  <c r="S105" i="3" s="1"/>
  <c r="S100" i="3" s="1"/>
  <c r="S99" i="3" s="1"/>
  <c r="S98" i="3" s="1"/>
  <c r="S83" i="2"/>
  <c r="S82" i="2" s="1"/>
  <c r="S77" i="2" s="1"/>
  <c r="S76" i="2" s="1"/>
  <c r="S75" i="2" s="1"/>
  <c r="S72" i="3"/>
  <c r="S71" i="3" s="1"/>
  <c r="T139" i="2"/>
  <c r="T138" i="2" s="1"/>
  <c r="T137" i="2" s="1"/>
  <c r="T136" i="2" s="1"/>
  <c r="T135" i="2" s="1"/>
  <c r="T146" i="3"/>
  <c r="T145" i="3" s="1"/>
  <c r="T144" i="3" s="1"/>
  <c r="T143" i="3" s="1"/>
  <c r="T167" i="3"/>
  <c r="T166" i="3" s="1"/>
  <c r="T165" i="3" s="1"/>
  <c r="T93" i="2"/>
  <c r="T92" i="2" s="1"/>
  <c r="T91" i="2" s="1"/>
  <c r="U301" i="3"/>
  <c r="U300" i="3" s="1"/>
  <c r="U172" i="2"/>
  <c r="U171" i="2" s="1"/>
  <c r="T260" i="2"/>
  <c r="T259" i="2" s="1"/>
  <c r="T266" i="3"/>
  <c r="T265" i="3" s="1"/>
  <c r="S310" i="2"/>
  <c r="S346" i="3"/>
  <c r="T389" i="2"/>
  <c r="T388" i="2" s="1"/>
  <c r="T387" i="2" s="1"/>
  <c r="T57" i="3"/>
  <c r="T56" i="3" s="1"/>
  <c r="T55" i="3" s="1"/>
  <c r="T327" i="3"/>
  <c r="T326" i="3" s="1"/>
  <c r="T325" i="3" s="1"/>
  <c r="T324" i="3" s="1"/>
  <c r="T230" i="2"/>
  <c r="T229" i="2" s="1"/>
  <c r="T228" i="2" s="1"/>
  <c r="T79" i="3"/>
  <c r="T78" i="3" s="1"/>
  <c r="T77" i="3" s="1"/>
  <c r="U81" i="2"/>
  <c r="U80" i="2" s="1"/>
  <c r="U104" i="3"/>
  <c r="U103" i="3" s="1"/>
  <c r="T288" i="3"/>
  <c r="T287" i="3" s="1"/>
  <c r="T286" i="3" s="1"/>
  <c r="T159" i="2"/>
  <c r="T158" i="2" s="1"/>
  <c r="T157" i="2" s="1"/>
  <c r="M168" i="2"/>
  <c r="M148" i="2" s="1"/>
  <c r="T269" i="2"/>
  <c r="T268" i="2" s="1"/>
  <c r="T267" i="2" s="1"/>
  <c r="T194" i="3"/>
  <c r="T193" i="3" s="1"/>
  <c r="T192" i="3" s="1"/>
  <c r="T262" i="2"/>
  <c r="T261" i="2" s="1"/>
  <c r="T268" i="3"/>
  <c r="T267" i="3" s="1"/>
  <c r="T341" i="2"/>
  <c r="T340" i="2" s="1"/>
  <c r="T46" i="3"/>
  <c r="T45" i="3" s="1"/>
  <c r="U384" i="3"/>
  <c r="U383" i="3" s="1"/>
  <c r="U211" i="2"/>
  <c r="U210" i="2" s="1"/>
  <c r="T59" i="2"/>
  <c r="T58" i="2" s="1"/>
  <c r="T111" i="3"/>
  <c r="T110" i="3" s="1"/>
  <c r="T160" i="3"/>
  <c r="T159" i="3" s="1"/>
  <c r="T158" i="3" s="1"/>
  <c r="T99" i="2"/>
  <c r="T98" i="2" s="1"/>
  <c r="T97" i="2" s="1"/>
  <c r="T323" i="3"/>
  <c r="T322" i="3" s="1"/>
  <c r="T321" i="3" s="1"/>
  <c r="T320" i="3" s="1"/>
  <c r="T217" i="2"/>
  <c r="T216" i="2" s="1"/>
  <c r="T215" i="2" s="1"/>
  <c r="T214" i="2" s="1"/>
  <c r="T213" i="2" s="1"/>
  <c r="T212" i="2" s="1"/>
  <c r="U382" i="3"/>
  <c r="U381" i="3" s="1"/>
  <c r="U209" i="2"/>
  <c r="U208" i="2" s="1"/>
  <c r="T241" i="3"/>
  <c r="T240" i="3" s="1"/>
  <c r="T239" i="3" s="1"/>
  <c r="T257" i="2"/>
  <c r="T256" i="2" s="1"/>
  <c r="T255" i="2" s="1"/>
  <c r="S304" i="2"/>
  <c r="S303" i="2" s="1"/>
  <c r="S361" i="3"/>
  <c r="S360" i="3" s="1"/>
  <c r="Y109" i="1"/>
  <c r="V109" i="1"/>
  <c r="W109" i="1"/>
  <c r="X109" i="1"/>
  <c r="Y122" i="1"/>
  <c r="V122" i="1"/>
  <c r="W122" i="1"/>
  <c r="X122" i="1"/>
  <c r="Y174" i="1"/>
  <c r="V174" i="1"/>
  <c r="W174" i="1"/>
  <c r="X174" i="1"/>
  <c r="Y185" i="1"/>
  <c r="V185" i="1"/>
  <c r="W185" i="1"/>
  <c r="X185" i="1"/>
  <c r="Y368" i="1"/>
  <c r="V368" i="1"/>
  <c r="W368" i="1"/>
  <c r="X368" i="1"/>
  <c r="W35" i="1"/>
  <c r="T27" i="3"/>
  <c r="T26" i="3" s="1"/>
  <c r="S126" i="3"/>
  <c r="S125" i="3" s="1"/>
  <c r="S124" i="3" s="1"/>
  <c r="S123" i="3" s="1"/>
  <c r="S88" i="2"/>
  <c r="S87" i="2" s="1"/>
  <c r="S86" i="2" s="1"/>
  <c r="S85" i="2" s="1"/>
  <c r="S84" i="2" s="1"/>
  <c r="L185" i="2"/>
  <c r="L186" i="2"/>
  <c r="S311" i="2"/>
  <c r="S347" i="3"/>
  <c r="T254" i="2"/>
  <c r="T253" i="2" s="1"/>
  <c r="T252" i="2" s="1"/>
  <c r="T210" i="3"/>
  <c r="T209" i="3" s="1"/>
  <c r="T208" i="3" s="1"/>
  <c r="T213" i="3"/>
  <c r="T212" i="3" s="1"/>
  <c r="T211" i="3" s="1"/>
  <c r="L359" i="2"/>
  <c r="U299" i="3"/>
  <c r="U298" i="3" s="1"/>
  <c r="U170" i="2"/>
  <c r="U169" i="2" s="1"/>
  <c r="S188" i="3"/>
  <c r="S187" i="3" s="1"/>
  <c r="S186" i="3" s="1"/>
  <c r="S185" i="3" s="1"/>
  <c r="S245" i="2"/>
  <c r="S244" i="2" s="1"/>
  <c r="S243" i="2" s="1"/>
  <c r="T219" i="3"/>
  <c r="T218" i="3" s="1"/>
  <c r="T217" i="3" s="1"/>
  <c r="T237" i="2"/>
  <c r="T236" i="2" s="1"/>
  <c r="T235" i="2" s="1"/>
  <c r="T234" i="2" s="1"/>
  <c r="T233" i="2" s="1"/>
  <c r="T263" i="3"/>
  <c r="T262" i="3" s="1"/>
  <c r="T261" i="3" s="1"/>
  <c r="S119" i="2"/>
  <c r="S118" i="2" s="1"/>
  <c r="S117" i="2" s="1"/>
  <c r="S116" i="2" s="1"/>
  <c r="S115" i="2" s="1"/>
  <c r="S40" i="3"/>
  <c r="S39" i="3" s="1"/>
  <c r="S38" i="3" s="1"/>
  <c r="S37" i="3" s="1"/>
  <c r="S76" i="3"/>
  <c r="S75" i="3" s="1"/>
  <c r="L57" i="2"/>
  <c r="L56" i="2" s="1"/>
  <c r="L55" i="2" s="1"/>
  <c r="T134" i="2"/>
  <c r="T133" i="2" s="1"/>
  <c r="T132" i="2" s="1"/>
  <c r="T142" i="3"/>
  <c r="T141" i="3" s="1"/>
  <c r="T140" i="3" s="1"/>
  <c r="T197" i="3"/>
  <c r="T196" i="3" s="1"/>
  <c r="T195" i="3" s="1"/>
  <c r="T272" i="2"/>
  <c r="T271" i="2" s="1"/>
  <c r="T270" i="2" s="1"/>
  <c r="T323" i="2"/>
  <c r="T322" i="2" s="1"/>
  <c r="T259" i="3"/>
  <c r="T258" i="3" s="1"/>
  <c r="S316" i="2"/>
  <c r="S315" i="2" s="1"/>
  <c r="S314" i="2" s="1"/>
  <c r="S313" i="2" s="1"/>
  <c r="S312" i="2" s="1"/>
  <c r="S350" i="3"/>
  <c r="S349" i="3" s="1"/>
  <c r="S348" i="3" s="1"/>
  <c r="L337" i="2"/>
  <c r="L336" i="2" s="1"/>
  <c r="L335" i="2" s="1"/>
  <c r="L334" i="2" s="1"/>
  <c r="Y176" i="1"/>
  <c r="V176" i="1"/>
  <c r="W176" i="1"/>
  <c r="X176" i="1"/>
  <c r="Y188" i="1"/>
  <c r="V188" i="1"/>
  <c r="W188" i="1"/>
  <c r="X188" i="1"/>
  <c r="Y204" i="1"/>
  <c r="V204" i="1"/>
  <c r="W204" i="1"/>
  <c r="X204" i="1"/>
  <c r="V35" i="1"/>
  <c r="T96" i="2"/>
  <c r="T95" i="2" s="1"/>
  <c r="T94" i="2" s="1"/>
  <c r="T170" i="3"/>
  <c r="T169" i="3" s="1"/>
  <c r="T168" i="3" s="1"/>
  <c r="T190" i="2"/>
  <c r="T189" i="2" s="1"/>
  <c r="T188" i="2" s="1"/>
  <c r="T187" i="2" s="1"/>
  <c r="T317" i="3"/>
  <c r="T316" i="3" s="1"/>
  <c r="T315" i="3" s="1"/>
  <c r="T314" i="3" s="1"/>
  <c r="T275" i="2"/>
  <c r="T274" i="2" s="1"/>
  <c r="T273" i="2" s="1"/>
  <c r="T200" i="3"/>
  <c r="T199" i="3" s="1"/>
  <c r="T198" i="3" s="1"/>
  <c r="S307" i="2"/>
  <c r="S306" i="2" s="1"/>
  <c r="S305" i="2" s="1"/>
  <c r="S364" i="3"/>
  <c r="S363" i="3" s="1"/>
  <c r="S362" i="3" s="1"/>
  <c r="T30" i="3"/>
  <c r="T29" i="3" s="1"/>
  <c r="T28" i="3" s="1"/>
  <c r="T115" i="3"/>
  <c r="T114" i="3" s="1"/>
  <c r="T63" i="2"/>
  <c r="T62" i="2" s="1"/>
  <c r="T136" i="3"/>
  <c r="T135" i="3" s="1"/>
  <c r="T134" i="3" s="1"/>
  <c r="T128" i="2"/>
  <c r="T127" i="2" s="1"/>
  <c r="T126" i="2" s="1"/>
  <c r="K146" i="2"/>
  <c r="K147" i="2"/>
  <c r="T291" i="3"/>
  <c r="T290" i="3" s="1"/>
  <c r="T162" i="2"/>
  <c r="T161" i="2" s="1"/>
  <c r="T203" i="2"/>
  <c r="T202" i="2" s="1"/>
  <c r="T376" i="3"/>
  <c r="T375" i="3" s="1"/>
  <c r="S275" i="3"/>
  <c r="S274" i="3" s="1"/>
  <c r="S273" i="3" s="1"/>
  <c r="S260" i="3" s="1"/>
  <c r="S294" i="2"/>
  <c r="S293" i="2" s="1"/>
  <c r="T372" i="2"/>
  <c r="T371" i="2" s="1"/>
  <c r="T370" i="2" s="1"/>
  <c r="T369" i="2" s="1"/>
  <c r="T68" i="3"/>
  <c r="T67" i="3" s="1"/>
  <c r="T66" i="3" s="1"/>
  <c r="T65" i="3" s="1"/>
  <c r="K290" i="2"/>
  <c r="K289" i="2" s="1"/>
  <c r="K288" i="2" s="1"/>
  <c r="T362" i="2"/>
  <c r="T361" i="2" s="1"/>
  <c r="T360" i="2" s="1"/>
  <c r="T64" i="3"/>
  <c r="T63" i="3" s="1"/>
  <c r="T62" i="3" s="1"/>
  <c r="T61" i="3" s="1"/>
  <c r="T125" i="2"/>
  <c r="T124" i="2" s="1"/>
  <c r="T123" i="2" s="1"/>
  <c r="T133" i="3"/>
  <c r="T132" i="3" s="1"/>
  <c r="T131" i="3" s="1"/>
  <c r="T105" i="2"/>
  <c r="T104" i="2" s="1"/>
  <c r="T103" i="2" s="1"/>
  <c r="T163" i="3"/>
  <c r="T162" i="3" s="1"/>
  <c r="T161" i="3" s="1"/>
  <c r="T164" i="2"/>
  <c r="T163" i="2" s="1"/>
  <c r="T293" i="3"/>
  <c r="T292" i="3" s="1"/>
  <c r="K238" i="2"/>
  <c r="S299" i="2"/>
  <c r="S298" i="2" s="1"/>
  <c r="S297" i="2" s="1"/>
  <c r="S330" i="3"/>
  <c r="S329" i="3" s="1"/>
  <c r="S328" i="3" s="1"/>
  <c r="S324" i="3" s="1"/>
  <c r="U392" i="2"/>
  <c r="U391" i="2" s="1"/>
  <c r="U390" i="2" s="1"/>
  <c r="U383" i="2" s="1"/>
  <c r="U358" i="2" s="1"/>
  <c r="U60" i="3"/>
  <c r="U59" i="3" s="1"/>
  <c r="U58" i="3" s="1"/>
  <c r="S152" i="3"/>
  <c r="S151" i="3" s="1"/>
  <c r="S148" i="3" s="1"/>
  <c r="S147" i="3" s="1"/>
  <c r="M77" i="2"/>
  <c r="M76" i="2" s="1"/>
  <c r="M75" i="2" s="1"/>
  <c r="T145" i="2"/>
  <c r="T144" i="2" s="1"/>
  <c r="T143" i="2" s="1"/>
  <c r="T142" i="2" s="1"/>
  <c r="T129" i="3"/>
  <c r="T128" i="3" s="1"/>
  <c r="T127" i="3" s="1"/>
  <c r="T123" i="3" s="1"/>
  <c r="T156" i="2"/>
  <c r="T155" i="2" s="1"/>
  <c r="T152" i="2" s="1"/>
  <c r="T285" i="3"/>
  <c r="T284" i="3" s="1"/>
  <c r="T281" i="3" s="1"/>
  <c r="T371" i="3"/>
  <c r="T370" i="3" s="1"/>
  <c r="T198" i="2"/>
  <c r="T197" i="2" s="1"/>
  <c r="T191" i="3"/>
  <c r="T190" i="3" s="1"/>
  <c r="T189" i="3" s="1"/>
  <c r="T251" i="2"/>
  <c r="T250" i="2" s="1"/>
  <c r="T249" i="2" s="1"/>
  <c r="T250" i="3"/>
  <c r="T249" i="3" s="1"/>
  <c r="T248" i="3" s="1"/>
  <c r="T287" i="2"/>
  <c r="T286" i="2" s="1"/>
  <c r="T285" i="2" s="1"/>
  <c r="T44" i="3"/>
  <c r="T43" i="3" s="1"/>
  <c r="T339" i="2"/>
  <c r="T338" i="2" s="1"/>
  <c r="T393" i="3"/>
  <c r="T392" i="3" s="1"/>
  <c r="T391" i="3" s="1"/>
  <c r="T390" i="3" s="1"/>
  <c r="T385" i="3" s="1"/>
  <c r="T357" i="2"/>
  <c r="T356" i="2" s="1"/>
  <c r="T355" i="2" s="1"/>
  <c r="T348" i="2" s="1"/>
  <c r="T347" i="2" s="1"/>
  <c r="T380" i="2"/>
  <c r="T379" i="2" s="1"/>
  <c r="T14" i="3"/>
  <c r="T13" i="3" s="1"/>
  <c r="Y179" i="1"/>
  <c r="V179" i="1"/>
  <c r="W179" i="1"/>
  <c r="X179" i="1"/>
  <c r="X35" i="1"/>
  <c r="U36" i="3"/>
  <c r="U35" i="3" s="1"/>
  <c r="U34" i="3" s="1"/>
  <c r="T368" i="2"/>
  <c r="T367" i="2" s="1"/>
  <c r="T366" i="2" s="1"/>
  <c r="T97" i="3"/>
  <c r="T96" i="3" s="1"/>
  <c r="T95" i="3" s="1"/>
  <c r="T139" i="3"/>
  <c r="T138" i="3" s="1"/>
  <c r="T137" i="3" s="1"/>
  <c r="T131" i="2"/>
  <c r="T130" i="2" s="1"/>
  <c r="T129" i="2" s="1"/>
  <c r="T379" i="3"/>
  <c r="T378" i="3" s="1"/>
  <c r="T377" i="3" s="1"/>
  <c r="T206" i="2"/>
  <c r="T205" i="2" s="1"/>
  <c r="T204" i="2" s="1"/>
  <c r="S248" i="2"/>
  <c r="S247" i="2" s="1"/>
  <c r="S246" i="2" s="1"/>
  <c r="S343" i="3"/>
  <c r="S342" i="3" s="1"/>
  <c r="S341" i="3" s="1"/>
  <c r="T386" i="2"/>
  <c r="T385" i="2" s="1"/>
  <c r="T384" i="2" s="1"/>
  <c r="T54" i="3"/>
  <c r="T53" i="3" s="1"/>
  <c r="T52" i="3" s="1"/>
  <c r="L90" i="2"/>
  <c r="L89" i="2" s="1"/>
  <c r="S280" i="3"/>
  <c r="S279" i="3" s="1"/>
  <c r="S278" i="3" s="1"/>
  <c r="S277" i="3" s="1"/>
  <c r="S151" i="2"/>
  <c r="S150" i="2" s="1"/>
  <c r="S149" i="2" s="1"/>
  <c r="S148" i="2" s="1"/>
  <c r="K309" i="2"/>
  <c r="K308" i="2" s="1"/>
  <c r="K296" i="2" s="1"/>
  <c r="K295" i="2" s="1"/>
  <c r="L227" i="2"/>
  <c r="L226" i="2"/>
  <c r="S292" i="2"/>
  <c r="S291" i="2" s="1"/>
  <c r="S253" i="3"/>
  <c r="S252" i="3" s="1"/>
  <c r="S251" i="3" s="1"/>
  <c r="S238" i="3" s="1"/>
  <c r="T71" i="2"/>
  <c r="T70" i="2" s="1"/>
  <c r="T69" i="2" s="1"/>
  <c r="T68" i="2" s="1"/>
  <c r="T67" i="2" s="1"/>
  <c r="T91" i="3"/>
  <c r="T90" i="3" s="1"/>
  <c r="T89" i="3" s="1"/>
  <c r="T61" i="2"/>
  <c r="T60" i="2" s="1"/>
  <c r="T113" i="3"/>
  <c r="T112" i="3" s="1"/>
  <c r="L122" i="2"/>
  <c r="L121" i="2"/>
  <c r="L120" i="2" s="1"/>
  <c r="T374" i="3"/>
  <c r="T373" i="3" s="1"/>
  <c r="T201" i="2"/>
  <c r="T200" i="2" s="1"/>
  <c r="T199" i="2" s="1"/>
  <c r="S207" i="3"/>
  <c r="S206" i="3" s="1"/>
  <c r="S205" i="3" s="1"/>
  <c r="S204" i="3" s="1"/>
  <c r="S242" i="2"/>
  <c r="S241" i="2" s="1"/>
  <c r="S240" i="2" s="1"/>
  <c r="T257" i="3"/>
  <c r="T256" i="3" s="1"/>
  <c r="T321" i="2"/>
  <c r="T320" i="2" s="1"/>
  <c r="T378" i="2"/>
  <c r="T377" i="2" s="1"/>
  <c r="T12" i="3"/>
  <c r="T11" i="3" s="1"/>
  <c r="T24" i="3"/>
  <c r="T21" i="3" s="1"/>
  <c r="U79" i="2"/>
  <c r="U78" i="2" s="1"/>
  <c r="U102" i="3"/>
  <c r="U101" i="3" s="1"/>
  <c r="L140" i="2"/>
  <c r="L141" i="2"/>
  <c r="T102" i="2"/>
  <c r="T101" i="2" s="1"/>
  <c r="T100" i="2" s="1"/>
  <c r="T173" i="3"/>
  <c r="T172" i="3" s="1"/>
  <c r="T171" i="3" s="1"/>
  <c r="S225" i="2"/>
  <c r="S224" i="2" s="1"/>
  <c r="S223" i="2" s="1"/>
  <c r="S219" i="2" s="1"/>
  <c r="S218" i="2" s="1"/>
  <c r="S212" i="2" s="1"/>
  <c r="S340" i="3"/>
  <c r="S339" i="3" s="1"/>
  <c r="S338" i="3" s="1"/>
  <c r="M207" i="2"/>
  <c r="M193" i="2" s="1"/>
  <c r="T266" i="2"/>
  <c r="T265" i="2" s="1"/>
  <c r="T272" i="3"/>
  <c r="T271" i="3" s="1"/>
  <c r="T48" i="3"/>
  <c r="T47" i="3" s="1"/>
  <c r="T343" i="2"/>
  <c r="T342" i="2" s="1"/>
  <c r="W361" i="1"/>
  <c r="X361" i="1"/>
  <c r="Y361" i="1"/>
  <c r="V361" i="1"/>
  <c r="W395" i="1"/>
  <c r="X395" i="1"/>
  <c r="Y395" i="1"/>
  <c r="V395" i="1"/>
  <c r="W363" i="1"/>
  <c r="X363" i="1"/>
  <c r="Y363" i="1"/>
  <c r="V363" i="1"/>
  <c r="W401" i="1"/>
  <c r="X401" i="1"/>
  <c r="Y401" i="1"/>
  <c r="V401" i="1"/>
  <c r="W352" i="1"/>
  <c r="X352" i="1"/>
  <c r="Y352" i="1"/>
  <c r="V352" i="1"/>
  <c r="W365" i="1"/>
  <c r="X365" i="1"/>
  <c r="Y365" i="1"/>
  <c r="V365" i="1"/>
  <c r="W391" i="1"/>
  <c r="X391" i="1"/>
  <c r="Y391" i="1"/>
  <c r="V391" i="1"/>
  <c r="W404" i="1"/>
  <c r="X404" i="1"/>
  <c r="Y404" i="1"/>
  <c r="V404" i="1"/>
  <c r="W393" i="1"/>
  <c r="X393" i="1"/>
  <c r="Y393" i="1"/>
  <c r="V393" i="1"/>
  <c r="X377" i="1"/>
  <c r="V377" i="1"/>
  <c r="W377" i="1"/>
  <c r="Y377" i="1"/>
  <c r="W381" i="1"/>
  <c r="X381" i="1"/>
  <c r="V381" i="1"/>
  <c r="Y381" i="1"/>
  <c r="X355" i="1"/>
  <c r="Y355" i="1"/>
  <c r="V355" i="1"/>
  <c r="W355" i="1"/>
  <c r="W407" i="1"/>
  <c r="X407" i="1"/>
  <c r="V407" i="1"/>
  <c r="Y407" i="1"/>
  <c r="V18" i="1"/>
  <c r="W18" i="1"/>
  <c r="X18" i="1"/>
  <c r="Y18" i="1"/>
  <c r="V73" i="1"/>
  <c r="W73" i="1"/>
  <c r="X73" i="1"/>
  <c r="Y73" i="1"/>
  <c r="V93" i="1"/>
  <c r="W93" i="1"/>
  <c r="X93" i="1"/>
  <c r="Y93" i="1"/>
  <c r="V140" i="1"/>
  <c r="W140" i="1"/>
  <c r="X140" i="1"/>
  <c r="Y140" i="1"/>
  <c r="V163" i="1"/>
  <c r="W163" i="1"/>
  <c r="X163" i="1"/>
  <c r="Y163" i="1"/>
  <c r="V201" i="1"/>
  <c r="W201" i="1"/>
  <c r="X201" i="1"/>
  <c r="Y201" i="1"/>
  <c r="V217" i="1"/>
  <c r="W217" i="1"/>
  <c r="X217" i="1"/>
  <c r="Y217" i="1"/>
  <c r="V229" i="1"/>
  <c r="W229" i="1"/>
  <c r="X229" i="1"/>
  <c r="Y229" i="1"/>
  <c r="V252" i="1"/>
  <c r="W252" i="1"/>
  <c r="X252" i="1"/>
  <c r="Y252" i="1"/>
  <c r="V265" i="1"/>
  <c r="W265" i="1"/>
  <c r="X265" i="1"/>
  <c r="Y265" i="1"/>
  <c r="V277" i="1"/>
  <c r="W277" i="1"/>
  <c r="X277" i="1"/>
  <c r="Y277" i="1"/>
  <c r="V299" i="1"/>
  <c r="W299" i="1"/>
  <c r="X299" i="1"/>
  <c r="Y299" i="1"/>
  <c r="V312" i="1"/>
  <c r="W312" i="1"/>
  <c r="X312" i="1"/>
  <c r="Y312" i="1"/>
  <c r="V323" i="1"/>
  <c r="W323" i="1"/>
  <c r="X323" i="1"/>
  <c r="Y323" i="1"/>
  <c r="V339" i="1"/>
  <c r="W339" i="1"/>
  <c r="X339" i="1"/>
  <c r="Y339" i="1"/>
  <c r="V130" i="1"/>
  <c r="W130" i="1"/>
  <c r="X130" i="1"/>
  <c r="Y130" i="1"/>
  <c r="V39" i="1"/>
  <c r="W39" i="1"/>
  <c r="X39" i="1"/>
  <c r="Y39" i="1"/>
  <c r="V49" i="1"/>
  <c r="W49" i="1"/>
  <c r="X49" i="1"/>
  <c r="Y49" i="1"/>
  <c r="V78" i="1"/>
  <c r="W78" i="1"/>
  <c r="X78" i="1"/>
  <c r="Y78" i="1"/>
  <c r="V96" i="1"/>
  <c r="W96" i="1"/>
  <c r="X96" i="1"/>
  <c r="Y96" i="1"/>
  <c r="V113" i="1"/>
  <c r="W113" i="1"/>
  <c r="X113" i="1"/>
  <c r="Y113" i="1"/>
  <c r="V127" i="1"/>
  <c r="W127" i="1"/>
  <c r="X127" i="1"/>
  <c r="Y127" i="1"/>
  <c r="V155" i="1"/>
  <c r="W155" i="1"/>
  <c r="X155" i="1"/>
  <c r="Y155" i="1"/>
  <c r="V166" i="1"/>
  <c r="W166" i="1"/>
  <c r="X166" i="1"/>
  <c r="Y166" i="1"/>
  <c r="V222" i="1"/>
  <c r="W222" i="1"/>
  <c r="X222" i="1"/>
  <c r="Y222" i="1"/>
  <c r="V232" i="1"/>
  <c r="W232" i="1"/>
  <c r="X232" i="1"/>
  <c r="Y232" i="1"/>
  <c r="V243" i="1"/>
  <c r="W243" i="1"/>
  <c r="X243" i="1"/>
  <c r="Y243" i="1"/>
  <c r="V255" i="1"/>
  <c r="W255" i="1"/>
  <c r="X255" i="1"/>
  <c r="Y255" i="1"/>
  <c r="V268" i="1"/>
  <c r="W268" i="1"/>
  <c r="X268" i="1"/>
  <c r="Y268" i="1"/>
  <c r="V286" i="1"/>
  <c r="W286" i="1"/>
  <c r="X286" i="1"/>
  <c r="Y286" i="1"/>
  <c r="V302" i="1"/>
  <c r="W302" i="1"/>
  <c r="X302" i="1"/>
  <c r="Y302" i="1"/>
  <c r="V314" i="1"/>
  <c r="W314" i="1"/>
  <c r="X314" i="1"/>
  <c r="Y314" i="1"/>
  <c r="V327" i="1"/>
  <c r="W327" i="1"/>
  <c r="X327" i="1"/>
  <c r="Y327" i="1"/>
  <c r="V342" i="1"/>
  <c r="W342" i="1"/>
  <c r="X342" i="1"/>
  <c r="Y342" i="1"/>
  <c r="V102" i="1"/>
  <c r="W102" i="1"/>
  <c r="X102" i="1"/>
  <c r="Y102" i="1"/>
  <c r="V14" i="1"/>
  <c r="W14" i="1"/>
  <c r="X14" i="1"/>
  <c r="Y14" i="1"/>
  <c r="V41" i="1"/>
  <c r="W41" i="1"/>
  <c r="X41" i="1"/>
  <c r="Y41" i="1"/>
  <c r="V69" i="1"/>
  <c r="W69" i="1"/>
  <c r="X69" i="1"/>
  <c r="Y69" i="1"/>
  <c r="V100" i="1"/>
  <c r="W100" i="1"/>
  <c r="X100" i="1"/>
  <c r="Y100" i="1"/>
  <c r="V117" i="1"/>
  <c r="W117" i="1"/>
  <c r="X117" i="1"/>
  <c r="Y117" i="1"/>
  <c r="V129" i="1"/>
  <c r="W129" i="1"/>
  <c r="X129" i="1"/>
  <c r="Y129" i="1"/>
  <c r="V158" i="1"/>
  <c r="W158" i="1"/>
  <c r="X158" i="1"/>
  <c r="Y158" i="1"/>
  <c r="V168" i="1"/>
  <c r="W168" i="1"/>
  <c r="X168" i="1"/>
  <c r="Y168" i="1"/>
  <c r="V192" i="1"/>
  <c r="W192" i="1"/>
  <c r="X192" i="1"/>
  <c r="Y192" i="1"/>
  <c r="V211" i="1"/>
  <c r="W211" i="1"/>
  <c r="X211" i="1"/>
  <c r="Y211" i="1"/>
  <c r="V224" i="1"/>
  <c r="W224" i="1"/>
  <c r="X224" i="1"/>
  <c r="Y224" i="1"/>
  <c r="V235" i="1"/>
  <c r="W235" i="1"/>
  <c r="X235" i="1"/>
  <c r="Y235" i="1"/>
  <c r="V246" i="1"/>
  <c r="W246" i="1"/>
  <c r="X246" i="1"/>
  <c r="Y246" i="1"/>
  <c r="V258" i="1"/>
  <c r="W258" i="1"/>
  <c r="X258" i="1"/>
  <c r="Y258" i="1"/>
  <c r="V271" i="1"/>
  <c r="W271" i="1"/>
  <c r="X271" i="1"/>
  <c r="Y271" i="1"/>
  <c r="V289" i="1"/>
  <c r="W289" i="1"/>
  <c r="X289" i="1"/>
  <c r="Y289" i="1"/>
  <c r="V304" i="1"/>
  <c r="W304" i="1"/>
  <c r="X304" i="1"/>
  <c r="Y304" i="1"/>
  <c r="V318" i="1"/>
  <c r="W318" i="1"/>
  <c r="X318" i="1"/>
  <c r="Y318" i="1"/>
  <c r="V330" i="1"/>
  <c r="W330" i="1"/>
  <c r="X330" i="1"/>
  <c r="Y330" i="1"/>
  <c r="V346" i="1"/>
  <c r="W346" i="1"/>
  <c r="X346" i="1"/>
  <c r="Y346" i="1"/>
  <c r="V16" i="1"/>
  <c r="W16" i="1"/>
  <c r="X16" i="1"/>
  <c r="Y16" i="1"/>
  <c r="V43" i="1"/>
  <c r="W43" i="1"/>
  <c r="X43" i="1"/>
  <c r="Y43" i="1"/>
  <c r="V71" i="1"/>
  <c r="W71" i="1"/>
  <c r="X71" i="1"/>
  <c r="Y71" i="1"/>
  <c r="V82" i="1"/>
  <c r="W82" i="1"/>
  <c r="X82" i="1"/>
  <c r="Y82" i="1"/>
  <c r="V106" i="1"/>
  <c r="W106" i="1"/>
  <c r="X106" i="1"/>
  <c r="Y106" i="1"/>
  <c r="V119" i="1"/>
  <c r="W119" i="1"/>
  <c r="X119" i="1"/>
  <c r="Y119" i="1"/>
  <c r="V134" i="1"/>
  <c r="W134" i="1"/>
  <c r="X134" i="1"/>
  <c r="Y134" i="1"/>
  <c r="V160" i="1"/>
  <c r="W160" i="1"/>
  <c r="X160" i="1"/>
  <c r="Y160" i="1"/>
  <c r="V171" i="1"/>
  <c r="W171" i="1"/>
  <c r="X171" i="1"/>
  <c r="Y171" i="1"/>
  <c r="V197" i="1"/>
  <c r="W197" i="1"/>
  <c r="X197" i="1"/>
  <c r="Y197" i="1"/>
  <c r="V215" i="1"/>
  <c r="W215" i="1"/>
  <c r="X215" i="1"/>
  <c r="Y215" i="1"/>
  <c r="V227" i="1"/>
  <c r="W227" i="1"/>
  <c r="X227" i="1"/>
  <c r="Y227" i="1"/>
  <c r="V237" i="1"/>
  <c r="W237" i="1"/>
  <c r="X237" i="1"/>
  <c r="Y237" i="1"/>
  <c r="V262" i="1"/>
  <c r="W262" i="1"/>
  <c r="X262" i="1"/>
  <c r="Y262" i="1"/>
  <c r="V274" i="1"/>
  <c r="W274" i="1"/>
  <c r="X274" i="1"/>
  <c r="Y274" i="1"/>
  <c r="V296" i="1"/>
  <c r="W296" i="1"/>
  <c r="X296" i="1"/>
  <c r="Y296" i="1"/>
  <c r="V308" i="1"/>
  <c r="W308" i="1"/>
  <c r="X308" i="1"/>
  <c r="Y308" i="1"/>
  <c r="V321" i="1"/>
  <c r="W321" i="1"/>
  <c r="X321" i="1"/>
  <c r="Y321" i="1"/>
  <c r="V335" i="1"/>
  <c r="W335" i="1"/>
  <c r="X335" i="1"/>
  <c r="Y335" i="1"/>
  <c r="V80" i="1"/>
  <c r="W80" i="1"/>
  <c r="X80" i="1"/>
  <c r="Y80" i="1"/>
  <c r="Y24" i="1"/>
  <c r="V24" i="1"/>
  <c r="W24" i="1"/>
  <c r="X24" i="1"/>
  <c r="J15" i="3"/>
  <c r="J26" i="3"/>
  <c r="J39" i="3"/>
  <c r="J53" i="3"/>
  <c r="J73" i="3"/>
  <c r="J96" i="3"/>
  <c r="J110" i="3"/>
  <c r="J128" i="3"/>
  <c r="J145" i="3"/>
  <c r="J159" i="3"/>
  <c r="J178" i="3"/>
  <c r="J196" i="3"/>
  <c r="J209" i="3"/>
  <c r="J221" i="3"/>
  <c r="J243" i="3"/>
  <c r="J256" i="3"/>
  <c r="J267" i="3"/>
  <c r="J282" i="3"/>
  <c r="J292" i="3"/>
  <c r="J303" i="3"/>
  <c r="J316" i="3"/>
  <c r="J332" i="3"/>
  <c r="J358" i="3"/>
  <c r="J370" i="3"/>
  <c r="J388" i="3"/>
  <c r="Y27" i="1"/>
  <c r="V27" i="1"/>
  <c r="W27" i="1"/>
  <c r="X27" i="1"/>
  <c r="Y58" i="1"/>
  <c r="V58" i="1"/>
  <c r="W58" i="1"/>
  <c r="X58" i="1"/>
  <c r="J19" i="3"/>
  <c r="J29" i="3"/>
  <c r="J43" i="3"/>
  <c r="J56" i="3"/>
  <c r="J75" i="3"/>
  <c r="J90" i="3"/>
  <c r="J101" i="3"/>
  <c r="J112" i="3"/>
  <c r="J132" i="3"/>
  <c r="J149" i="3"/>
  <c r="J162" i="3"/>
  <c r="J187" i="3"/>
  <c r="J199" i="3"/>
  <c r="J212" i="3"/>
  <c r="J230" i="3"/>
  <c r="J246" i="3"/>
  <c r="J258" i="3"/>
  <c r="J271" i="3"/>
  <c r="J284" i="3"/>
  <c r="J295" i="3"/>
  <c r="J306" i="3"/>
  <c r="J322" i="3"/>
  <c r="J339" i="3"/>
  <c r="J349" i="3"/>
  <c r="J360" i="3"/>
  <c r="J373" i="3"/>
  <c r="J383" i="3"/>
  <c r="V34" i="1"/>
  <c r="W34" i="1"/>
  <c r="Y31" i="1"/>
  <c r="V31" i="1"/>
  <c r="W31" i="1"/>
  <c r="X31" i="1"/>
  <c r="Y46" i="1"/>
  <c r="V46" i="1"/>
  <c r="W46" i="1"/>
  <c r="X46" i="1"/>
  <c r="Y61" i="1"/>
  <c r="V61" i="1"/>
  <c r="W61" i="1"/>
  <c r="X61" i="1"/>
  <c r="J11" i="3"/>
  <c r="J22" i="3"/>
  <c r="J32" i="3"/>
  <c r="J45" i="3"/>
  <c r="J59" i="3"/>
  <c r="J78" i="3"/>
  <c r="J93" i="3"/>
  <c r="J103" i="3"/>
  <c r="J114" i="3"/>
  <c r="J138" i="3"/>
  <c r="J151" i="3"/>
  <c r="J166" i="3"/>
  <c r="J190" i="3"/>
  <c r="J202" i="3"/>
  <c r="J215" i="3"/>
  <c r="J233" i="3"/>
  <c r="J249" i="3"/>
  <c r="J262" i="3"/>
  <c r="J274" i="3"/>
  <c r="J287" i="3"/>
  <c r="J298" i="3"/>
  <c r="J309" i="3"/>
  <c r="J326" i="3"/>
  <c r="J342" i="3"/>
  <c r="J353" i="3"/>
  <c r="J363" i="3"/>
  <c r="J375" i="3"/>
  <c r="J381" i="3"/>
  <c r="J62" i="3"/>
  <c r="J134" i="3"/>
  <c r="Y11" i="1"/>
  <c r="V11" i="1"/>
  <c r="W11" i="1"/>
  <c r="X11" i="1"/>
  <c r="Y21" i="1"/>
  <c r="V21" i="1"/>
  <c r="W21" i="1"/>
  <c r="X21" i="1"/>
  <c r="Y64" i="1"/>
  <c r="V64" i="1"/>
  <c r="W64" i="1"/>
  <c r="X64" i="1"/>
  <c r="J13" i="3"/>
  <c r="J24" i="3"/>
  <c r="J35" i="3"/>
  <c r="J47" i="3"/>
  <c r="J71" i="3"/>
  <c r="J81" i="3"/>
  <c r="J105" i="3"/>
  <c r="J125" i="3"/>
  <c r="J141" i="3"/>
  <c r="J154" i="3"/>
  <c r="J172" i="3"/>
  <c r="J193" i="3"/>
  <c r="J206" i="3"/>
  <c r="J218" i="3"/>
  <c r="J240" i="3"/>
  <c r="J252" i="3"/>
  <c r="J265" i="3"/>
  <c r="J279" i="3"/>
  <c r="J290" i="3"/>
  <c r="J300" i="3"/>
  <c r="J312" i="3"/>
  <c r="J329" i="3"/>
  <c r="J355" i="3"/>
  <c r="J368" i="3"/>
  <c r="J367" i="3" s="1"/>
  <c r="J378" i="3"/>
  <c r="J392" i="3"/>
  <c r="R33" i="1"/>
  <c r="Y34" i="1"/>
  <c r="X34" i="1"/>
  <c r="J49" i="3"/>
  <c r="J87" i="3"/>
  <c r="Y55" i="1"/>
  <c r="V55" i="1"/>
  <c r="W55" i="1"/>
  <c r="X55" i="1"/>
  <c r="J32" i="2"/>
  <c r="J80" i="2"/>
  <c r="J153" i="2"/>
  <c r="J202" i="2"/>
  <c r="J261" i="2"/>
  <c r="J25" i="2"/>
  <c r="J70" i="2"/>
  <c r="J98" i="2"/>
  <c r="J155" i="2"/>
  <c r="J177" i="2"/>
  <c r="J220" i="2"/>
  <c r="J241" i="2"/>
  <c r="J265" i="2"/>
  <c r="J340" i="2"/>
  <c r="J381" i="2"/>
  <c r="J17" i="2"/>
  <c r="J38" i="2"/>
  <c r="J73" i="2"/>
  <c r="J101" i="2"/>
  <c r="J144" i="2"/>
  <c r="J158" i="2"/>
  <c r="J180" i="2"/>
  <c r="J208" i="2"/>
  <c r="J224" i="2"/>
  <c r="J244" i="2"/>
  <c r="J268" i="2"/>
  <c r="J286" i="2"/>
  <c r="J301" i="2"/>
  <c r="J322" i="2"/>
  <c r="J342" i="2"/>
  <c r="J385" i="2"/>
  <c r="J10" i="2"/>
  <c r="J19" i="2"/>
  <c r="J29" i="2"/>
  <c r="J44" i="2"/>
  <c r="J60" i="2"/>
  <c r="J78" i="2"/>
  <c r="J92" i="2"/>
  <c r="J104" i="2"/>
  <c r="J130" i="2"/>
  <c r="J150" i="2"/>
  <c r="J161" i="2"/>
  <c r="J171" i="2"/>
  <c r="J183" i="2"/>
  <c r="J200" i="2"/>
  <c r="J210" i="2"/>
  <c r="J230" i="2"/>
  <c r="J247" i="2"/>
  <c r="J259" i="2"/>
  <c r="J258" i="2" s="1"/>
  <c r="J271" i="2"/>
  <c r="J291" i="2"/>
  <c r="J303" i="2"/>
  <c r="J327" i="2"/>
  <c r="J350" i="2"/>
  <c r="J377" i="2"/>
  <c r="J376" i="2" s="1"/>
  <c r="J388" i="2"/>
  <c r="J360" i="2"/>
  <c r="J12" i="2"/>
  <c r="J95" i="2"/>
  <c r="J174" i="2"/>
  <c r="J236" i="2"/>
  <c r="J274" i="2"/>
  <c r="J293" i="2"/>
  <c r="J306" i="2"/>
  <c r="J315" i="2"/>
  <c r="J338" i="2"/>
  <c r="J356" i="2"/>
  <c r="J379" i="2"/>
  <c r="J391" i="2"/>
  <c r="J344" i="2"/>
  <c r="J22" i="2"/>
  <c r="J47" i="2"/>
  <c r="J110" i="2"/>
  <c r="J163" i="2"/>
  <c r="J216" i="2"/>
  <c r="J53" i="2"/>
  <c r="J138" i="2"/>
  <c r="J195" i="2"/>
  <c r="J298" i="2"/>
  <c r="J62" i="2"/>
  <c r="J133" i="2"/>
  <c r="J189" i="2"/>
  <c r="J250" i="2"/>
  <c r="J14" i="2"/>
  <c r="J35" i="2"/>
  <c r="J82" i="2"/>
  <c r="J118" i="2"/>
  <c r="J166" i="2"/>
  <c r="J205" i="2"/>
  <c r="J253" i="2"/>
  <c r="J277" i="2"/>
  <c r="J320" i="2"/>
  <c r="J364" i="2"/>
  <c r="J27" i="2"/>
  <c r="J58" i="2"/>
  <c r="J87" i="2"/>
  <c r="J124" i="2"/>
  <c r="J169" i="2"/>
  <c r="J197" i="2"/>
  <c r="J256" i="2"/>
  <c r="J367" i="2"/>
  <c r="J126" i="2"/>
  <c r="J80" i="3"/>
  <c r="T132" i="1"/>
  <c r="R132" i="1"/>
  <c r="R124" i="1" s="1"/>
  <c r="M17" i="3"/>
  <c r="L69" i="3"/>
  <c r="T37" i="1"/>
  <c r="K260" i="3"/>
  <c r="S337" i="1"/>
  <c r="T403" i="1"/>
  <c r="T399" i="1" s="1"/>
  <c r="T398" i="1" s="1"/>
  <c r="T397" i="1" s="1"/>
  <c r="T260" i="1"/>
  <c r="L42" i="3"/>
  <c r="L41" i="3" s="1"/>
  <c r="K334" i="3"/>
  <c r="L255" i="3"/>
  <c r="L254" i="3" s="1"/>
  <c r="L260" i="3"/>
  <c r="R9" i="1"/>
  <c r="R294" i="1"/>
  <c r="K185" i="3"/>
  <c r="U124" i="1"/>
  <c r="T332" i="1"/>
  <c r="T125" i="1"/>
  <c r="S116" i="1"/>
  <c r="S115" i="1" s="1"/>
  <c r="S90" i="1" s="1"/>
  <c r="K357" i="3"/>
  <c r="K351" i="3" s="1"/>
  <c r="U8" i="1"/>
  <c r="T294" i="1"/>
  <c r="S348" i="1"/>
  <c r="K41" i="3"/>
  <c r="K8" i="3" s="1"/>
  <c r="L185" i="3"/>
  <c r="S214" i="1"/>
  <c r="S213" i="1" s="1"/>
  <c r="L238" i="3"/>
  <c r="R199" i="1"/>
  <c r="S220" i="1"/>
  <c r="S219" i="1" s="1"/>
  <c r="T98" i="1"/>
  <c r="T90" i="1" s="1"/>
  <c r="T77" i="1"/>
  <c r="T76" i="1" s="1"/>
  <c r="T75" i="1" s="1"/>
  <c r="R91" i="1"/>
  <c r="T226" i="1"/>
  <c r="S241" i="1"/>
  <c r="R333" i="1"/>
  <c r="R332" i="1" s="1"/>
  <c r="L17" i="3"/>
  <c r="U90" i="1"/>
  <c r="T13" i="1"/>
  <c r="T9" i="1" s="1"/>
  <c r="R98" i="1"/>
  <c r="U240" i="1"/>
  <c r="U234" i="1"/>
  <c r="U220" i="1" s="1"/>
  <c r="U219" i="1" s="1"/>
  <c r="S38" i="1"/>
  <c r="T221" i="1"/>
  <c r="T241" i="1"/>
  <c r="R29" i="1"/>
  <c r="M41" i="3"/>
  <c r="U173" i="1"/>
  <c r="U153" i="1" s="1"/>
  <c r="U152" i="1" s="1"/>
  <c r="U68" i="1"/>
  <c r="U67" i="1" s="1"/>
  <c r="U66" i="1" s="1"/>
  <c r="T320" i="1"/>
  <c r="T316" i="1" s="1"/>
  <c r="R195" i="1"/>
  <c r="R241" i="1"/>
  <c r="R190" i="1"/>
  <c r="R370" i="1"/>
  <c r="J309" i="2"/>
  <c r="T165" i="1"/>
  <c r="T153" i="1" s="1"/>
  <c r="T152" i="1" s="1"/>
  <c r="R153" i="1"/>
  <c r="R213" i="1"/>
  <c r="R220" i="1"/>
  <c r="R359" i="1"/>
  <c r="T358" i="1"/>
  <c r="T357" i="1" s="1"/>
  <c r="S357" i="1"/>
  <c r="R374" i="1"/>
  <c r="R387" i="1"/>
  <c r="R399" i="1"/>
  <c r="U399" i="1"/>
  <c r="U398" i="1" s="1"/>
  <c r="U397" i="1" s="1"/>
  <c r="L122" i="3"/>
  <c r="L156" i="3"/>
  <c r="J357" i="3"/>
  <c r="K156" i="3"/>
  <c r="M184" i="3"/>
  <c r="J345" i="3"/>
  <c r="L380" i="3"/>
  <c r="M385" i="3"/>
  <c r="K380" i="3"/>
  <c r="K366" i="3" s="1"/>
  <c r="K365" i="3" s="1"/>
  <c r="J100" i="3"/>
  <c r="J109" i="3"/>
  <c r="J108" i="3" s="1"/>
  <c r="J255" i="3"/>
  <c r="J85" i="3"/>
  <c r="J176" i="3"/>
  <c r="J68" i="3"/>
  <c r="K388" i="3"/>
  <c r="K387" i="3" s="1"/>
  <c r="K386" i="3" s="1"/>
  <c r="K385" i="3" s="1"/>
  <c r="L378" i="3"/>
  <c r="L377" i="3" s="1"/>
  <c r="M383" i="3"/>
  <c r="M380" i="3" s="1"/>
  <c r="M366" i="3" s="1"/>
  <c r="M365" i="3" s="1"/>
  <c r="L392" i="3"/>
  <c r="L391" i="3" s="1"/>
  <c r="L390" i="3" s="1"/>
  <c r="L385" i="3" s="1"/>
  <c r="J170" i="3"/>
  <c r="J108" i="2"/>
  <c r="J372" i="2"/>
  <c r="J42" i="2"/>
  <c r="J168" i="2" l="1"/>
  <c r="J319" i="2"/>
  <c r="J24" i="2"/>
  <c r="J352" i="3"/>
  <c r="U100" i="3"/>
  <c r="U99" i="3" s="1"/>
  <c r="U98" i="3" s="1"/>
  <c r="J70" i="3"/>
  <c r="J57" i="2"/>
  <c r="J56" i="2" s="1"/>
  <c r="J199" i="2"/>
  <c r="J372" i="3"/>
  <c r="S239" i="2"/>
  <c r="S238" i="2" s="1"/>
  <c r="S9" i="2"/>
  <c r="K6" i="2"/>
  <c r="S16" i="2"/>
  <c r="T255" i="3"/>
  <c r="T254" i="3" s="1"/>
  <c r="J194" i="2"/>
  <c r="J297" i="3"/>
  <c r="J10" i="3"/>
  <c r="L232" i="2"/>
  <c r="T204" i="3"/>
  <c r="T24" i="2"/>
  <c r="T8" i="2" s="1"/>
  <c r="T7" i="2" s="1"/>
  <c r="J300" i="2"/>
  <c r="J16" i="2"/>
  <c r="J148" i="3"/>
  <c r="X98" i="1"/>
  <c r="S290" i="2"/>
  <c r="S289" i="2" s="1"/>
  <c r="S288" i="2" s="1"/>
  <c r="Y91" i="1"/>
  <c r="J264" i="3"/>
  <c r="T264" i="3"/>
  <c r="T260" i="3" s="1"/>
  <c r="T258" i="2"/>
  <c r="T239" i="2" s="1"/>
  <c r="T238" i="2" s="1"/>
  <c r="J289" i="3"/>
  <c r="T17" i="3"/>
  <c r="J160" i="2"/>
  <c r="J337" i="2"/>
  <c r="K143" i="3"/>
  <c r="T10" i="3"/>
  <c r="T9" i="3" s="1"/>
  <c r="X36" i="2"/>
  <c r="X35" i="2" s="1"/>
  <c r="X34" i="2" s="1"/>
  <c r="X8" i="2" s="1"/>
  <c r="X7" i="2" s="1"/>
  <c r="X6" i="2" s="1"/>
  <c r="X393" i="2" s="1"/>
  <c r="X79" i="3"/>
  <c r="X78" i="3" s="1"/>
  <c r="X77" i="3" s="1"/>
  <c r="X69" i="3" s="1"/>
  <c r="X8" i="3" s="1"/>
  <c r="X394" i="3" s="1"/>
  <c r="U297" i="3"/>
  <c r="U277" i="3" s="1"/>
  <c r="U276" i="3" s="1"/>
  <c r="J152" i="2"/>
  <c r="T319" i="2"/>
  <c r="T318" i="2" s="1"/>
  <c r="T317" i="2" s="1"/>
  <c r="L358" i="2"/>
  <c r="T376" i="2"/>
  <c r="T375" i="2" s="1"/>
  <c r="U77" i="2"/>
  <c r="U76" i="2" s="1"/>
  <c r="U75" i="2" s="1"/>
  <c r="U168" i="2"/>
  <c r="U148" i="2" s="1"/>
  <c r="U146" i="2" s="1"/>
  <c r="S276" i="3"/>
  <c r="L192" i="2"/>
  <c r="L191" i="2"/>
  <c r="T383" i="2"/>
  <c r="S332" i="1"/>
  <c r="T124" i="1"/>
  <c r="T319" i="3"/>
  <c r="U17" i="3"/>
  <c r="U207" i="2"/>
  <c r="U193" i="2" s="1"/>
  <c r="U192" i="2" s="1"/>
  <c r="M191" i="2"/>
  <c r="M192" i="2"/>
  <c r="S147" i="2"/>
  <c r="S146" i="2"/>
  <c r="Y178" i="1"/>
  <c r="V178" i="1"/>
  <c r="W178" i="1"/>
  <c r="X178" i="1"/>
  <c r="T42" i="3"/>
  <c r="T41" i="3" s="1"/>
  <c r="T130" i="3"/>
  <c r="T122" i="3" s="1"/>
  <c r="T185" i="2"/>
  <c r="T186" i="2"/>
  <c r="S184" i="3"/>
  <c r="S309" i="2"/>
  <c r="S308" i="2" s="1"/>
  <c r="T164" i="3"/>
  <c r="S318" i="3"/>
  <c r="T367" i="3"/>
  <c r="Y173" i="1"/>
  <c r="V173" i="1"/>
  <c r="W173" i="1"/>
  <c r="X173" i="1"/>
  <c r="K232" i="2"/>
  <c r="T122" i="2"/>
  <c r="T121" i="2"/>
  <c r="T120" i="2" s="1"/>
  <c r="T359" i="2"/>
  <c r="T372" i="3"/>
  <c r="T160" i="2"/>
  <c r="T148" i="2" s="1"/>
  <c r="Y203" i="1"/>
  <c r="V203" i="1"/>
  <c r="W203" i="1"/>
  <c r="X203" i="1"/>
  <c r="L147" i="2"/>
  <c r="L146" i="2"/>
  <c r="S122" i="3"/>
  <c r="Y184" i="1"/>
  <c r="V184" i="1"/>
  <c r="W184" i="1"/>
  <c r="X184" i="1"/>
  <c r="T69" i="3"/>
  <c r="S357" i="3"/>
  <c r="S351" i="3" s="1"/>
  <c r="T140" i="2"/>
  <c r="T141" i="2"/>
  <c r="T289" i="3"/>
  <c r="T277" i="3" s="1"/>
  <c r="Y187" i="1"/>
  <c r="V187" i="1"/>
  <c r="W187" i="1"/>
  <c r="X187" i="1"/>
  <c r="Y121" i="1"/>
  <c r="V121" i="1"/>
  <c r="W121" i="1"/>
  <c r="X121" i="1"/>
  <c r="U191" i="2"/>
  <c r="T109" i="3"/>
  <c r="T108" i="3" s="1"/>
  <c r="U380" i="3"/>
  <c r="U366" i="3" s="1"/>
  <c r="U365" i="3" s="1"/>
  <c r="M146" i="2"/>
  <c r="M147" i="2"/>
  <c r="U41" i="3"/>
  <c r="U8" i="3" s="1"/>
  <c r="S300" i="2"/>
  <c r="Y248" i="1"/>
  <c r="V248" i="1"/>
  <c r="W248" i="1"/>
  <c r="X248" i="1"/>
  <c r="T337" i="2"/>
  <c r="T336" i="2" s="1"/>
  <c r="T335" i="2" s="1"/>
  <c r="T334" i="2" s="1"/>
  <c r="T185" i="3"/>
  <c r="Y367" i="1"/>
  <c r="V367" i="1"/>
  <c r="W367" i="1"/>
  <c r="X367" i="1"/>
  <c r="Y108" i="1"/>
  <c r="V108" i="1"/>
  <c r="W108" i="1"/>
  <c r="X108" i="1"/>
  <c r="T238" i="3"/>
  <c r="T157" i="3"/>
  <c r="T156" i="3" s="1"/>
  <c r="T57" i="2"/>
  <c r="T56" i="2" s="1"/>
  <c r="T55" i="2" s="1"/>
  <c r="T226" i="2"/>
  <c r="T227" i="2"/>
  <c r="S345" i="3"/>
  <c r="S344" i="3" s="1"/>
  <c r="S334" i="3" s="1"/>
  <c r="T90" i="2"/>
  <c r="T89" i="2" s="1"/>
  <c r="S70" i="3"/>
  <c r="S69" i="3" s="1"/>
  <c r="S8" i="3" s="1"/>
  <c r="T194" i="2"/>
  <c r="T193" i="2" s="1"/>
  <c r="Y181" i="1"/>
  <c r="V181" i="1"/>
  <c r="W181" i="1"/>
  <c r="X181" i="1"/>
  <c r="J9" i="2"/>
  <c r="J207" i="2"/>
  <c r="J380" i="3"/>
  <c r="J42" i="3"/>
  <c r="J281" i="3"/>
  <c r="J21" i="3"/>
  <c r="W360" i="1"/>
  <c r="X360" i="1"/>
  <c r="Y360" i="1"/>
  <c r="V360" i="1"/>
  <c r="M8" i="3"/>
  <c r="W390" i="1"/>
  <c r="X390" i="1"/>
  <c r="Y390" i="1"/>
  <c r="V390" i="1"/>
  <c r="W403" i="1"/>
  <c r="X403" i="1"/>
  <c r="Y403" i="1"/>
  <c r="V403" i="1"/>
  <c r="W400" i="1"/>
  <c r="X400" i="1"/>
  <c r="Y400" i="1"/>
  <c r="V400" i="1"/>
  <c r="X406" i="1"/>
  <c r="V406" i="1"/>
  <c r="Y406" i="1"/>
  <c r="W406" i="1"/>
  <c r="V354" i="1"/>
  <c r="W354" i="1"/>
  <c r="X354" i="1"/>
  <c r="Y354" i="1"/>
  <c r="V372" i="1"/>
  <c r="W372" i="1"/>
  <c r="X372" i="1"/>
  <c r="Y372" i="1"/>
  <c r="X380" i="1"/>
  <c r="V380" i="1"/>
  <c r="Y380" i="1"/>
  <c r="W380" i="1"/>
  <c r="V376" i="1"/>
  <c r="W376" i="1"/>
  <c r="X376" i="1"/>
  <c r="Y376" i="1"/>
  <c r="V294" i="1"/>
  <c r="W294" i="1"/>
  <c r="X294" i="1"/>
  <c r="Y294" i="1"/>
  <c r="V226" i="1"/>
  <c r="W226" i="1"/>
  <c r="X226" i="1"/>
  <c r="Y226" i="1"/>
  <c r="V143" i="1"/>
  <c r="W143" i="1"/>
  <c r="X143" i="1"/>
  <c r="Y143" i="1"/>
  <c r="V334" i="1"/>
  <c r="W334" i="1"/>
  <c r="X334" i="1"/>
  <c r="Y334" i="1"/>
  <c r="V261" i="1"/>
  <c r="W261" i="1"/>
  <c r="X261" i="1"/>
  <c r="Y261" i="1"/>
  <c r="V105" i="1"/>
  <c r="W105" i="1"/>
  <c r="X105" i="1"/>
  <c r="Y105" i="1"/>
  <c r="V345" i="1"/>
  <c r="W345" i="1"/>
  <c r="X345" i="1"/>
  <c r="Y345" i="1"/>
  <c r="V270" i="1"/>
  <c r="W270" i="1"/>
  <c r="X270" i="1"/>
  <c r="Y270" i="1"/>
  <c r="V191" i="1"/>
  <c r="W191" i="1"/>
  <c r="X191" i="1"/>
  <c r="Y191" i="1"/>
  <c r="V301" i="1"/>
  <c r="W301" i="1"/>
  <c r="X301" i="1"/>
  <c r="Y301" i="1"/>
  <c r="V242" i="1"/>
  <c r="W242" i="1"/>
  <c r="X242" i="1"/>
  <c r="Y242" i="1"/>
  <c r="V112" i="1"/>
  <c r="W112" i="1"/>
  <c r="X112" i="1"/>
  <c r="Y112" i="1"/>
  <c r="V298" i="1"/>
  <c r="W298" i="1"/>
  <c r="X298" i="1"/>
  <c r="Y298" i="1"/>
  <c r="V200" i="1"/>
  <c r="W200" i="1"/>
  <c r="X200" i="1"/>
  <c r="Y200" i="1"/>
  <c r="V241" i="1"/>
  <c r="W241" i="1"/>
  <c r="X241" i="1"/>
  <c r="Y241" i="1"/>
  <c r="V320" i="1"/>
  <c r="W320" i="1"/>
  <c r="X320" i="1"/>
  <c r="Y320" i="1"/>
  <c r="V157" i="1"/>
  <c r="W157" i="1"/>
  <c r="X157" i="1"/>
  <c r="Y157" i="1"/>
  <c r="V311" i="1"/>
  <c r="W311" i="1"/>
  <c r="X311" i="1"/>
  <c r="Y311" i="1"/>
  <c r="V260" i="1"/>
  <c r="W260" i="1"/>
  <c r="X260" i="1"/>
  <c r="Y260" i="1"/>
  <c r="V307" i="1"/>
  <c r="W307" i="1"/>
  <c r="X307" i="1"/>
  <c r="Y307" i="1"/>
  <c r="V196" i="1"/>
  <c r="W196" i="1"/>
  <c r="X196" i="1"/>
  <c r="Y196" i="1"/>
  <c r="V329" i="1"/>
  <c r="W329" i="1"/>
  <c r="X329" i="1"/>
  <c r="Y329" i="1"/>
  <c r="V257" i="1"/>
  <c r="W257" i="1"/>
  <c r="X257" i="1"/>
  <c r="Y257" i="1"/>
  <c r="V99" i="1"/>
  <c r="W99" i="1"/>
  <c r="X99" i="1"/>
  <c r="Y99" i="1"/>
  <c r="V285" i="1"/>
  <c r="W285" i="1"/>
  <c r="X285" i="1"/>
  <c r="Y285" i="1"/>
  <c r="V231" i="1"/>
  <c r="W231" i="1"/>
  <c r="X231" i="1"/>
  <c r="Y231" i="1"/>
  <c r="V95" i="1"/>
  <c r="W95" i="1"/>
  <c r="X95" i="1"/>
  <c r="Y95" i="1"/>
  <c r="V276" i="1"/>
  <c r="W276" i="1"/>
  <c r="X276" i="1"/>
  <c r="Y276" i="1"/>
  <c r="V162" i="1"/>
  <c r="W162" i="1"/>
  <c r="X162" i="1"/>
  <c r="Y162" i="1"/>
  <c r="V337" i="1"/>
  <c r="W337" i="1"/>
  <c r="X337" i="1"/>
  <c r="Y337" i="1"/>
  <c r="V137" i="1"/>
  <c r="W137" i="1"/>
  <c r="X137" i="1"/>
  <c r="Y137" i="1"/>
  <c r="V165" i="1"/>
  <c r="W165" i="1"/>
  <c r="X165" i="1"/>
  <c r="Y165" i="1"/>
  <c r="Y9" i="1"/>
  <c r="V13" i="1"/>
  <c r="W13" i="1"/>
  <c r="X13" i="1"/>
  <c r="Y13" i="1"/>
  <c r="V214" i="1"/>
  <c r="W214" i="1"/>
  <c r="X214" i="1"/>
  <c r="Y214" i="1"/>
  <c r="V221" i="1"/>
  <c r="W221" i="1"/>
  <c r="X221" i="1"/>
  <c r="Y221" i="1"/>
  <c r="W67" i="1"/>
  <c r="V68" i="1"/>
  <c r="W68" i="1"/>
  <c r="X68" i="1"/>
  <c r="Y68" i="1"/>
  <c r="V199" i="1"/>
  <c r="W199" i="1"/>
  <c r="X199" i="1"/>
  <c r="Y199" i="1"/>
  <c r="V295" i="1"/>
  <c r="W295" i="1"/>
  <c r="X295" i="1"/>
  <c r="Y295" i="1"/>
  <c r="V170" i="1"/>
  <c r="W170" i="1"/>
  <c r="X170" i="1"/>
  <c r="Y170" i="1"/>
  <c r="V317" i="1"/>
  <c r="W317" i="1"/>
  <c r="X317" i="1"/>
  <c r="Y317" i="1"/>
  <c r="V245" i="1"/>
  <c r="W245" i="1"/>
  <c r="X245" i="1"/>
  <c r="Y245" i="1"/>
  <c r="V267" i="1"/>
  <c r="W267" i="1"/>
  <c r="X267" i="1"/>
  <c r="Y267" i="1"/>
  <c r="V154" i="1"/>
  <c r="W154" i="1"/>
  <c r="X154" i="1"/>
  <c r="Y154" i="1"/>
  <c r="V48" i="1"/>
  <c r="W48" i="1"/>
  <c r="X48" i="1"/>
  <c r="Y48" i="1"/>
  <c r="V264" i="1"/>
  <c r="W264" i="1"/>
  <c r="X264" i="1"/>
  <c r="Y264" i="1"/>
  <c r="V139" i="1"/>
  <c r="W139" i="1"/>
  <c r="X139" i="1"/>
  <c r="Y139" i="1"/>
  <c r="V38" i="1"/>
  <c r="W38" i="1"/>
  <c r="X38" i="1"/>
  <c r="Y38" i="1"/>
  <c r="V125" i="1"/>
  <c r="W125" i="1"/>
  <c r="X125" i="1"/>
  <c r="Y125" i="1"/>
  <c r="V234" i="1"/>
  <c r="W234" i="1"/>
  <c r="X234" i="1"/>
  <c r="Y234" i="1"/>
  <c r="V116" i="1"/>
  <c r="W116" i="1"/>
  <c r="X116" i="1"/>
  <c r="Y116" i="1"/>
  <c r="V273" i="1"/>
  <c r="W273" i="1"/>
  <c r="X273" i="1"/>
  <c r="Y273" i="1"/>
  <c r="V133" i="1"/>
  <c r="W133" i="1"/>
  <c r="X133" i="1"/>
  <c r="Y133" i="1"/>
  <c r="V288" i="1"/>
  <c r="W288" i="1"/>
  <c r="X288" i="1"/>
  <c r="Y288" i="1"/>
  <c r="V210" i="1"/>
  <c r="W210" i="1"/>
  <c r="X210" i="1"/>
  <c r="Y210" i="1"/>
  <c r="V341" i="1"/>
  <c r="W341" i="1"/>
  <c r="X341" i="1"/>
  <c r="Y341" i="1"/>
  <c r="V254" i="1"/>
  <c r="W254" i="1"/>
  <c r="X254" i="1"/>
  <c r="Y254" i="1"/>
  <c r="V126" i="1"/>
  <c r="W126" i="1"/>
  <c r="X126" i="1"/>
  <c r="Y126" i="1"/>
  <c r="V338" i="1"/>
  <c r="W338" i="1"/>
  <c r="X338" i="1"/>
  <c r="Y338" i="1"/>
  <c r="V251" i="1"/>
  <c r="W251" i="1"/>
  <c r="X251" i="1"/>
  <c r="Y251" i="1"/>
  <c r="V92" i="1"/>
  <c r="W92" i="1"/>
  <c r="X92" i="1"/>
  <c r="Y92" i="1"/>
  <c r="V77" i="1"/>
  <c r="W77" i="1"/>
  <c r="X77" i="1"/>
  <c r="Y77" i="1"/>
  <c r="J169" i="3"/>
  <c r="J290" i="2"/>
  <c r="J289" i="2" s="1"/>
  <c r="Y33" i="1"/>
  <c r="X33" i="1"/>
  <c r="J239" i="3"/>
  <c r="J171" i="3"/>
  <c r="Y63" i="1"/>
  <c r="V63" i="1"/>
  <c r="W63" i="1"/>
  <c r="X63" i="1"/>
  <c r="J61" i="3"/>
  <c r="J325" i="3"/>
  <c r="J273" i="3"/>
  <c r="J214" i="3"/>
  <c r="J92" i="3"/>
  <c r="J31" i="3"/>
  <c r="Y45" i="1"/>
  <c r="V45" i="1"/>
  <c r="W45" i="1"/>
  <c r="X45" i="1"/>
  <c r="V33" i="1"/>
  <c r="W33" i="1"/>
  <c r="J348" i="3"/>
  <c r="J294" i="3"/>
  <c r="J245" i="3"/>
  <c r="J186" i="3"/>
  <c r="J55" i="3"/>
  <c r="Y57" i="1"/>
  <c r="V57" i="1"/>
  <c r="W57" i="1"/>
  <c r="X57" i="1"/>
  <c r="J242" i="3"/>
  <c r="J177" i="3"/>
  <c r="J38" i="3"/>
  <c r="J67" i="3"/>
  <c r="J99" i="3"/>
  <c r="J391" i="3"/>
  <c r="J328" i="3"/>
  <c r="J278" i="3"/>
  <c r="J217" i="3"/>
  <c r="J153" i="3"/>
  <c r="J34" i="3"/>
  <c r="Y20" i="1"/>
  <c r="V20" i="1"/>
  <c r="W20" i="1"/>
  <c r="X20" i="1"/>
  <c r="J362" i="3"/>
  <c r="J351" i="3" s="1"/>
  <c r="J308" i="3"/>
  <c r="J261" i="3"/>
  <c r="J201" i="3"/>
  <c r="J137" i="3"/>
  <c r="J77" i="3"/>
  <c r="Y30" i="1"/>
  <c r="V30" i="1"/>
  <c r="W30" i="1"/>
  <c r="X30" i="1"/>
  <c r="J338" i="3"/>
  <c r="J229" i="3"/>
  <c r="J161" i="3"/>
  <c r="Y26" i="1"/>
  <c r="V26" i="1"/>
  <c r="W26" i="1"/>
  <c r="X26" i="1"/>
  <c r="J331" i="3"/>
  <c r="J220" i="3"/>
  <c r="J158" i="3"/>
  <c r="J95" i="3"/>
  <c r="Y76" i="1"/>
  <c r="V76" i="1"/>
  <c r="W76" i="1"/>
  <c r="X76" i="1"/>
  <c r="J9" i="3"/>
  <c r="J344" i="3"/>
  <c r="J377" i="3"/>
  <c r="J311" i="3"/>
  <c r="J205" i="3"/>
  <c r="J140" i="3"/>
  <c r="V10" i="1"/>
  <c r="Y10" i="1"/>
  <c r="X10" i="1"/>
  <c r="W10" i="1"/>
  <c r="J248" i="3"/>
  <c r="J189" i="3"/>
  <c r="J58" i="3"/>
  <c r="J321" i="3"/>
  <c r="J211" i="3"/>
  <c r="J89" i="3"/>
  <c r="J28" i="3"/>
  <c r="J387" i="3"/>
  <c r="J315" i="3"/>
  <c r="J208" i="3"/>
  <c r="J144" i="3"/>
  <c r="J175" i="3"/>
  <c r="J254" i="3"/>
  <c r="J251" i="3"/>
  <c r="J192" i="3"/>
  <c r="J124" i="3"/>
  <c r="J341" i="3"/>
  <c r="J286" i="3"/>
  <c r="J232" i="3"/>
  <c r="J165" i="3"/>
  <c r="Y60" i="1"/>
  <c r="V60" i="1"/>
  <c r="W60" i="1"/>
  <c r="X60" i="1"/>
  <c r="J305" i="3"/>
  <c r="J198" i="3"/>
  <c r="J131" i="3"/>
  <c r="J18" i="3"/>
  <c r="J302" i="3"/>
  <c r="J195" i="3"/>
  <c r="J127" i="3"/>
  <c r="J52" i="3"/>
  <c r="Y23" i="1"/>
  <c r="V23" i="1"/>
  <c r="W23" i="1"/>
  <c r="X23" i="1"/>
  <c r="Y349" i="1"/>
  <c r="X349" i="1"/>
  <c r="V349" i="1"/>
  <c r="W349" i="1"/>
  <c r="J84" i="3"/>
  <c r="W52" i="1"/>
  <c r="X52" i="1"/>
  <c r="Y52" i="1"/>
  <c r="V52" i="1"/>
  <c r="Y54" i="1"/>
  <c r="V54" i="1"/>
  <c r="W54" i="1"/>
  <c r="X54" i="1"/>
  <c r="J86" i="3"/>
  <c r="J371" i="2"/>
  <c r="J276" i="2"/>
  <c r="J117" i="2"/>
  <c r="J249" i="2"/>
  <c r="J297" i="2"/>
  <c r="J215" i="2"/>
  <c r="J21" i="2"/>
  <c r="J355" i="2"/>
  <c r="J94" i="2"/>
  <c r="J246" i="2"/>
  <c r="J182" i="2"/>
  <c r="J129" i="2"/>
  <c r="J223" i="2"/>
  <c r="J143" i="2"/>
  <c r="J240" i="2"/>
  <c r="J97" i="2"/>
  <c r="J252" i="2"/>
  <c r="J188" i="2"/>
  <c r="J273" i="2"/>
  <c r="J349" i="2"/>
  <c r="J229" i="2"/>
  <c r="J103" i="2"/>
  <c r="J43" i="2"/>
  <c r="J384" i="2"/>
  <c r="J285" i="2"/>
  <c r="J100" i="2"/>
  <c r="J69" i="2"/>
  <c r="J107" i="2"/>
  <c r="J308" i="2"/>
  <c r="J375" i="2"/>
  <c r="J366" i="2"/>
  <c r="J123" i="2"/>
  <c r="J363" i="2"/>
  <c r="J204" i="2"/>
  <c r="J34" i="2"/>
  <c r="J132" i="2"/>
  <c r="J137" i="2"/>
  <c r="J109" i="2"/>
  <c r="J390" i="2"/>
  <c r="J314" i="2"/>
  <c r="J235" i="2"/>
  <c r="J326" i="2"/>
  <c r="J270" i="2"/>
  <c r="J91" i="2"/>
  <c r="J267" i="2"/>
  <c r="J179" i="2"/>
  <c r="J72" i="2"/>
  <c r="J176" i="2"/>
  <c r="J41" i="2"/>
  <c r="J77" i="2"/>
  <c r="J318" i="2"/>
  <c r="J255" i="2"/>
  <c r="J86" i="2"/>
  <c r="J165" i="2"/>
  <c r="J52" i="2"/>
  <c r="J46" i="2"/>
  <c r="J305" i="2"/>
  <c r="J173" i="2"/>
  <c r="J387" i="2"/>
  <c r="J149" i="2"/>
  <c r="J243" i="2"/>
  <c r="J157" i="2"/>
  <c r="J37" i="2"/>
  <c r="J31" i="2"/>
  <c r="K184" i="3"/>
  <c r="S37" i="1"/>
  <c r="S8" i="1" s="1"/>
  <c r="T8" i="1"/>
  <c r="R8" i="1"/>
  <c r="L8" i="3"/>
  <c r="T240" i="1"/>
  <c r="T220" i="1"/>
  <c r="T219" i="1" s="1"/>
  <c r="L184" i="3"/>
  <c r="R152" i="1"/>
  <c r="S240" i="1"/>
  <c r="R90" i="1"/>
  <c r="R240" i="1"/>
  <c r="U239" i="1"/>
  <c r="T194" i="1"/>
  <c r="R194" i="1"/>
  <c r="R219" i="1"/>
  <c r="R358" i="1"/>
  <c r="R398" i="1"/>
  <c r="J336" i="2"/>
  <c r="L366" i="3"/>
  <c r="L365" i="3" s="1"/>
  <c r="U147" i="2" l="1"/>
  <c r="S8" i="2"/>
  <c r="S7" i="2" s="1"/>
  <c r="J147" i="3"/>
  <c r="M6" i="2"/>
  <c r="J366" i="3"/>
  <c r="S6" i="2"/>
  <c r="T366" i="3"/>
  <c r="T365" i="3" s="1"/>
  <c r="J204" i="3"/>
  <c r="J239" i="2"/>
  <c r="J148" i="2"/>
  <c r="V240" i="1"/>
  <c r="X91" i="1"/>
  <c r="W98" i="1"/>
  <c r="X9" i="1"/>
  <c r="V9" i="1"/>
  <c r="W194" i="1"/>
  <c r="J193" i="2"/>
  <c r="W91" i="1"/>
  <c r="V98" i="1"/>
  <c r="T232" i="2"/>
  <c r="V91" i="1"/>
  <c r="Y98" i="1"/>
  <c r="T318" i="3"/>
  <c r="S319" i="3"/>
  <c r="S394" i="3" s="1"/>
  <c r="K122" i="3"/>
  <c r="J277" i="3"/>
  <c r="Y67" i="1"/>
  <c r="L6" i="2"/>
  <c r="W9" i="1"/>
  <c r="S296" i="2"/>
  <c r="S295" i="2" s="1"/>
  <c r="S232" i="2" s="1"/>
  <c r="J296" i="2"/>
  <c r="J295" i="2" s="1"/>
  <c r="V67" i="1"/>
  <c r="X397" i="2"/>
  <c r="X398" i="2" s="1"/>
  <c r="J41" i="3"/>
  <c r="T358" i="2"/>
  <c r="U394" i="3"/>
  <c r="U397" i="2" s="1"/>
  <c r="T276" i="3"/>
  <c r="U6" i="2"/>
  <c r="U393" i="2" s="1"/>
  <c r="J260" i="3"/>
  <c r="T107" i="3"/>
  <c r="X67" i="1"/>
  <c r="W66" i="1"/>
  <c r="W389" i="1"/>
  <c r="V389" i="1"/>
  <c r="T8" i="3"/>
  <c r="V37" i="1"/>
  <c r="X389" i="1"/>
  <c r="T192" i="2"/>
  <c r="T191" i="2"/>
  <c r="T184" i="3"/>
  <c r="T146" i="2"/>
  <c r="T147" i="2"/>
  <c r="Y389" i="1"/>
  <c r="W359" i="1"/>
  <c r="X359" i="1"/>
  <c r="Y359" i="1"/>
  <c r="V359" i="1"/>
  <c r="X375" i="1"/>
  <c r="V375" i="1"/>
  <c r="W375" i="1"/>
  <c r="Y375" i="1"/>
  <c r="V379" i="1"/>
  <c r="X379" i="1"/>
  <c r="W379" i="1"/>
  <c r="Y379" i="1"/>
  <c r="W371" i="1"/>
  <c r="X371" i="1"/>
  <c r="V371" i="1"/>
  <c r="Y371" i="1"/>
  <c r="X399" i="1"/>
  <c r="Y399" i="1"/>
  <c r="V399" i="1"/>
  <c r="W399" i="1"/>
  <c r="V388" i="1"/>
  <c r="W388" i="1"/>
  <c r="X388" i="1"/>
  <c r="Y388" i="1"/>
  <c r="V90" i="1"/>
  <c r="W90" i="1"/>
  <c r="X90" i="1"/>
  <c r="Y90" i="1"/>
  <c r="Y194" i="1"/>
  <c r="V206" i="1"/>
  <c r="W206" i="1"/>
  <c r="X206" i="1"/>
  <c r="Y206" i="1"/>
  <c r="V310" i="1"/>
  <c r="W310" i="1"/>
  <c r="X310" i="1"/>
  <c r="Y310" i="1"/>
  <c r="V111" i="1"/>
  <c r="W111" i="1"/>
  <c r="X111" i="1"/>
  <c r="Y111" i="1"/>
  <c r="V115" i="1"/>
  <c r="W115" i="1"/>
  <c r="X115" i="1"/>
  <c r="Y115" i="1"/>
  <c r="V153" i="1"/>
  <c r="W153" i="1"/>
  <c r="X153" i="1"/>
  <c r="Y153" i="1"/>
  <c r="V316" i="1"/>
  <c r="W316" i="1"/>
  <c r="X316" i="1"/>
  <c r="Y316" i="1"/>
  <c r="V190" i="1"/>
  <c r="W190" i="1"/>
  <c r="X190" i="1"/>
  <c r="Y190" i="1"/>
  <c r="V220" i="1"/>
  <c r="W220" i="1"/>
  <c r="X220" i="1"/>
  <c r="Y220" i="1"/>
  <c r="V136" i="1"/>
  <c r="W136" i="1"/>
  <c r="X136" i="1"/>
  <c r="Y136" i="1"/>
  <c r="V333" i="1"/>
  <c r="W333" i="1"/>
  <c r="X333" i="1"/>
  <c r="Y333" i="1"/>
  <c r="X240" i="1"/>
  <c r="V213" i="1"/>
  <c r="W213" i="1"/>
  <c r="X213" i="1"/>
  <c r="Y213" i="1"/>
  <c r="V195" i="1"/>
  <c r="W195" i="1"/>
  <c r="X195" i="1"/>
  <c r="Y195" i="1"/>
  <c r="V142" i="1"/>
  <c r="W142" i="1"/>
  <c r="X142" i="1"/>
  <c r="Y142" i="1"/>
  <c r="J143" i="3"/>
  <c r="J98" i="3"/>
  <c r="J324" i="3"/>
  <c r="J130" i="3"/>
  <c r="J107" i="3"/>
  <c r="Y75" i="1"/>
  <c r="V75" i="1"/>
  <c r="W75" i="1"/>
  <c r="X75" i="1"/>
  <c r="Y29" i="1"/>
  <c r="V29" i="1"/>
  <c r="W29" i="1"/>
  <c r="X29" i="1"/>
  <c r="J66" i="3"/>
  <c r="Y66" i="1"/>
  <c r="V66" i="1"/>
  <c r="J314" i="3"/>
  <c r="J390" i="3"/>
  <c r="J37" i="3"/>
  <c r="J185" i="3"/>
  <c r="J365" i="3"/>
  <c r="X37" i="1"/>
  <c r="J123" i="3"/>
  <c r="J174" i="3"/>
  <c r="J386" i="3"/>
  <c r="J320" i="3"/>
  <c r="J334" i="3"/>
  <c r="J157" i="3"/>
  <c r="J17" i="3"/>
  <c r="J238" i="3"/>
  <c r="J168" i="3"/>
  <c r="Y332" i="1"/>
  <c r="V332" i="1"/>
  <c r="W332" i="1"/>
  <c r="X332" i="1"/>
  <c r="Y348" i="1"/>
  <c r="V348" i="1"/>
  <c r="X348" i="1"/>
  <c r="W348" i="1"/>
  <c r="Y37" i="1"/>
  <c r="W37" i="1"/>
  <c r="W51" i="1"/>
  <c r="X51" i="1"/>
  <c r="Y51" i="1"/>
  <c r="V51" i="1"/>
  <c r="J83" i="3"/>
  <c r="J335" i="2"/>
  <c r="J317" i="2"/>
  <c r="J68" i="2"/>
  <c r="J106" i="2"/>
  <c r="J383" i="2"/>
  <c r="J348" i="2"/>
  <c r="J370" i="2"/>
  <c r="J85" i="2"/>
  <c r="J325" i="2"/>
  <c r="J238" i="2"/>
  <c r="J116" i="2"/>
  <c r="J55" i="2"/>
  <c r="J76" i="2"/>
  <c r="J40" i="2"/>
  <c r="J8" i="2" s="1"/>
  <c r="J234" i="2"/>
  <c r="J136" i="2"/>
  <c r="J359" i="2"/>
  <c r="J187" i="2"/>
  <c r="J142" i="2"/>
  <c r="J214" i="2"/>
  <c r="J313" i="2"/>
  <c r="J121" i="2"/>
  <c r="J122" i="2"/>
  <c r="J228" i="2"/>
  <c r="J219" i="2"/>
  <c r="J288" i="2"/>
  <c r="T239" i="1"/>
  <c r="T7" i="1"/>
  <c r="S239" i="1"/>
  <c r="R239" i="1"/>
  <c r="R7" i="1"/>
  <c r="R357" i="1"/>
  <c r="R397" i="1"/>
  <c r="J146" i="2"/>
  <c r="S393" i="2" l="1"/>
  <c r="X66" i="1"/>
  <c r="J192" i="2"/>
  <c r="Y240" i="1"/>
  <c r="V194" i="1"/>
  <c r="Y239" i="1"/>
  <c r="W240" i="1"/>
  <c r="X194" i="1"/>
  <c r="J191" i="2"/>
  <c r="J318" i="3"/>
  <c r="X395" i="2"/>
  <c r="X394" i="2" s="1"/>
  <c r="S395" i="2"/>
  <c r="J276" i="3"/>
  <c r="U398" i="2"/>
  <c r="T6" i="2"/>
  <c r="T393" i="2" s="1"/>
  <c r="T394" i="3"/>
  <c r="S397" i="2"/>
  <c r="S398" i="2" s="1"/>
  <c r="X398" i="1"/>
  <c r="V398" i="1"/>
  <c r="W398" i="1"/>
  <c r="Y398" i="1"/>
  <c r="W370" i="1"/>
  <c r="X370" i="1"/>
  <c r="Y370" i="1"/>
  <c r="V370" i="1"/>
  <c r="W374" i="1"/>
  <c r="X374" i="1"/>
  <c r="V374" i="1"/>
  <c r="Y374" i="1"/>
  <c r="V387" i="1"/>
  <c r="W387" i="1"/>
  <c r="X387" i="1"/>
  <c r="Y387" i="1"/>
  <c r="V219" i="1"/>
  <c r="W219" i="1"/>
  <c r="X219" i="1"/>
  <c r="Y219" i="1"/>
  <c r="V152" i="1"/>
  <c r="W152" i="1"/>
  <c r="X152" i="1"/>
  <c r="Y152" i="1"/>
  <c r="V132" i="1"/>
  <c r="W132" i="1"/>
  <c r="X132" i="1"/>
  <c r="Y132" i="1"/>
  <c r="J164" i="3"/>
  <c r="J156" i="3" s="1"/>
  <c r="J122" i="3"/>
  <c r="J65" i="3"/>
  <c r="J184" i="3"/>
  <c r="J385" i="3"/>
  <c r="J319" i="3"/>
  <c r="V239" i="1"/>
  <c r="J69" i="3"/>
  <c r="T409" i="1"/>
  <c r="W8" i="1"/>
  <c r="X8" i="1"/>
  <c r="Y8" i="1"/>
  <c r="V8" i="1"/>
  <c r="J218" i="2"/>
  <c r="J312" i="2"/>
  <c r="J75" i="2"/>
  <c r="J115" i="2"/>
  <c r="J347" i="2"/>
  <c r="J334" i="2" s="1"/>
  <c r="J227" i="2"/>
  <c r="J226" i="2"/>
  <c r="J213" i="2"/>
  <c r="J135" i="2"/>
  <c r="J147" i="2"/>
  <c r="J141" i="2"/>
  <c r="J140" i="2"/>
  <c r="J233" i="2"/>
  <c r="J7" i="2"/>
  <c r="J324" i="2"/>
  <c r="J120" i="2"/>
  <c r="J186" i="2"/>
  <c r="J185" i="2"/>
  <c r="J84" i="2"/>
  <c r="J369" i="2"/>
  <c r="J67" i="2"/>
  <c r="J90" i="2"/>
  <c r="R409" i="1"/>
  <c r="X239" i="1" l="1"/>
  <c r="W239" i="1"/>
  <c r="T395" i="2"/>
  <c r="T396" i="2" s="1"/>
  <c r="X396" i="2"/>
  <c r="T397" i="2"/>
  <c r="T398" i="2" s="1"/>
  <c r="S396" i="2"/>
  <c r="S394" i="2"/>
  <c r="X358" i="1"/>
  <c r="Y358" i="1"/>
  <c r="V358" i="1"/>
  <c r="W358" i="1"/>
  <c r="W397" i="1"/>
  <c r="X397" i="1"/>
  <c r="Y397" i="1"/>
  <c r="V397" i="1"/>
  <c r="V124" i="1"/>
  <c r="W124" i="1"/>
  <c r="X124" i="1"/>
  <c r="Y124" i="1"/>
  <c r="J8" i="3"/>
  <c r="W7" i="1"/>
  <c r="X7" i="1"/>
  <c r="Y7" i="1"/>
  <c r="V7" i="1"/>
  <c r="J89" i="2"/>
  <c r="J212" i="2"/>
  <c r="J232" i="2"/>
  <c r="J358" i="2"/>
  <c r="T394" i="2" l="1"/>
  <c r="R395" i="2"/>
  <c r="R396" i="2" s="1"/>
  <c r="Y357" i="1"/>
  <c r="V357" i="1"/>
  <c r="V409" i="1" s="1"/>
  <c r="W357" i="1"/>
  <c r="X357" i="1"/>
  <c r="X409" i="1" s="1"/>
  <c r="J394" i="3"/>
  <c r="J6" i="2"/>
  <c r="R394" i="2" l="1"/>
  <c r="W409" i="1"/>
  <c r="J395" i="2"/>
  <c r="Y409" i="1"/>
  <c r="J397" i="2"/>
  <c r="J393" i="2"/>
  <c r="J401" i="2" s="1"/>
  <c r="A141" i="3"/>
  <c r="A142" i="3"/>
  <c r="A140" i="3"/>
  <c r="A133" i="2"/>
  <c r="A134" i="2"/>
  <c r="A132" i="2"/>
  <c r="J398" i="2" l="1"/>
  <c r="J396" i="2"/>
  <c r="J394" i="2"/>
  <c r="L359" i="3" l="1"/>
  <c r="L358" i="3" s="1"/>
  <c r="L357" i="3" s="1"/>
  <c r="M359" i="3"/>
  <c r="M358" i="3" s="1"/>
  <c r="M357" i="3" s="1"/>
  <c r="M146" i="3"/>
  <c r="M145" i="3" s="1"/>
  <c r="M144" i="3" s="1"/>
  <c r="M143" i="3" s="1"/>
  <c r="M122" i="3" s="1"/>
  <c r="M160" i="3"/>
  <c r="M159" i="3" s="1"/>
  <c r="M158" i="3" s="1"/>
  <c r="M157" i="3" s="1"/>
  <c r="M156" i="3" s="1"/>
  <c r="M351" i="3" l="1"/>
  <c r="L351" i="3"/>
  <c r="M319" i="3" l="1"/>
  <c r="M394" i="3" s="1"/>
  <c r="M397" i="2" s="1"/>
  <c r="M393" i="2"/>
  <c r="L393" i="2"/>
  <c r="M398" i="2" l="1"/>
  <c r="U395" i="2" l="1"/>
  <c r="U394" i="2" s="1"/>
  <c r="U396" i="2" l="1"/>
  <c r="K319" i="3" l="1"/>
  <c r="K394" i="3" s="1"/>
  <c r="L319" i="3"/>
  <c r="L394" i="3" s="1"/>
  <c r="L397" i="2" s="1"/>
  <c r="L398" i="2" s="1"/>
  <c r="S194" i="1"/>
  <c r="M401" i="2"/>
  <c r="K397" i="2" l="1"/>
  <c r="S7" i="1"/>
  <c r="M318" i="3"/>
  <c r="S409" i="1" l="1"/>
  <c r="L318" i="3"/>
  <c r="U194" i="1"/>
  <c r="U7" i="1" l="1"/>
  <c r="K318" i="3"/>
  <c r="L401" i="2" l="1"/>
  <c r="U409" i="1"/>
  <c r="K393" i="2"/>
  <c r="K398" i="2" l="1"/>
  <c r="M395" i="2" l="1"/>
  <c r="M394" i="2" l="1"/>
  <c r="M396" i="2"/>
  <c r="K401" i="2"/>
  <c r="K395" i="2" l="1"/>
  <c r="K396" i="2" l="1"/>
  <c r="K394" i="2"/>
  <c r="L395" i="2" l="1"/>
  <c r="L394" i="2" l="1"/>
  <c r="L396" i="2"/>
</calcChain>
</file>

<file path=xl/sharedStrings.xml><?xml version="1.0" encoding="utf-8"?>
<sst xmlns="http://schemas.openxmlformats.org/spreadsheetml/2006/main" count="5488" uniqueCount="497">
  <si>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</si>
  <si>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</si>
  <si>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</si>
  <si>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</si>
  <si>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</si>
  <si>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</si>
  <si>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</si>
  <si>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</si>
  <si>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</si>
  <si>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</si>
  <si>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</si>
  <si>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</si>
  <si>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</si>
  <si>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</si>
  <si>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</si>
  <si>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</si>
  <si>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</si>
  <si>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</si>
  <si>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</si>
  <si>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</si>
  <si>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</si>
  <si>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</si>
  <si>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</si>
  <si>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</si>
  <si>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</si>
  <si>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</si>
  <si>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</si>
  <si>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</si>
  <si>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</si>
  <si>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</si>
  <si>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</si>
  <si>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</si>
  <si>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</si>
  <si>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</si>
  <si>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</si>
  <si>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</si>
  <si>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</si>
  <si>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</si>
  <si>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</si>
  <si>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</si>
  <si>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</si>
  <si>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</si>
  <si>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</si>
  <si>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</si>
  <si>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</si>
  <si>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</si>
  <si>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</si>
  <si>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</si>
  <si>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</si>
  <si>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</si>
  <si>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</si>
  <si>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</si>
  <si>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</si>
  <si>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</si>
  <si>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</si>
  <si>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</si>
  <si>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</si>
  <si>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</si>
  <si>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</si>
  <si>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</si>
  <si>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</si>
  <si>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</si>
  <si>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</si>
  <si>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</si>
  <si>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</si>
  <si>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</si>
  <si>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</si>
  <si>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</si>
  <si>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</si>
  <si>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</si>
  <si>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</si>
  <si>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</si>
  <si>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</si>
  <si>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</si>
  <si>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</si>
  <si>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</si>
  <si>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</si>
  <si>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</si>
  <si>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</si>
  <si>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</si>
  <si>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</si>
  <si>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</si>
  <si>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</si>
  <si>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</si>
  <si>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</si>
  <si>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</si>
  <si>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</si>
  <si>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</si>
  <si>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</si>
  <si>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</si>
  <si>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</si>
  <si>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</si>
  <si>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</si>
  <si>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</si>
  <si>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</si>
  <si>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</si>
  <si>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</si>
  <si>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</si>
  <si>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</si>
  <si>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</si>
  <si>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</si>
  <si>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</si>
  <si>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</si>
  <si>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</si>
  <si>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</si>
  <si>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</si>
  <si>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</si>
  <si>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</si>
  <si>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</si>
  <si>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</si>
  <si>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</si>
  <si>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</si>
  <si>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</si>
  <si>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</si>
  <si>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</si>
  <si>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</si>
  <si>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</si>
  <si>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</si>
  <si>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</si>
  <si>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</si>
  <si>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</si>
  <si>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</si>
  <si>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</si>
  <si>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</si>
  <si>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</si>
  <si>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</si>
  <si>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</si>
  <si>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</si>
  <si>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</si>
  <si>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</si>
  <si>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</si>
  <si>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</si>
  <si>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</si>
  <si>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</si>
  <si>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</si>
  <si>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</si>
  <si>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</si>
  <si>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</si>
  <si>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</si>
  <si>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</si>
  <si>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</si>
  <si>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</si>
  <si>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</si>
  <si>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</si>
  <si>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</si>
  <si>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</si>
  <si>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</si>
  <si>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</si>
  <si>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</si>
  <si>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</si>
  <si>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</si>
  <si>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</si>
  <si>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</si>
  <si>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</si>
  <si>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</si>
  <si>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</si>
  <si>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</si>
  <si>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</si>
  <si>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</si>
  <si>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</si>
  <si>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</si>
  <si>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</si>
  <si>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</si>
  <si>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</si>
  <si>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</si>
  <si>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</si>
  <si>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</si>
  <si>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</si>
  <si>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</si>
  <si>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</si>
  <si>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</si>
  <si>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</si>
  <si>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</si>
  <si>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</si>
  <si>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</si>
  <si>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</si>
  <si>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</si>
  <si>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</si>
  <si>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</si>
  <si>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</si>
  <si>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</si>
  <si>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</si>
  <si>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</si>
  <si>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</si>
  <si>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</si>
  <si>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</si>
  <si>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</si>
  <si>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</si>
  <si>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</si>
  <si>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</si>
  <si>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</si>
  <si>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</si>
  <si>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</si>
  <si>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</si>
  <si>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</si>
  <si>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</si>
  <si>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</si>
  <si>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</si>
  <si>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</si>
  <si>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</si>
  <si>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</si>
  <si>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</si>
  <si>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</si>
  <si>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</si>
  <si>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</si>
  <si>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</si>
  <si>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</si>
  <si>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</si>
  <si>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</si>
  <si>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</si>
  <si>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</si>
  <si>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</si>
  <si>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</si>
  <si>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</si>
  <si>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</si>
  <si>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</si>
  <si>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</si>
  <si>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в ручную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</si>
  <si>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</si>
  <si>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</si>
  <si>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</si>
  <si>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</si>
  <si>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</si>
  <si>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</si>
  <si>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</si>
  <si>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</si>
  <si>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</si>
  <si>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</si>
  <si>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</si>
  <si>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</si>
  <si>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</si>
  <si>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</si>
  <si>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</si>
  <si>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</si>
  <si>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</si>
  <si>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</si>
  <si>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</si>
  <si>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</si>
  <si>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</si>
  <si>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</si>
  <si>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</si>
  <si>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</si>
  <si>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</si>
  <si>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</si>
  <si>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</si>
  <si>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</si>
  <si>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</si>
  <si>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</si>
  <si>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</si>
  <si>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</si>
  <si>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</si>
  <si>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</si>
  <si>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</si>
  <si>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</si>
  <si>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</si>
  <si>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</si>
  <si>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</si>
  <si>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</si>
  <si>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</si>
  <si>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</si>
  <si>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</si>
  <si>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</si>
  <si>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</si>
  <si>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</si>
  <si>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</si>
  <si>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</si>
  <si>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</si>
  <si>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</si>
  <si>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</si>
  <si>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</si>
  <si>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</si>
  <si>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</si>
  <si>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</si>
  <si>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</si>
  <si>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</si>
  <si>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</si>
  <si>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</si>
  <si>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</si>
  <si>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</si>
  <si>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</si>
  <si>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</si>
  <si>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</si>
  <si>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</si>
  <si>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</si>
  <si>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</si>
  <si>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</si>
  <si>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</si>
  <si>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</si>
  <si>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</si>
  <si>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</si>
  <si>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</si>
  <si>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</si>
  <si>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</si>
  <si>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</si>
  <si>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</si>
  <si>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</si>
  <si>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</si>
  <si>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</si>
  <si>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</si>
  <si>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</si>
  <si>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</si>
  <si>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</si>
  <si>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</si>
  <si>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</si>
  <si>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</si>
  <si>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</si>
  <si>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</si>
  <si>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</si>
  <si>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</si>
  <si>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</si>
  <si>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</si>
  <si>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</si>
  <si>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</si>
  <si>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</si>
  <si>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</si>
  <si>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</si>
  <si>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</si>
  <si>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</si>
  <si>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</si>
  <si>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</si>
  <si>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</si>
  <si>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</si>
  <si>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</si>
  <si>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</si>
  <si>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</si>
  <si>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</si>
  <si>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</si>
  <si>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</si>
  <si>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</si>
  <si>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</si>
  <si>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</si>
  <si>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</si>
  <si>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</si>
  <si>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</si>
  <si>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</si>
  <si>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</si>
  <si>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</si>
  <si>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</si>
  <si>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</si>
  <si>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</si>
  <si>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</si>
  <si>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</si>
  <si>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</si>
  <si>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</si>
  <si>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</si>
  <si>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Утверждено на 2019 год</t>
  </si>
  <si>
    <t>Приложение 8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</si>
  <si>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</si>
  <si>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</si>
  <si>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</si>
  <si>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</si>
  <si>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83270</t>
  </si>
  <si>
    <t>ВС</t>
  </si>
  <si>
    <t>ФС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</si>
  <si>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</si>
  <si>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</si>
  <si>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</si>
  <si>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</si>
  <si>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</si>
  <si>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</si>
  <si>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</si>
  <si>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</si>
  <si>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</si>
  <si>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</si>
  <si>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</si>
  <si>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</si>
  <si>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</si>
  <si>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</si>
  <si>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</si>
  <si>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</si>
  <si>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</si>
  <si>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</si>
  <si>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</si>
  <si>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</si>
  <si>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</si>
  <si>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</si>
  <si>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</si>
  <si>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</si>
  <si>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</si>
  <si>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</si>
  <si>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</si>
  <si>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</si>
  <si>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</si>
  <si>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</si>
  <si>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</si>
  <si>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</si>
  <si>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</si>
  <si>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</si>
  <si>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</si>
  <si>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830</t>
  </si>
  <si>
    <t>Исполнение судебных актов</t>
  </si>
  <si>
    <t>52 0 12 L0970</t>
  </si>
  <si>
    <t>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</si>
  <si>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</si>
  <si>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</si>
  <si>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</si>
  <si>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</si>
  <si>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</si>
  <si>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</si>
  <si>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</si>
  <si>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</si>
  <si>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</si>
  <si>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</si>
  <si>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</si>
  <si>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</si>
  <si>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</si>
  <si>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</si>
  <si>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51 2 11 S5870</t>
  </si>
  <si>
    <t xml:space="preserve">Реализация программ (проектов) инициативного бюджетирования </t>
  </si>
  <si>
    <t>S5870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</si>
  <si>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</si>
  <si>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</si>
  <si>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</si>
  <si>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</si>
  <si>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</si>
  <si>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</si>
  <si>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</si>
  <si>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</si>
  <si>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</si>
  <si>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</si>
  <si>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</si>
  <si>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</si>
  <si>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</si>
  <si>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</si>
  <si>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</si>
  <si>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80060</t>
  </si>
  <si>
    <t>84400</t>
  </si>
  <si>
    <t>81650</t>
  </si>
  <si>
    <t>Утверждено на 01.11.18.</t>
  </si>
  <si>
    <t>Утверждено на 2018 год первоначально</t>
  </si>
  <si>
    <t>Откл.2019 от первонач.2018</t>
  </si>
  <si>
    <t>Откл.2019 от уточн.2018</t>
  </si>
  <si>
    <t>%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</si>
  <si>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</si>
  <si>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</si>
  <si>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</si>
  <si>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</si>
  <si>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</si>
  <si>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</si>
  <si>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</si>
  <si>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</si>
  <si>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</si>
  <si>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</si>
  <si>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Подпрограмма "Развитие сельского хозяйства в Клетнянском районе"</t>
  </si>
  <si>
    <t>программы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</si>
  <si>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</si>
  <si>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</si>
  <si>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</si>
  <si>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Изм.март</t>
  </si>
  <si>
    <t>2019 на 01.04.19.</t>
  </si>
  <si>
    <t>G5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</si>
  <si>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</si>
  <si>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</si>
  <si>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</si>
  <si>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</si>
  <si>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S4820</t>
  </si>
  <si>
    <t>S4850</t>
  </si>
  <si>
    <t>Изм.май</t>
  </si>
  <si>
    <t>Е2</t>
  </si>
  <si>
    <t>Региональный проект "Успех каждого ребенка"</t>
  </si>
  <si>
    <t>50970</t>
  </si>
  <si>
    <t>52 0 Е2 50970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</si>
  <si>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</si>
  <si>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</si>
  <si>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</si>
  <si>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</si>
  <si>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</si>
  <si>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Приложение 2</t>
  </si>
  <si>
    <t>Процент исполнения к уточненной бюджетной росписи</t>
  </si>
  <si>
    <t>Уточненная бюджетная роспись на 2019 год</t>
  </si>
  <si>
    <t>Кассовое исполнение за 9 месяцев 2019 года</t>
  </si>
  <si>
    <t>Расходы бюджета муниципального образования "Клетнянский муниципальный район" по ведомственной структуре за 9 месяцев 2019 года</t>
  </si>
  <si>
    <t>к постановлению администрации Клетнянского  района от  ____.____.19г. №_____</t>
  </si>
  <si>
    <t xml:space="preserve">Расходы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за 9 месяцев 2019 года </t>
  </si>
  <si>
    <t>к постановлению администрации Клетнянского  района от  ____ октября 2019г. №_____</t>
  </si>
  <si>
    <t>к постановлению администрации Клетнянского  района от  ____октября 2019г. №_____</t>
  </si>
  <si>
    <t>Приложение 3</t>
  </si>
  <si>
    <t>Приложение 4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</si>
  <si>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</si>
  <si>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</si>
  <si>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</si>
  <si>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</si>
  <si>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</si>
  <si>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</si>
  <si>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</si>
  <si>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</si>
  <si>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</si>
  <si>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</si>
  <si>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</si>
  <si>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</si>
  <si>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</si>
  <si>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</si>
  <si>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к постановлению администрации Клетнянского  района от ____ октября 2019г. №____</t>
  </si>
  <si>
    <t>внутреннего финансирования дефицита бюджета муниципального образования "Клетнянский муниципальный район" за 9 месяцев 2019 год</t>
  </si>
  <si>
    <t>Уточненные назначения на 2019 год</t>
  </si>
  <si>
    <t>(рублей)</t>
  </si>
  <si>
    <t>Процент исполнения к уточненным назначениям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</si>
</sst>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/>
    <xf numFmtId="0" fontId="9" fillId="0" borderId="2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4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B950"/>
  <sheetViews>
    <sheetView zoomScale="90" zoomScaleNormal="90" workbookViewId="0">
      <pane xSplit="9" ySplit="7" topLeftCell="J409" activePane="bottomRight" state="frozen"/>
      <selection activeCell="J408" sqref="J408"/>
      <selection pane="topRight" activeCell="J408" sqref="J408"/>
      <selection pane="bottomLeft" activeCell="J408" sqref="J408"/>
      <selection pane="bottomRight" activeCell="H418" sqref="H418"/>
    </sheetView>
  </sheetViews>
  <sheetFormatPr defaultRowHeight="15" x14ac:dyDescent="0.25"/>
  <cols>
    <col min="1" max="1" width="33.28515625" style="2" customWidth="1"/>
    <col min="2" max="4" width="4" style="16" hidden="1" customWidth="1"/>
    <col min="5" max="5" width="4.42578125" style="15" customWidth="1"/>
    <col min="6" max="7" width="3.7109375" style="15" customWidth="1"/>
    <col min="8" max="8" width="13" style="16" customWidth="1"/>
    <col min="9" max="9" width="4.5703125" style="15" customWidth="1"/>
    <col min="10" max="12" width="15.42578125" style="16" customWidth="1"/>
    <col min="13" max="13" width="8.42578125" style="16" customWidth="1"/>
    <col min="14" max="16" width="15.85546875" style="16" hidden="1" customWidth="1"/>
    <col min="17" max="18" width="17.28515625" style="16" hidden="1" customWidth="1"/>
    <col min="19" max="20" width="15.42578125" style="16" hidden="1" customWidth="1"/>
    <col min="21" max="21" width="15.85546875" style="16" hidden="1" customWidth="1"/>
    <col min="22" max="22" width="14.5703125" style="16" hidden="1" customWidth="1"/>
    <col min="23" max="23" width="6" style="16" hidden="1" customWidth="1"/>
    <col min="24" max="24" width="14.7109375" style="16" hidden="1" customWidth="1"/>
    <col min="25" max="25" width="6.28515625" style="16" hidden="1" customWidth="1"/>
    <col min="26" max="158" width="9.140625" style="16"/>
    <col min="159" max="159" width="1.42578125" style="16" customWidth="1"/>
    <col min="160" max="160" width="59.5703125" style="16" customWidth="1"/>
    <col min="161" max="161" width="9.140625" style="16" customWidth="1"/>
    <col min="162" max="163" width="3.85546875" style="16" customWidth="1"/>
    <col min="164" max="164" width="10.5703125" style="16" customWidth="1"/>
    <col min="165" max="165" width="3.85546875" style="16" customWidth="1"/>
    <col min="166" max="168" width="14.42578125" style="16" customWidth="1"/>
    <col min="169" max="169" width="4.140625" style="16" customWidth="1"/>
    <col min="170" max="170" width="15" style="16" customWidth="1"/>
    <col min="171" max="172" width="9.140625" style="16" customWidth="1"/>
    <col min="173" max="173" width="11.5703125" style="16" customWidth="1"/>
    <col min="174" max="174" width="18.140625" style="16" customWidth="1"/>
    <col min="175" max="175" width="13.140625" style="16" customWidth="1"/>
    <col min="176" max="176" width="12.28515625" style="16" customWidth="1"/>
    <col min="177" max="414" width="9.140625" style="16"/>
    <col min="415" max="415" width="1.42578125" style="16" customWidth="1"/>
    <col min="416" max="416" width="59.5703125" style="16" customWidth="1"/>
    <col min="417" max="417" width="9.140625" style="16" customWidth="1"/>
    <col min="418" max="419" width="3.85546875" style="16" customWidth="1"/>
    <col min="420" max="420" width="10.5703125" style="16" customWidth="1"/>
    <col min="421" max="421" width="3.85546875" style="16" customWidth="1"/>
    <col min="422" max="424" width="14.42578125" style="16" customWidth="1"/>
    <col min="425" max="425" width="4.140625" style="16" customWidth="1"/>
    <col min="426" max="426" width="15" style="16" customWidth="1"/>
    <col min="427" max="428" width="9.140625" style="16" customWidth="1"/>
    <col min="429" max="429" width="11.5703125" style="16" customWidth="1"/>
    <col min="430" max="430" width="18.140625" style="16" customWidth="1"/>
    <col min="431" max="431" width="13.140625" style="16" customWidth="1"/>
    <col min="432" max="432" width="12.28515625" style="16" customWidth="1"/>
    <col min="433" max="670" width="9.140625" style="16"/>
    <col min="671" max="671" width="1.42578125" style="16" customWidth="1"/>
    <col min="672" max="672" width="59.5703125" style="16" customWidth="1"/>
    <col min="673" max="673" width="9.140625" style="16" customWidth="1"/>
    <col min="674" max="675" width="3.85546875" style="16" customWidth="1"/>
    <col min="676" max="676" width="10.5703125" style="16" customWidth="1"/>
    <col min="677" max="677" width="3.85546875" style="16" customWidth="1"/>
    <col min="678" max="680" width="14.42578125" style="16" customWidth="1"/>
    <col min="681" max="681" width="4.140625" style="16" customWidth="1"/>
    <col min="682" max="682" width="15" style="16" customWidth="1"/>
    <col min="683" max="684" width="9.140625" style="16" customWidth="1"/>
    <col min="685" max="685" width="11.5703125" style="16" customWidth="1"/>
    <col min="686" max="686" width="18.140625" style="16" customWidth="1"/>
    <col min="687" max="687" width="13.140625" style="16" customWidth="1"/>
    <col min="688" max="688" width="12.28515625" style="16" customWidth="1"/>
    <col min="689" max="926" width="9.140625" style="16"/>
    <col min="927" max="927" width="1.42578125" style="16" customWidth="1"/>
    <col min="928" max="928" width="59.5703125" style="16" customWidth="1"/>
    <col min="929" max="929" width="9.140625" style="16" customWidth="1"/>
    <col min="930" max="931" width="3.85546875" style="16" customWidth="1"/>
    <col min="932" max="932" width="10.5703125" style="16" customWidth="1"/>
    <col min="933" max="933" width="3.85546875" style="16" customWidth="1"/>
    <col min="934" max="936" width="14.42578125" style="16" customWidth="1"/>
    <col min="937" max="937" width="4.140625" style="16" customWidth="1"/>
    <col min="938" max="938" width="15" style="16" customWidth="1"/>
    <col min="939" max="940" width="9.140625" style="16" customWidth="1"/>
    <col min="941" max="941" width="11.5703125" style="16" customWidth="1"/>
    <col min="942" max="942" width="18.140625" style="16" customWidth="1"/>
    <col min="943" max="943" width="13.140625" style="16" customWidth="1"/>
    <col min="944" max="944" width="12.28515625" style="16" customWidth="1"/>
    <col min="945" max="1182" width="9.140625" style="16"/>
    <col min="1183" max="1183" width="1.42578125" style="16" customWidth="1"/>
    <col min="1184" max="1184" width="59.5703125" style="16" customWidth="1"/>
    <col min="1185" max="1185" width="9.140625" style="16" customWidth="1"/>
    <col min="1186" max="1187" width="3.85546875" style="16" customWidth="1"/>
    <col min="1188" max="1188" width="10.5703125" style="16" customWidth="1"/>
    <col min="1189" max="1189" width="3.85546875" style="16" customWidth="1"/>
    <col min="1190" max="1192" width="14.42578125" style="16" customWidth="1"/>
    <col min="1193" max="1193" width="4.140625" style="16" customWidth="1"/>
    <col min="1194" max="1194" width="15" style="16" customWidth="1"/>
    <col min="1195" max="1196" width="9.140625" style="16" customWidth="1"/>
    <col min="1197" max="1197" width="11.5703125" style="16" customWidth="1"/>
    <col min="1198" max="1198" width="18.140625" style="16" customWidth="1"/>
    <col min="1199" max="1199" width="13.140625" style="16" customWidth="1"/>
    <col min="1200" max="1200" width="12.28515625" style="16" customWidth="1"/>
    <col min="1201" max="1438" width="9.140625" style="16"/>
    <col min="1439" max="1439" width="1.42578125" style="16" customWidth="1"/>
    <col min="1440" max="1440" width="59.5703125" style="16" customWidth="1"/>
    <col min="1441" max="1441" width="9.140625" style="16" customWidth="1"/>
    <col min="1442" max="1443" width="3.85546875" style="16" customWidth="1"/>
    <col min="1444" max="1444" width="10.5703125" style="16" customWidth="1"/>
    <col min="1445" max="1445" width="3.85546875" style="16" customWidth="1"/>
    <col min="1446" max="1448" width="14.42578125" style="16" customWidth="1"/>
    <col min="1449" max="1449" width="4.140625" style="16" customWidth="1"/>
    <col min="1450" max="1450" width="15" style="16" customWidth="1"/>
    <col min="1451" max="1452" width="9.140625" style="16" customWidth="1"/>
    <col min="1453" max="1453" width="11.5703125" style="16" customWidth="1"/>
    <col min="1454" max="1454" width="18.140625" style="16" customWidth="1"/>
    <col min="1455" max="1455" width="13.140625" style="16" customWidth="1"/>
    <col min="1456" max="1456" width="12.28515625" style="16" customWidth="1"/>
    <col min="1457" max="1694" width="9.140625" style="16"/>
    <col min="1695" max="1695" width="1.42578125" style="16" customWidth="1"/>
    <col min="1696" max="1696" width="59.5703125" style="16" customWidth="1"/>
    <col min="1697" max="1697" width="9.140625" style="16" customWidth="1"/>
    <col min="1698" max="1699" width="3.85546875" style="16" customWidth="1"/>
    <col min="1700" max="1700" width="10.5703125" style="16" customWidth="1"/>
    <col min="1701" max="1701" width="3.85546875" style="16" customWidth="1"/>
    <col min="1702" max="1704" width="14.42578125" style="16" customWidth="1"/>
    <col min="1705" max="1705" width="4.140625" style="16" customWidth="1"/>
    <col min="1706" max="1706" width="15" style="16" customWidth="1"/>
    <col min="1707" max="1708" width="9.140625" style="16" customWidth="1"/>
    <col min="1709" max="1709" width="11.5703125" style="16" customWidth="1"/>
    <col min="1710" max="1710" width="18.140625" style="16" customWidth="1"/>
    <col min="1711" max="1711" width="13.140625" style="16" customWidth="1"/>
    <col min="1712" max="1712" width="12.28515625" style="16" customWidth="1"/>
    <col min="1713" max="1950" width="9.140625" style="16"/>
    <col min="1951" max="1951" width="1.42578125" style="16" customWidth="1"/>
    <col min="1952" max="1952" width="59.5703125" style="16" customWidth="1"/>
    <col min="1953" max="1953" width="9.140625" style="16" customWidth="1"/>
    <col min="1954" max="1955" width="3.85546875" style="16" customWidth="1"/>
    <col min="1956" max="1956" width="10.5703125" style="16" customWidth="1"/>
    <col min="1957" max="1957" width="3.85546875" style="16" customWidth="1"/>
    <col min="1958" max="1960" width="14.42578125" style="16" customWidth="1"/>
    <col min="1961" max="1961" width="4.140625" style="16" customWidth="1"/>
    <col min="1962" max="1962" width="15" style="16" customWidth="1"/>
    <col min="1963" max="1964" width="9.140625" style="16" customWidth="1"/>
    <col min="1965" max="1965" width="11.5703125" style="16" customWidth="1"/>
    <col min="1966" max="1966" width="18.140625" style="16" customWidth="1"/>
    <col min="1967" max="1967" width="13.140625" style="16" customWidth="1"/>
    <col min="1968" max="1968" width="12.28515625" style="16" customWidth="1"/>
    <col min="1969" max="2206" width="9.140625" style="16"/>
    <col min="2207" max="2207" width="1.42578125" style="16" customWidth="1"/>
    <col min="2208" max="2208" width="59.5703125" style="16" customWidth="1"/>
    <col min="2209" max="2209" width="9.140625" style="16" customWidth="1"/>
    <col min="2210" max="2211" width="3.85546875" style="16" customWidth="1"/>
    <col min="2212" max="2212" width="10.5703125" style="16" customWidth="1"/>
    <col min="2213" max="2213" width="3.85546875" style="16" customWidth="1"/>
    <col min="2214" max="2216" width="14.42578125" style="16" customWidth="1"/>
    <col min="2217" max="2217" width="4.140625" style="16" customWidth="1"/>
    <col min="2218" max="2218" width="15" style="16" customWidth="1"/>
    <col min="2219" max="2220" width="9.140625" style="16" customWidth="1"/>
    <col min="2221" max="2221" width="11.5703125" style="16" customWidth="1"/>
    <col min="2222" max="2222" width="18.140625" style="16" customWidth="1"/>
    <col min="2223" max="2223" width="13.140625" style="16" customWidth="1"/>
    <col min="2224" max="2224" width="12.28515625" style="16" customWidth="1"/>
    <col min="2225" max="2462" width="9.140625" style="16"/>
    <col min="2463" max="2463" width="1.42578125" style="16" customWidth="1"/>
    <col min="2464" max="2464" width="59.5703125" style="16" customWidth="1"/>
    <col min="2465" max="2465" width="9.140625" style="16" customWidth="1"/>
    <col min="2466" max="2467" width="3.85546875" style="16" customWidth="1"/>
    <col min="2468" max="2468" width="10.5703125" style="16" customWidth="1"/>
    <col min="2469" max="2469" width="3.85546875" style="16" customWidth="1"/>
    <col min="2470" max="2472" width="14.42578125" style="16" customWidth="1"/>
    <col min="2473" max="2473" width="4.140625" style="16" customWidth="1"/>
    <col min="2474" max="2474" width="15" style="16" customWidth="1"/>
    <col min="2475" max="2476" width="9.140625" style="16" customWidth="1"/>
    <col min="2477" max="2477" width="11.5703125" style="16" customWidth="1"/>
    <col min="2478" max="2478" width="18.140625" style="16" customWidth="1"/>
    <col min="2479" max="2479" width="13.140625" style="16" customWidth="1"/>
    <col min="2480" max="2480" width="12.28515625" style="16" customWidth="1"/>
    <col min="2481" max="2718" width="9.140625" style="16"/>
    <col min="2719" max="2719" width="1.42578125" style="16" customWidth="1"/>
    <col min="2720" max="2720" width="59.5703125" style="16" customWidth="1"/>
    <col min="2721" max="2721" width="9.140625" style="16" customWidth="1"/>
    <col min="2722" max="2723" width="3.85546875" style="16" customWidth="1"/>
    <col min="2724" max="2724" width="10.5703125" style="16" customWidth="1"/>
    <col min="2725" max="2725" width="3.85546875" style="16" customWidth="1"/>
    <col min="2726" max="2728" width="14.42578125" style="16" customWidth="1"/>
    <col min="2729" max="2729" width="4.140625" style="16" customWidth="1"/>
    <col min="2730" max="2730" width="15" style="16" customWidth="1"/>
    <col min="2731" max="2732" width="9.140625" style="16" customWidth="1"/>
    <col min="2733" max="2733" width="11.5703125" style="16" customWidth="1"/>
    <col min="2734" max="2734" width="18.140625" style="16" customWidth="1"/>
    <col min="2735" max="2735" width="13.140625" style="16" customWidth="1"/>
    <col min="2736" max="2736" width="12.28515625" style="16" customWidth="1"/>
    <col min="2737" max="2974" width="9.140625" style="16"/>
    <col min="2975" max="2975" width="1.42578125" style="16" customWidth="1"/>
    <col min="2976" max="2976" width="59.5703125" style="16" customWidth="1"/>
    <col min="2977" max="2977" width="9.140625" style="16" customWidth="1"/>
    <col min="2978" max="2979" width="3.85546875" style="16" customWidth="1"/>
    <col min="2980" max="2980" width="10.5703125" style="16" customWidth="1"/>
    <col min="2981" max="2981" width="3.85546875" style="16" customWidth="1"/>
    <col min="2982" max="2984" width="14.42578125" style="16" customWidth="1"/>
    <col min="2985" max="2985" width="4.140625" style="16" customWidth="1"/>
    <col min="2986" max="2986" width="15" style="16" customWidth="1"/>
    <col min="2987" max="2988" width="9.140625" style="16" customWidth="1"/>
    <col min="2989" max="2989" width="11.5703125" style="16" customWidth="1"/>
    <col min="2990" max="2990" width="18.140625" style="16" customWidth="1"/>
    <col min="2991" max="2991" width="13.140625" style="16" customWidth="1"/>
    <col min="2992" max="2992" width="12.28515625" style="16" customWidth="1"/>
    <col min="2993" max="3230" width="9.140625" style="16"/>
    <col min="3231" max="3231" width="1.42578125" style="16" customWidth="1"/>
    <col min="3232" max="3232" width="59.5703125" style="16" customWidth="1"/>
    <col min="3233" max="3233" width="9.140625" style="16" customWidth="1"/>
    <col min="3234" max="3235" width="3.85546875" style="16" customWidth="1"/>
    <col min="3236" max="3236" width="10.5703125" style="16" customWidth="1"/>
    <col min="3237" max="3237" width="3.85546875" style="16" customWidth="1"/>
    <col min="3238" max="3240" width="14.42578125" style="16" customWidth="1"/>
    <col min="3241" max="3241" width="4.140625" style="16" customWidth="1"/>
    <col min="3242" max="3242" width="15" style="16" customWidth="1"/>
    <col min="3243" max="3244" width="9.140625" style="16" customWidth="1"/>
    <col min="3245" max="3245" width="11.5703125" style="16" customWidth="1"/>
    <col min="3246" max="3246" width="18.140625" style="16" customWidth="1"/>
    <col min="3247" max="3247" width="13.140625" style="16" customWidth="1"/>
    <col min="3248" max="3248" width="12.28515625" style="16" customWidth="1"/>
    <col min="3249" max="3486" width="9.140625" style="16"/>
    <col min="3487" max="3487" width="1.42578125" style="16" customWidth="1"/>
    <col min="3488" max="3488" width="59.5703125" style="16" customWidth="1"/>
    <col min="3489" max="3489" width="9.140625" style="16" customWidth="1"/>
    <col min="3490" max="3491" width="3.85546875" style="16" customWidth="1"/>
    <col min="3492" max="3492" width="10.5703125" style="16" customWidth="1"/>
    <col min="3493" max="3493" width="3.85546875" style="16" customWidth="1"/>
    <col min="3494" max="3496" width="14.42578125" style="16" customWidth="1"/>
    <col min="3497" max="3497" width="4.140625" style="16" customWidth="1"/>
    <col min="3498" max="3498" width="15" style="16" customWidth="1"/>
    <col min="3499" max="3500" width="9.140625" style="16" customWidth="1"/>
    <col min="3501" max="3501" width="11.5703125" style="16" customWidth="1"/>
    <col min="3502" max="3502" width="18.140625" style="16" customWidth="1"/>
    <col min="3503" max="3503" width="13.140625" style="16" customWidth="1"/>
    <col min="3504" max="3504" width="12.28515625" style="16" customWidth="1"/>
    <col min="3505" max="3742" width="9.140625" style="16"/>
    <col min="3743" max="3743" width="1.42578125" style="16" customWidth="1"/>
    <col min="3744" max="3744" width="59.5703125" style="16" customWidth="1"/>
    <col min="3745" max="3745" width="9.140625" style="16" customWidth="1"/>
    <col min="3746" max="3747" width="3.85546875" style="16" customWidth="1"/>
    <col min="3748" max="3748" width="10.5703125" style="16" customWidth="1"/>
    <col min="3749" max="3749" width="3.85546875" style="16" customWidth="1"/>
    <col min="3750" max="3752" width="14.42578125" style="16" customWidth="1"/>
    <col min="3753" max="3753" width="4.140625" style="16" customWidth="1"/>
    <col min="3754" max="3754" width="15" style="16" customWidth="1"/>
    <col min="3755" max="3756" width="9.140625" style="16" customWidth="1"/>
    <col min="3757" max="3757" width="11.5703125" style="16" customWidth="1"/>
    <col min="3758" max="3758" width="18.140625" style="16" customWidth="1"/>
    <col min="3759" max="3759" width="13.140625" style="16" customWidth="1"/>
    <col min="3760" max="3760" width="12.28515625" style="16" customWidth="1"/>
    <col min="3761" max="3998" width="9.140625" style="16"/>
    <col min="3999" max="3999" width="1.42578125" style="16" customWidth="1"/>
    <col min="4000" max="4000" width="59.5703125" style="16" customWidth="1"/>
    <col min="4001" max="4001" width="9.140625" style="16" customWidth="1"/>
    <col min="4002" max="4003" width="3.85546875" style="16" customWidth="1"/>
    <col min="4004" max="4004" width="10.5703125" style="16" customWidth="1"/>
    <col min="4005" max="4005" width="3.85546875" style="16" customWidth="1"/>
    <col min="4006" max="4008" width="14.42578125" style="16" customWidth="1"/>
    <col min="4009" max="4009" width="4.140625" style="16" customWidth="1"/>
    <col min="4010" max="4010" width="15" style="16" customWidth="1"/>
    <col min="4011" max="4012" width="9.140625" style="16" customWidth="1"/>
    <col min="4013" max="4013" width="11.5703125" style="16" customWidth="1"/>
    <col min="4014" max="4014" width="18.140625" style="16" customWidth="1"/>
    <col min="4015" max="4015" width="13.140625" style="16" customWidth="1"/>
    <col min="4016" max="4016" width="12.28515625" style="16" customWidth="1"/>
    <col min="4017" max="4254" width="9.140625" style="16"/>
    <col min="4255" max="4255" width="1.42578125" style="16" customWidth="1"/>
    <col min="4256" max="4256" width="59.5703125" style="16" customWidth="1"/>
    <col min="4257" max="4257" width="9.140625" style="16" customWidth="1"/>
    <col min="4258" max="4259" width="3.85546875" style="16" customWidth="1"/>
    <col min="4260" max="4260" width="10.5703125" style="16" customWidth="1"/>
    <col min="4261" max="4261" width="3.85546875" style="16" customWidth="1"/>
    <col min="4262" max="4264" width="14.42578125" style="16" customWidth="1"/>
    <col min="4265" max="4265" width="4.140625" style="16" customWidth="1"/>
    <col min="4266" max="4266" width="15" style="16" customWidth="1"/>
    <col min="4267" max="4268" width="9.140625" style="16" customWidth="1"/>
    <col min="4269" max="4269" width="11.5703125" style="16" customWidth="1"/>
    <col min="4270" max="4270" width="18.140625" style="16" customWidth="1"/>
    <col min="4271" max="4271" width="13.140625" style="16" customWidth="1"/>
    <col min="4272" max="4272" width="12.28515625" style="16" customWidth="1"/>
    <col min="4273" max="4510" width="9.140625" style="16"/>
    <col min="4511" max="4511" width="1.42578125" style="16" customWidth="1"/>
    <col min="4512" max="4512" width="59.5703125" style="16" customWidth="1"/>
    <col min="4513" max="4513" width="9.140625" style="16" customWidth="1"/>
    <col min="4514" max="4515" width="3.85546875" style="16" customWidth="1"/>
    <col min="4516" max="4516" width="10.5703125" style="16" customWidth="1"/>
    <col min="4517" max="4517" width="3.85546875" style="16" customWidth="1"/>
    <col min="4518" max="4520" width="14.42578125" style="16" customWidth="1"/>
    <col min="4521" max="4521" width="4.140625" style="16" customWidth="1"/>
    <col min="4522" max="4522" width="15" style="16" customWidth="1"/>
    <col min="4523" max="4524" width="9.140625" style="16" customWidth="1"/>
    <col min="4525" max="4525" width="11.5703125" style="16" customWidth="1"/>
    <col min="4526" max="4526" width="18.140625" style="16" customWidth="1"/>
    <col min="4527" max="4527" width="13.140625" style="16" customWidth="1"/>
    <col min="4528" max="4528" width="12.28515625" style="16" customWidth="1"/>
    <col min="4529" max="4766" width="9.140625" style="16"/>
    <col min="4767" max="4767" width="1.42578125" style="16" customWidth="1"/>
    <col min="4768" max="4768" width="59.5703125" style="16" customWidth="1"/>
    <col min="4769" max="4769" width="9.140625" style="16" customWidth="1"/>
    <col min="4770" max="4771" width="3.85546875" style="16" customWidth="1"/>
    <col min="4772" max="4772" width="10.5703125" style="16" customWidth="1"/>
    <col min="4773" max="4773" width="3.85546875" style="16" customWidth="1"/>
    <col min="4774" max="4776" width="14.42578125" style="16" customWidth="1"/>
    <col min="4777" max="4777" width="4.140625" style="16" customWidth="1"/>
    <col min="4778" max="4778" width="15" style="16" customWidth="1"/>
    <col min="4779" max="4780" width="9.140625" style="16" customWidth="1"/>
    <col min="4781" max="4781" width="11.5703125" style="16" customWidth="1"/>
    <col min="4782" max="4782" width="18.140625" style="16" customWidth="1"/>
    <col min="4783" max="4783" width="13.140625" style="16" customWidth="1"/>
    <col min="4784" max="4784" width="12.28515625" style="16" customWidth="1"/>
    <col min="4785" max="5022" width="9.140625" style="16"/>
    <col min="5023" max="5023" width="1.42578125" style="16" customWidth="1"/>
    <col min="5024" max="5024" width="59.5703125" style="16" customWidth="1"/>
    <col min="5025" max="5025" width="9.140625" style="16" customWidth="1"/>
    <col min="5026" max="5027" width="3.85546875" style="16" customWidth="1"/>
    <col min="5028" max="5028" width="10.5703125" style="16" customWidth="1"/>
    <col min="5029" max="5029" width="3.85546875" style="16" customWidth="1"/>
    <col min="5030" max="5032" width="14.42578125" style="16" customWidth="1"/>
    <col min="5033" max="5033" width="4.140625" style="16" customWidth="1"/>
    <col min="5034" max="5034" width="15" style="16" customWidth="1"/>
    <col min="5035" max="5036" width="9.140625" style="16" customWidth="1"/>
    <col min="5037" max="5037" width="11.5703125" style="16" customWidth="1"/>
    <col min="5038" max="5038" width="18.140625" style="16" customWidth="1"/>
    <col min="5039" max="5039" width="13.140625" style="16" customWidth="1"/>
    <col min="5040" max="5040" width="12.28515625" style="16" customWidth="1"/>
    <col min="5041" max="5278" width="9.140625" style="16"/>
    <col min="5279" max="5279" width="1.42578125" style="16" customWidth="1"/>
    <col min="5280" max="5280" width="59.5703125" style="16" customWidth="1"/>
    <col min="5281" max="5281" width="9.140625" style="16" customWidth="1"/>
    <col min="5282" max="5283" width="3.85546875" style="16" customWidth="1"/>
    <col min="5284" max="5284" width="10.5703125" style="16" customWidth="1"/>
    <col min="5285" max="5285" width="3.85546875" style="16" customWidth="1"/>
    <col min="5286" max="5288" width="14.42578125" style="16" customWidth="1"/>
    <col min="5289" max="5289" width="4.140625" style="16" customWidth="1"/>
    <col min="5290" max="5290" width="15" style="16" customWidth="1"/>
    <col min="5291" max="5292" width="9.140625" style="16" customWidth="1"/>
    <col min="5293" max="5293" width="11.5703125" style="16" customWidth="1"/>
    <col min="5294" max="5294" width="18.140625" style="16" customWidth="1"/>
    <col min="5295" max="5295" width="13.140625" style="16" customWidth="1"/>
    <col min="5296" max="5296" width="12.28515625" style="16" customWidth="1"/>
    <col min="5297" max="5534" width="9.140625" style="16"/>
    <col min="5535" max="5535" width="1.42578125" style="16" customWidth="1"/>
    <col min="5536" max="5536" width="59.5703125" style="16" customWidth="1"/>
    <col min="5537" max="5537" width="9.140625" style="16" customWidth="1"/>
    <col min="5538" max="5539" width="3.85546875" style="16" customWidth="1"/>
    <col min="5540" max="5540" width="10.5703125" style="16" customWidth="1"/>
    <col min="5541" max="5541" width="3.85546875" style="16" customWidth="1"/>
    <col min="5542" max="5544" width="14.42578125" style="16" customWidth="1"/>
    <col min="5545" max="5545" width="4.140625" style="16" customWidth="1"/>
    <col min="5546" max="5546" width="15" style="16" customWidth="1"/>
    <col min="5547" max="5548" width="9.140625" style="16" customWidth="1"/>
    <col min="5549" max="5549" width="11.5703125" style="16" customWidth="1"/>
    <col min="5550" max="5550" width="18.140625" style="16" customWidth="1"/>
    <col min="5551" max="5551" width="13.140625" style="16" customWidth="1"/>
    <col min="5552" max="5552" width="12.28515625" style="16" customWidth="1"/>
    <col min="5553" max="5790" width="9.140625" style="16"/>
    <col min="5791" max="5791" width="1.42578125" style="16" customWidth="1"/>
    <col min="5792" max="5792" width="59.5703125" style="16" customWidth="1"/>
    <col min="5793" max="5793" width="9.140625" style="16" customWidth="1"/>
    <col min="5794" max="5795" width="3.85546875" style="16" customWidth="1"/>
    <col min="5796" max="5796" width="10.5703125" style="16" customWidth="1"/>
    <col min="5797" max="5797" width="3.85546875" style="16" customWidth="1"/>
    <col min="5798" max="5800" width="14.42578125" style="16" customWidth="1"/>
    <col min="5801" max="5801" width="4.140625" style="16" customWidth="1"/>
    <col min="5802" max="5802" width="15" style="16" customWidth="1"/>
    <col min="5803" max="5804" width="9.140625" style="16" customWidth="1"/>
    <col min="5805" max="5805" width="11.5703125" style="16" customWidth="1"/>
    <col min="5806" max="5806" width="18.140625" style="16" customWidth="1"/>
    <col min="5807" max="5807" width="13.140625" style="16" customWidth="1"/>
    <col min="5808" max="5808" width="12.28515625" style="16" customWidth="1"/>
    <col min="5809" max="6046" width="9.140625" style="16"/>
    <col min="6047" max="6047" width="1.42578125" style="16" customWidth="1"/>
    <col min="6048" max="6048" width="59.5703125" style="16" customWidth="1"/>
    <col min="6049" max="6049" width="9.140625" style="16" customWidth="1"/>
    <col min="6050" max="6051" width="3.85546875" style="16" customWidth="1"/>
    <col min="6052" max="6052" width="10.5703125" style="16" customWidth="1"/>
    <col min="6053" max="6053" width="3.85546875" style="16" customWidth="1"/>
    <col min="6054" max="6056" width="14.42578125" style="16" customWidth="1"/>
    <col min="6057" max="6057" width="4.140625" style="16" customWidth="1"/>
    <col min="6058" max="6058" width="15" style="16" customWidth="1"/>
    <col min="6059" max="6060" width="9.140625" style="16" customWidth="1"/>
    <col min="6061" max="6061" width="11.5703125" style="16" customWidth="1"/>
    <col min="6062" max="6062" width="18.140625" style="16" customWidth="1"/>
    <col min="6063" max="6063" width="13.140625" style="16" customWidth="1"/>
    <col min="6064" max="6064" width="12.28515625" style="16" customWidth="1"/>
    <col min="6065" max="6302" width="9.140625" style="16"/>
    <col min="6303" max="6303" width="1.42578125" style="16" customWidth="1"/>
    <col min="6304" max="6304" width="59.5703125" style="16" customWidth="1"/>
    <col min="6305" max="6305" width="9.140625" style="16" customWidth="1"/>
    <col min="6306" max="6307" width="3.85546875" style="16" customWidth="1"/>
    <col min="6308" max="6308" width="10.5703125" style="16" customWidth="1"/>
    <col min="6309" max="6309" width="3.85546875" style="16" customWidth="1"/>
    <col min="6310" max="6312" width="14.42578125" style="16" customWidth="1"/>
    <col min="6313" max="6313" width="4.140625" style="16" customWidth="1"/>
    <col min="6314" max="6314" width="15" style="16" customWidth="1"/>
    <col min="6315" max="6316" width="9.140625" style="16" customWidth="1"/>
    <col min="6317" max="6317" width="11.5703125" style="16" customWidth="1"/>
    <col min="6318" max="6318" width="18.140625" style="16" customWidth="1"/>
    <col min="6319" max="6319" width="13.140625" style="16" customWidth="1"/>
    <col min="6320" max="6320" width="12.28515625" style="16" customWidth="1"/>
    <col min="6321" max="6558" width="9.140625" style="16"/>
    <col min="6559" max="6559" width="1.42578125" style="16" customWidth="1"/>
    <col min="6560" max="6560" width="59.5703125" style="16" customWidth="1"/>
    <col min="6561" max="6561" width="9.140625" style="16" customWidth="1"/>
    <col min="6562" max="6563" width="3.85546875" style="16" customWidth="1"/>
    <col min="6564" max="6564" width="10.5703125" style="16" customWidth="1"/>
    <col min="6565" max="6565" width="3.85546875" style="16" customWidth="1"/>
    <col min="6566" max="6568" width="14.42578125" style="16" customWidth="1"/>
    <col min="6569" max="6569" width="4.140625" style="16" customWidth="1"/>
    <col min="6570" max="6570" width="15" style="16" customWidth="1"/>
    <col min="6571" max="6572" width="9.140625" style="16" customWidth="1"/>
    <col min="6573" max="6573" width="11.5703125" style="16" customWidth="1"/>
    <col min="6574" max="6574" width="18.140625" style="16" customWidth="1"/>
    <col min="6575" max="6575" width="13.140625" style="16" customWidth="1"/>
    <col min="6576" max="6576" width="12.28515625" style="16" customWidth="1"/>
    <col min="6577" max="6814" width="9.140625" style="16"/>
    <col min="6815" max="6815" width="1.42578125" style="16" customWidth="1"/>
    <col min="6816" max="6816" width="59.5703125" style="16" customWidth="1"/>
    <col min="6817" max="6817" width="9.140625" style="16" customWidth="1"/>
    <col min="6818" max="6819" width="3.85546875" style="16" customWidth="1"/>
    <col min="6820" max="6820" width="10.5703125" style="16" customWidth="1"/>
    <col min="6821" max="6821" width="3.85546875" style="16" customWidth="1"/>
    <col min="6822" max="6824" width="14.42578125" style="16" customWidth="1"/>
    <col min="6825" max="6825" width="4.140625" style="16" customWidth="1"/>
    <col min="6826" max="6826" width="15" style="16" customWidth="1"/>
    <col min="6827" max="6828" width="9.140625" style="16" customWidth="1"/>
    <col min="6829" max="6829" width="11.5703125" style="16" customWidth="1"/>
    <col min="6830" max="6830" width="18.140625" style="16" customWidth="1"/>
    <col min="6831" max="6831" width="13.140625" style="16" customWidth="1"/>
    <col min="6832" max="6832" width="12.28515625" style="16" customWidth="1"/>
    <col min="6833" max="7070" width="9.140625" style="16"/>
    <col min="7071" max="7071" width="1.42578125" style="16" customWidth="1"/>
    <col min="7072" max="7072" width="59.5703125" style="16" customWidth="1"/>
    <col min="7073" max="7073" width="9.140625" style="16" customWidth="1"/>
    <col min="7074" max="7075" width="3.85546875" style="16" customWidth="1"/>
    <col min="7076" max="7076" width="10.5703125" style="16" customWidth="1"/>
    <col min="7077" max="7077" width="3.85546875" style="16" customWidth="1"/>
    <col min="7078" max="7080" width="14.42578125" style="16" customWidth="1"/>
    <col min="7081" max="7081" width="4.140625" style="16" customWidth="1"/>
    <col min="7082" max="7082" width="15" style="16" customWidth="1"/>
    <col min="7083" max="7084" width="9.140625" style="16" customWidth="1"/>
    <col min="7085" max="7085" width="11.5703125" style="16" customWidth="1"/>
    <col min="7086" max="7086" width="18.140625" style="16" customWidth="1"/>
    <col min="7087" max="7087" width="13.140625" style="16" customWidth="1"/>
    <col min="7088" max="7088" width="12.28515625" style="16" customWidth="1"/>
    <col min="7089" max="7326" width="9.140625" style="16"/>
    <col min="7327" max="7327" width="1.42578125" style="16" customWidth="1"/>
    <col min="7328" max="7328" width="59.5703125" style="16" customWidth="1"/>
    <col min="7329" max="7329" width="9.140625" style="16" customWidth="1"/>
    <col min="7330" max="7331" width="3.85546875" style="16" customWidth="1"/>
    <col min="7332" max="7332" width="10.5703125" style="16" customWidth="1"/>
    <col min="7333" max="7333" width="3.85546875" style="16" customWidth="1"/>
    <col min="7334" max="7336" width="14.42578125" style="16" customWidth="1"/>
    <col min="7337" max="7337" width="4.140625" style="16" customWidth="1"/>
    <col min="7338" max="7338" width="15" style="16" customWidth="1"/>
    <col min="7339" max="7340" width="9.140625" style="16" customWidth="1"/>
    <col min="7341" max="7341" width="11.5703125" style="16" customWidth="1"/>
    <col min="7342" max="7342" width="18.140625" style="16" customWidth="1"/>
    <col min="7343" max="7343" width="13.140625" style="16" customWidth="1"/>
    <col min="7344" max="7344" width="12.28515625" style="16" customWidth="1"/>
    <col min="7345" max="7582" width="9.140625" style="16"/>
    <col min="7583" max="7583" width="1.42578125" style="16" customWidth="1"/>
    <col min="7584" max="7584" width="59.5703125" style="16" customWidth="1"/>
    <col min="7585" max="7585" width="9.140625" style="16" customWidth="1"/>
    <col min="7586" max="7587" width="3.85546875" style="16" customWidth="1"/>
    <col min="7588" max="7588" width="10.5703125" style="16" customWidth="1"/>
    <col min="7589" max="7589" width="3.85546875" style="16" customWidth="1"/>
    <col min="7590" max="7592" width="14.42578125" style="16" customWidth="1"/>
    <col min="7593" max="7593" width="4.140625" style="16" customWidth="1"/>
    <col min="7594" max="7594" width="15" style="16" customWidth="1"/>
    <col min="7595" max="7596" width="9.140625" style="16" customWidth="1"/>
    <col min="7597" max="7597" width="11.5703125" style="16" customWidth="1"/>
    <col min="7598" max="7598" width="18.140625" style="16" customWidth="1"/>
    <col min="7599" max="7599" width="13.140625" style="16" customWidth="1"/>
    <col min="7600" max="7600" width="12.28515625" style="16" customWidth="1"/>
    <col min="7601" max="7838" width="9.140625" style="16"/>
    <col min="7839" max="7839" width="1.42578125" style="16" customWidth="1"/>
    <col min="7840" max="7840" width="59.5703125" style="16" customWidth="1"/>
    <col min="7841" max="7841" width="9.140625" style="16" customWidth="1"/>
    <col min="7842" max="7843" width="3.85546875" style="16" customWidth="1"/>
    <col min="7844" max="7844" width="10.5703125" style="16" customWidth="1"/>
    <col min="7845" max="7845" width="3.85546875" style="16" customWidth="1"/>
    <col min="7846" max="7848" width="14.42578125" style="16" customWidth="1"/>
    <col min="7849" max="7849" width="4.140625" style="16" customWidth="1"/>
    <col min="7850" max="7850" width="15" style="16" customWidth="1"/>
    <col min="7851" max="7852" width="9.140625" style="16" customWidth="1"/>
    <col min="7853" max="7853" width="11.5703125" style="16" customWidth="1"/>
    <col min="7854" max="7854" width="18.140625" style="16" customWidth="1"/>
    <col min="7855" max="7855" width="13.140625" style="16" customWidth="1"/>
    <col min="7856" max="7856" width="12.28515625" style="16" customWidth="1"/>
    <col min="7857" max="8094" width="9.140625" style="16"/>
    <col min="8095" max="8095" width="1.42578125" style="16" customWidth="1"/>
    <col min="8096" max="8096" width="59.5703125" style="16" customWidth="1"/>
    <col min="8097" max="8097" width="9.140625" style="16" customWidth="1"/>
    <col min="8098" max="8099" width="3.85546875" style="16" customWidth="1"/>
    <col min="8100" max="8100" width="10.5703125" style="16" customWidth="1"/>
    <col min="8101" max="8101" width="3.85546875" style="16" customWidth="1"/>
    <col min="8102" max="8104" width="14.42578125" style="16" customWidth="1"/>
    <col min="8105" max="8105" width="4.140625" style="16" customWidth="1"/>
    <col min="8106" max="8106" width="15" style="16" customWidth="1"/>
    <col min="8107" max="8108" width="9.140625" style="16" customWidth="1"/>
    <col min="8109" max="8109" width="11.5703125" style="16" customWidth="1"/>
    <col min="8110" max="8110" width="18.140625" style="16" customWidth="1"/>
    <col min="8111" max="8111" width="13.140625" style="16" customWidth="1"/>
    <col min="8112" max="8112" width="12.28515625" style="16" customWidth="1"/>
    <col min="8113" max="8350" width="9.140625" style="16"/>
    <col min="8351" max="8351" width="1.42578125" style="16" customWidth="1"/>
    <col min="8352" max="8352" width="59.5703125" style="16" customWidth="1"/>
    <col min="8353" max="8353" width="9.140625" style="16" customWidth="1"/>
    <col min="8354" max="8355" width="3.85546875" style="16" customWidth="1"/>
    <col min="8356" max="8356" width="10.5703125" style="16" customWidth="1"/>
    <col min="8357" max="8357" width="3.85546875" style="16" customWidth="1"/>
    <col min="8358" max="8360" width="14.42578125" style="16" customWidth="1"/>
    <col min="8361" max="8361" width="4.140625" style="16" customWidth="1"/>
    <col min="8362" max="8362" width="15" style="16" customWidth="1"/>
    <col min="8363" max="8364" width="9.140625" style="16" customWidth="1"/>
    <col min="8365" max="8365" width="11.5703125" style="16" customWidth="1"/>
    <col min="8366" max="8366" width="18.140625" style="16" customWidth="1"/>
    <col min="8367" max="8367" width="13.140625" style="16" customWidth="1"/>
    <col min="8368" max="8368" width="12.28515625" style="16" customWidth="1"/>
    <col min="8369" max="8606" width="9.140625" style="16"/>
    <col min="8607" max="8607" width="1.42578125" style="16" customWidth="1"/>
    <col min="8608" max="8608" width="59.5703125" style="16" customWidth="1"/>
    <col min="8609" max="8609" width="9.140625" style="16" customWidth="1"/>
    <col min="8610" max="8611" width="3.85546875" style="16" customWidth="1"/>
    <col min="8612" max="8612" width="10.5703125" style="16" customWidth="1"/>
    <col min="8613" max="8613" width="3.85546875" style="16" customWidth="1"/>
    <col min="8614" max="8616" width="14.42578125" style="16" customWidth="1"/>
    <col min="8617" max="8617" width="4.140625" style="16" customWidth="1"/>
    <col min="8618" max="8618" width="15" style="16" customWidth="1"/>
    <col min="8619" max="8620" width="9.140625" style="16" customWidth="1"/>
    <col min="8621" max="8621" width="11.5703125" style="16" customWidth="1"/>
    <col min="8622" max="8622" width="18.140625" style="16" customWidth="1"/>
    <col min="8623" max="8623" width="13.140625" style="16" customWidth="1"/>
    <col min="8624" max="8624" width="12.28515625" style="16" customWidth="1"/>
    <col min="8625" max="8862" width="9.140625" style="16"/>
    <col min="8863" max="8863" width="1.42578125" style="16" customWidth="1"/>
    <col min="8864" max="8864" width="59.5703125" style="16" customWidth="1"/>
    <col min="8865" max="8865" width="9.140625" style="16" customWidth="1"/>
    <col min="8866" max="8867" width="3.85546875" style="16" customWidth="1"/>
    <col min="8868" max="8868" width="10.5703125" style="16" customWidth="1"/>
    <col min="8869" max="8869" width="3.85546875" style="16" customWidth="1"/>
    <col min="8870" max="8872" width="14.42578125" style="16" customWidth="1"/>
    <col min="8873" max="8873" width="4.140625" style="16" customWidth="1"/>
    <col min="8874" max="8874" width="15" style="16" customWidth="1"/>
    <col min="8875" max="8876" width="9.140625" style="16" customWidth="1"/>
    <col min="8877" max="8877" width="11.5703125" style="16" customWidth="1"/>
    <col min="8878" max="8878" width="18.140625" style="16" customWidth="1"/>
    <col min="8879" max="8879" width="13.140625" style="16" customWidth="1"/>
    <col min="8880" max="8880" width="12.28515625" style="16" customWidth="1"/>
    <col min="8881" max="9118" width="9.140625" style="16"/>
    <col min="9119" max="9119" width="1.42578125" style="16" customWidth="1"/>
    <col min="9120" max="9120" width="59.5703125" style="16" customWidth="1"/>
    <col min="9121" max="9121" width="9.140625" style="16" customWidth="1"/>
    <col min="9122" max="9123" width="3.85546875" style="16" customWidth="1"/>
    <col min="9124" max="9124" width="10.5703125" style="16" customWidth="1"/>
    <col min="9125" max="9125" width="3.85546875" style="16" customWidth="1"/>
    <col min="9126" max="9128" width="14.42578125" style="16" customWidth="1"/>
    <col min="9129" max="9129" width="4.140625" style="16" customWidth="1"/>
    <col min="9130" max="9130" width="15" style="16" customWidth="1"/>
    <col min="9131" max="9132" width="9.140625" style="16" customWidth="1"/>
    <col min="9133" max="9133" width="11.5703125" style="16" customWidth="1"/>
    <col min="9134" max="9134" width="18.140625" style="16" customWidth="1"/>
    <col min="9135" max="9135" width="13.140625" style="16" customWidth="1"/>
    <col min="9136" max="9136" width="12.28515625" style="16" customWidth="1"/>
    <col min="9137" max="9374" width="9.140625" style="16"/>
    <col min="9375" max="9375" width="1.42578125" style="16" customWidth="1"/>
    <col min="9376" max="9376" width="59.5703125" style="16" customWidth="1"/>
    <col min="9377" max="9377" width="9.140625" style="16" customWidth="1"/>
    <col min="9378" max="9379" width="3.85546875" style="16" customWidth="1"/>
    <col min="9380" max="9380" width="10.5703125" style="16" customWidth="1"/>
    <col min="9381" max="9381" width="3.85546875" style="16" customWidth="1"/>
    <col min="9382" max="9384" width="14.42578125" style="16" customWidth="1"/>
    <col min="9385" max="9385" width="4.140625" style="16" customWidth="1"/>
    <col min="9386" max="9386" width="15" style="16" customWidth="1"/>
    <col min="9387" max="9388" width="9.140625" style="16" customWidth="1"/>
    <col min="9389" max="9389" width="11.5703125" style="16" customWidth="1"/>
    <col min="9390" max="9390" width="18.140625" style="16" customWidth="1"/>
    <col min="9391" max="9391" width="13.140625" style="16" customWidth="1"/>
    <col min="9392" max="9392" width="12.28515625" style="16" customWidth="1"/>
    <col min="9393" max="9630" width="9.140625" style="16"/>
    <col min="9631" max="9631" width="1.42578125" style="16" customWidth="1"/>
    <col min="9632" max="9632" width="59.5703125" style="16" customWidth="1"/>
    <col min="9633" max="9633" width="9.140625" style="16" customWidth="1"/>
    <col min="9634" max="9635" width="3.85546875" style="16" customWidth="1"/>
    <col min="9636" max="9636" width="10.5703125" style="16" customWidth="1"/>
    <col min="9637" max="9637" width="3.85546875" style="16" customWidth="1"/>
    <col min="9638" max="9640" width="14.42578125" style="16" customWidth="1"/>
    <col min="9641" max="9641" width="4.140625" style="16" customWidth="1"/>
    <col min="9642" max="9642" width="15" style="16" customWidth="1"/>
    <col min="9643" max="9644" width="9.140625" style="16" customWidth="1"/>
    <col min="9645" max="9645" width="11.5703125" style="16" customWidth="1"/>
    <col min="9646" max="9646" width="18.140625" style="16" customWidth="1"/>
    <col min="9647" max="9647" width="13.140625" style="16" customWidth="1"/>
    <col min="9648" max="9648" width="12.28515625" style="16" customWidth="1"/>
    <col min="9649" max="9886" width="9.140625" style="16"/>
    <col min="9887" max="9887" width="1.42578125" style="16" customWidth="1"/>
    <col min="9888" max="9888" width="59.5703125" style="16" customWidth="1"/>
    <col min="9889" max="9889" width="9.140625" style="16" customWidth="1"/>
    <col min="9890" max="9891" width="3.85546875" style="16" customWidth="1"/>
    <col min="9892" max="9892" width="10.5703125" style="16" customWidth="1"/>
    <col min="9893" max="9893" width="3.85546875" style="16" customWidth="1"/>
    <col min="9894" max="9896" width="14.42578125" style="16" customWidth="1"/>
    <col min="9897" max="9897" width="4.140625" style="16" customWidth="1"/>
    <col min="9898" max="9898" width="15" style="16" customWidth="1"/>
    <col min="9899" max="9900" width="9.140625" style="16" customWidth="1"/>
    <col min="9901" max="9901" width="11.5703125" style="16" customWidth="1"/>
    <col min="9902" max="9902" width="18.140625" style="16" customWidth="1"/>
    <col min="9903" max="9903" width="13.140625" style="16" customWidth="1"/>
    <col min="9904" max="9904" width="12.28515625" style="16" customWidth="1"/>
    <col min="9905" max="10142" width="9.140625" style="16"/>
    <col min="10143" max="10143" width="1.42578125" style="16" customWidth="1"/>
    <col min="10144" max="10144" width="59.5703125" style="16" customWidth="1"/>
    <col min="10145" max="10145" width="9.140625" style="16" customWidth="1"/>
    <col min="10146" max="10147" width="3.85546875" style="16" customWidth="1"/>
    <col min="10148" max="10148" width="10.5703125" style="16" customWidth="1"/>
    <col min="10149" max="10149" width="3.85546875" style="16" customWidth="1"/>
    <col min="10150" max="10152" width="14.42578125" style="16" customWidth="1"/>
    <col min="10153" max="10153" width="4.140625" style="16" customWidth="1"/>
    <col min="10154" max="10154" width="15" style="16" customWidth="1"/>
    <col min="10155" max="10156" width="9.140625" style="16" customWidth="1"/>
    <col min="10157" max="10157" width="11.5703125" style="16" customWidth="1"/>
    <col min="10158" max="10158" width="18.140625" style="16" customWidth="1"/>
    <col min="10159" max="10159" width="13.140625" style="16" customWidth="1"/>
    <col min="10160" max="10160" width="12.28515625" style="16" customWidth="1"/>
    <col min="10161" max="10398" width="9.140625" style="16"/>
    <col min="10399" max="10399" width="1.42578125" style="16" customWidth="1"/>
    <col min="10400" max="10400" width="59.5703125" style="16" customWidth="1"/>
    <col min="10401" max="10401" width="9.140625" style="16" customWidth="1"/>
    <col min="10402" max="10403" width="3.85546875" style="16" customWidth="1"/>
    <col min="10404" max="10404" width="10.5703125" style="16" customWidth="1"/>
    <col min="10405" max="10405" width="3.85546875" style="16" customWidth="1"/>
    <col min="10406" max="10408" width="14.42578125" style="16" customWidth="1"/>
    <col min="10409" max="10409" width="4.140625" style="16" customWidth="1"/>
    <col min="10410" max="10410" width="15" style="16" customWidth="1"/>
    <col min="10411" max="10412" width="9.140625" style="16" customWidth="1"/>
    <col min="10413" max="10413" width="11.5703125" style="16" customWidth="1"/>
    <col min="10414" max="10414" width="18.140625" style="16" customWidth="1"/>
    <col min="10415" max="10415" width="13.140625" style="16" customWidth="1"/>
    <col min="10416" max="10416" width="12.28515625" style="16" customWidth="1"/>
    <col min="10417" max="10654" width="9.140625" style="16"/>
    <col min="10655" max="10655" width="1.42578125" style="16" customWidth="1"/>
    <col min="10656" max="10656" width="59.5703125" style="16" customWidth="1"/>
    <col min="10657" max="10657" width="9.140625" style="16" customWidth="1"/>
    <col min="10658" max="10659" width="3.85546875" style="16" customWidth="1"/>
    <col min="10660" max="10660" width="10.5703125" style="16" customWidth="1"/>
    <col min="10661" max="10661" width="3.85546875" style="16" customWidth="1"/>
    <col min="10662" max="10664" width="14.42578125" style="16" customWidth="1"/>
    <col min="10665" max="10665" width="4.140625" style="16" customWidth="1"/>
    <col min="10666" max="10666" width="15" style="16" customWidth="1"/>
    <col min="10667" max="10668" width="9.140625" style="16" customWidth="1"/>
    <col min="10669" max="10669" width="11.5703125" style="16" customWidth="1"/>
    <col min="10670" max="10670" width="18.140625" style="16" customWidth="1"/>
    <col min="10671" max="10671" width="13.140625" style="16" customWidth="1"/>
    <col min="10672" max="10672" width="12.28515625" style="16" customWidth="1"/>
    <col min="10673" max="10910" width="9.140625" style="16"/>
    <col min="10911" max="10911" width="1.42578125" style="16" customWidth="1"/>
    <col min="10912" max="10912" width="59.5703125" style="16" customWidth="1"/>
    <col min="10913" max="10913" width="9.140625" style="16" customWidth="1"/>
    <col min="10914" max="10915" width="3.85546875" style="16" customWidth="1"/>
    <col min="10916" max="10916" width="10.5703125" style="16" customWidth="1"/>
    <col min="10917" max="10917" width="3.85546875" style="16" customWidth="1"/>
    <col min="10918" max="10920" width="14.42578125" style="16" customWidth="1"/>
    <col min="10921" max="10921" width="4.140625" style="16" customWidth="1"/>
    <col min="10922" max="10922" width="15" style="16" customWidth="1"/>
    <col min="10923" max="10924" width="9.140625" style="16" customWidth="1"/>
    <col min="10925" max="10925" width="11.5703125" style="16" customWidth="1"/>
    <col min="10926" max="10926" width="18.140625" style="16" customWidth="1"/>
    <col min="10927" max="10927" width="13.140625" style="16" customWidth="1"/>
    <col min="10928" max="10928" width="12.28515625" style="16" customWidth="1"/>
    <col min="10929" max="11166" width="9.140625" style="16"/>
    <col min="11167" max="11167" width="1.42578125" style="16" customWidth="1"/>
    <col min="11168" max="11168" width="59.5703125" style="16" customWidth="1"/>
    <col min="11169" max="11169" width="9.140625" style="16" customWidth="1"/>
    <col min="11170" max="11171" width="3.85546875" style="16" customWidth="1"/>
    <col min="11172" max="11172" width="10.5703125" style="16" customWidth="1"/>
    <col min="11173" max="11173" width="3.85546875" style="16" customWidth="1"/>
    <col min="11174" max="11176" width="14.42578125" style="16" customWidth="1"/>
    <col min="11177" max="11177" width="4.140625" style="16" customWidth="1"/>
    <col min="11178" max="11178" width="15" style="16" customWidth="1"/>
    <col min="11179" max="11180" width="9.140625" style="16" customWidth="1"/>
    <col min="11181" max="11181" width="11.5703125" style="16" customWidth="1"/>
    <col min="11182" max="11182" width="18.140625" style="16" customWidth="1"/>
    <col min="11183" max="11183" width="13.140625" style="16" customWidth="1"/>
    <col min="11184" max="11184" width="12.28515625" style="16" customWidth="1"/>
    <col min="11185" max="11422" width="9.140625" style="16"/>
    <col min="11423" max="11423" width="1.42578125" style="16" customWidth="1"/>
    <col min="11424" max="11424" width="59.5703125" style="16" customWidth="1"/>
    <col min="11425" max="11425" width="9.140625" style="16" customWidth="1"/>
    <col min="11426" max="11427" width="3.85546875" style="16" customWidth="1"/>
    <col min="11428" max="11428" width="10.5703125" style="16" customWidth="1"/>
    <col min="11429" max="11429" width="3.85546875" style="16" customWidth="1"/>
    <col min="11430" max="11432" width="14.42578125" style="16" customWidth="1"/>
    <col min="11433" max="11433" width="4.140625" style="16" customWidth="1"/>
    <col min="11434" max="11434" width="15" style="16" customWidth="1"/>
    <col min="11435" max="11436" width="9.140625" style="16" customWidth="1"/>
    <col min="11437" max="11437" width="11.5703125" style="16" customWidth="1"/>
    <col min="11438" max="11438" width="18.140625" style="16" customWidth="1"/>
    <col min="11439" max="11439" width="13.140625" style="16" customWidth="1"/>
    <col min="11440" max="11440" width="12.28515625" style="16" customWidth="1"/>
    <col min="11441" max="11678" width="9.140625" style="16"/>
    <col min="11679" max="11679" width="1.42578125" style="16" customWidth="1"/>
    <col min="11680" max="11680" width="59.5703125" style="16" customWidth="1"/>
    <col min="11681" max="11681" width="9.140625" style="16" customWidth="1"/>
    <col min="11682" max="11683" width="3.85546875" style="16" customWidth="1"/>
    <col min="11684" max="11684" width="10.5703125" style="16" customWidth="1"/>
    <col min="11685" max="11685" width="3.85546875" style="16" customWidth="1"/>
    <col min="11686" max="11688" width="14.42578125" style="16" customWidth="1"/>
    <col min="11689" max="11689" width="4.140625" style="16" customWidth="1"/>
    <col min="11690" max="11690" width="15" style="16" customWidth="1"/>
    <col min="11691" max="11692" width="9.140625" style="16" customWidth="1"/>
    <col min="11693" max="11693" width="11.5703125" style="16" customWidth="1"/>
    <col min="11694" max="11694" width="18.140625" style="16" customWidth="1"/>
    <col min="11695" max="11695" width="13.140625" style="16" customWidth="1"/>
    <col min="11696" max="11696" width="12.28515625" style="16" customWidth="1"/>
    <col min="11697" max="11934" width="9.140625" style="16"/>
    <col min="11935" max="11935" width="1.42578125" style="16" customWidth="1"/>
    <col min="11936" max="11936" width="59.5703125" style="16" customWidth="1"/>
    <col min="11937" max="11937" width="9.140625" style="16" customWidth="1"/>
    <col min="11938" max="11939" width="3.85546875" style="16" customWidth="1"/>
    <col min="11940" max="11940" width="10.5703125" style="16" customWidth="1"/>
    <col min="11941" max="11941" width="3.85546875" style="16" customWidth="1"/>
    <col min="11942" max="11944" width="14.42578125" style="16" customWidth="1"/>
    <col min="11945" max="11945" width="4.140625" style="16" customWidth="1"/>
    <col min="11946" max="11946" width="15" style="16" customWidth="1"/>
    <col min="11947" max="11948" width="9.140625" style="16" customWidth="1"/>
    <col min="11949" max="11949" width="11.5703125" style="16" customWidth="1"/>
    <col min="11950" max="11950" width="18.140625" style="16" customWidth="1"/>
    <col min="11951" max="11951" width="13.140625" style="16" customWidth="1"/>
    <col min="11952" max="11952" width="12.28515625" style="16" customWidth="1"/>
    <col min="11953" max="12190" width="9.140625" style="16"/>
    <col min="12191" max="12191" width="1.42578125" style="16" customWidth="1"/>
    <col min="12192" max="12192" width="59.5703125" style="16" customWidth="1"/>
    <col min="12193" max="12193" width="9.140625" style="16" customWidth="1"/>
    <col min="12194" max="12195" width="3.85546875" style="16" customWidth="1"/>
    <col min="12196" max="12196" width="10.5703125" style="16" customWidth="1"/>
    <col min="12197" max="12197" width="3.85546875" style="16" customWidth="1"/>
    <col min="12198" max="12200" width="14.42578125" style="16" customWidth="1"/>
    <col min="12201" max="12201" width="4.140625" style="16" customWidth="1"/>
    <col min="12202" max="12202" width="15" style="16" customWidth="1"/>
    <col min="12203" max="12204" width="9.140625" style="16" customWidth="1"/>
    <col min="12205" max="12205" width="11.5703125" style="16" customWidth="1"/>
    <col min="12206" max="12206" width="18.140625" style="16" customWidth="1"/>
    <col min="12207" max="12207" width="13.140625" style="16" customWidth="1"/>
    <col min="12208" max="12208" width="12.28515625" style="16" customWidth="1"/>
    <col min="12209" max="12446" width="9.140625" style="16"/>
    <col min="12447" max="12447" width="1.42578125" style="16" customWidth="1"/>
    <col min="12448" max="12448" width="59.5703125" style="16" customWidth="1"/>
    <col min="12449" max="12449" width="9.140625" style="16" customWidth="1"/>
    <col min="12450" max="12451" width="3.85546875" style="16" customWidth="1"/>
    <col min="12452" max="12452" width="10.5703125" style="16" customWidth="1"/>
    <col min="12453" max="12453" width="3.85546875" style="16" customWidth="1"/>
    <col min="12454" max="12456" width="14.42578125" style="16" customWidth="1"/>
    <col min="12457" max="12457" width="4.140625" style="16" customWidth="1"/>
    <col min="12458" max="12458" width="15" style="16" customWidth="1"/>
    <col min="12459" max="12460" width="9.140625" style="16" customWidth="1"/>
    <col min="12461" max="12461" width="11.5703125" style="16" customWidth="1"/>
    <col min="12462" max="12462" width="18.140625" style="16" customWidth="1"/>
    <col min="12463" max="12463" width="13.140625" style="16" customWidth="1"/>
    <col min="12464" max="12464" width="12.28515625" style="16" customWidth="1"/>
    <col min="12465" max="12702" width="9.140625" style="16"/>
    <col min="12703" max="12703" width="1.42578125" style="16" customWidth="1"/>
    <col min="12704" max="12704" width="59.5703125" style="16" customWidth="1"/>
    <col min="12705" max="12705" width="9.140625" style="16" customWidth="1"/>
    <col min="12706" max="12707" width="3.85546875" style="16" customWidth="1"/>
    <col min="12708" max="12708" width="10.5703125" style="16" customWidth="1"/>
    <col min="12709" max="12709" width="3.85546875" style="16" customWidth="1"/>
    <col min="12710" max="12712" width="14.42578125" style="16" customWidth="1"/>
    <col min="12713" max="12713" width="4.140625" style="16" customWidth="1"/>
    <col min="12714" max="12714" width="15" style="16" customWidth="1"/>
    <col min="12715" max="12716" width="9.140625" style="16" customWidth="1"/>
    <col min="12717" max="12717" width="11.5703125" style="16" customWidth="1"/>
    <col min="12718" max="12718" width="18.140625" style="16" customWidth="1"/>
    <col min="12719" max="12719" width="13.140625" style="16" customWidth="1"/>
    <col min="12720" max="12720" width="12.28515625" style="16" customWidth="1"/>
    <col min="12721" max="12958" width="9.140625" style="16"/>
    <col min="12959" max="12959" width="1.42578125" style="16" customWidth="1"/>
    <col min="12960" max="12960" width="59.5703125" style="16" customWidth="1"/>
    <col min="12961" max="12961" width="9.140625" style="16" customWidth="1"/>
    <col min="12962" max="12963" width="3.85546875" style="16" customWidth="1"/>
    <col min="12964" max="12964" width="10.5703125" style="16" customWidth="1"/>
    <col min="12965" max="12965" width="3.85546875" style="16" customWidth="1"/>
    <col min="12966" max="12968" width="14.42578125" style="16" customWidth="1"/>
    <col min="12969" max="12969" width="4.140625" style="16" customWidth="1"/>
    <col min="12970" max="12970" width="15" style="16" customWidth="1"/>
    <col min="12971" max="12972" width="9.140625" style="16" customWidth="1"/>
    <col min="12973" max="12973" width="11.5703125" style="16" customWidth="1"/>
    <col min="12974" max="12974" width="18.140625" style="16" customWidth="1"/>
    <col min="12975" max="12975" width="13.140625" style="16" customWidth="1"/>
    <col min="12976" max="12976" width="12.28515625" style="16" customWidth="1"/>
    <col min="12977" max="13214" width="9.140625" style="16"/>
    <col min="13215" max="13215" width="1.42578125" style="16" customWidth="1"/>
    <col min="13216" max="13216" width="59.5703125" style="16" customWidth="1"/>
    <col min="13217" max="13217" width="9.140625" style="16" customWidth="1"/>
    <col min="13218" max="13219" width="3.85546875" style="16" customWidth="1"/>
    <col min="13220" max="13220" width="10.5703125" style="16" customWidth="1"/>
    <col min="13221" max="13221" width="3.85546875" style="16" customWidth="1"/>
    <col min="13222" max="13224" width="14.42578125" style="16" customWidth="1"/>
    <col min="13225" max="13225" width="4.140625" style="16" customWidth="1"/>
    <col min="13226" max="13226" width="15" style="16" customWidth="1"/>
    <col min="13227" max="13228" width="9.140625" style="16" customWidth="1"/>
    <col min="13229" max="13229" width="11.5703125" style="16" customWidth="1"/>
    <col min="13230" max="13230" width="18.140625" style="16" customWidth="1"/>
    <col min="13231" max="13231" width="13.140625" style="16" customWidth="1"/>
    <col min="13232" max="13232" width="12.28515625" style="16" customWidth="1"/>
    <col min="13233" max="13470" width="9.140625" style="16"/>
    <col min="13471" max="13471" width="1.42578125" style="16" customWidth="1"/>
    <col min="13472" max="13472" width="59.5703125" style="16" customWidth="1"/>
    <col min="13473" max="13473" width="9.140625" style="16" customWidth="1"/>
    <col min="13474" max="13475" width="3.85546875" style="16" customWidth="1"/>
    <col min="13476" max="13476" width="10.5703125" style="16" customWidth="1"/>
    <col min="13477" max="13477" width="3.85546875" style="16" customWidth="1"/>
    <col min="13478" max="13480" width="14.42578125" style="16" customWidth="1"/>
    <col min="13481" max="13481" width="4.140625" style="16" customWidth="1"/>
    <col min="13482" max="13482" width="15" style="16" customWidth="1"/>
    <col min="13483" max="13484" width="9.140625" style="16" customWidth="1"/>
    <col min="13485" max="13485" width="11.5703125" style="16" customWidth="1"/>
    <col min="13486" max="13486" width="18.140625" style="16" customWidth="1"/>
    <col min="13487" max="13487" width="13.140625" style="16" customWidth="1"/>
    <col min="13488" max="13488" width="12.28515625" style="16" customWidth="1"/>
    <col min="13489" max="13726" width="9.140625" style="16"/>
    <col min="13727" max="13727" width="1.42578125" style="16" customWidth="1"/>
    <col min="13728" max="13728" width="59.5703125" style="16" customWidth="1"/>
    <col min="13729" max="13729" width="9.140625" style="16" customWidth="1"/>
    <col min="13730" max="13731" width="3.85546875" style="16" customWidth="1"/>
    <col min="13732" max="13732" width="10.5703125" style="16" customWidth="1"/>
    <col min="13733" max="13733" width="3.85546875" style="16" customWidth="1"/>
    <col min="13734" max="13736" width="14.42578125" style="16" customWidth="1"/>
    <col min="13737" max="13737" width="4.140625" style="16" customWidth="1"/>
    <col min="13738" max="13738" width="15" style="16" customWidth="1"/>
    <col min="13739" max="13740" width="9.140625" style="16" customWidth="1"/>
    <col min="13741" max="13741" width="11.5703125" style="16" customWidth="1"/>
    <col min="13742" max="13742" width="18.140625" style="16" customWidth="1"/>
    <col min="13743" max="13743" width="13.140625" style="16" customWidth="1"/>
    <col min="13744" max="13744" width="12.28515625" style="16" customWidth="1"/>
    <col min="13745" max="13982" width="9.140625" style="16"/>
    <col min="13983" max="13983" width="1.42578125" style="16" customWidth="1"/>
    <col min="13984" max="13984" width="59.5703125" style="16" customWidth="1"/>
    <col min="13985" max="13985" width="9.140625" style="16" customWidth="1"/>
    <col min="13986" max="13987" width="3.85546875" style="16" customWidth="1"/>
    <col min="13988" max="13988" width="10.5703125" style="16" customWidth="1"/>
    <col min="13989" max="13989" width="3.85546875" style="16" customWidth="1"/>
    <col min="13990" max="13992" width="14.42578125" style="16" customWidth="1"/>
    <col min="13993" max="13993" width="4.140625" style="16" customWidth="1"/>
    <col min="13994" max="13994" width="15" style="16" customWidth="1"/>
    <col min="13995" max="13996" width="9.140625" style="16" customWidth="1"/>
    <col min="13997" max="13997" width="11.5703125" style="16" customWidth="1"/>
    <col min="13998" max="13998" width="18.140625" style="16" customWidth="1"/>
    <col min="13999" max="13999" width="13.140625" style="16" customWidth="1"/>
    <col min="14000" max="14000" width="12.28515625" style="16" customWidth="1"/>
    <col min="14001" max="14238" width="9.140625" style="16"/>
    <col min="14239" max="14239" width="1.42578125" style="16" customWidth="1"/>
    <col min="14240" max="14240" width="59.5703125" style="16" customWidth="1"/>
    <col min="14241" max="14241" width="9.140625" style="16" customWidth="1"/>
    <col min="14242" max="14243" width="3.85546875" style="16" customWidth="1"/>
    <col min="14244" max="14244" width="10.5703125" style="16" customWidth="1"/>
    <col min="14245" max="14245" width="3.85546875" style="16" customWidth="1"/>
    <col min="14246" max="14248" width="14.42578125" style="16" customWidth="1"/>
    <col min="14249" max="14249" width="4.140625" style="16" customWidth="1"/>
    <col min="14250" max="14250" width="15" style="16" customWidth="1"/>
    <col min="14251" max="14252" width="9.140625" style="16" customWidth="1"/>
    <col min="14253" max="14253" width="11.5703125" style="16" customWidth="1"/>
    <col min="14254" max="14254" width="18.140625" style="16" customWidth="1"/>
    <col min="14255" max="14255" width="13.140625" style="16" customWidth="1"/>
    <col min="14256" max="14256" width="12.28515625" style="16" customWidth="1"/>
    <col min="14257" max="14494" width="9.140625" style="16"/>
    <col min="14495" max="14495" width="1.42578125" style="16" customWidth="1"/>
    <col min="14496" max="14496" width="59.5703125" style="16" customWidth="1"/>
    <col min="14497" max="14497" width="9.140625" style="16" customWidth="1"/>
    <col min="14498" max="14499" width="3.85546875" style="16" customWidth="1"/>
    <col min="14500" max="14500" width="10.5703125" style="16" customWidth="1"/>
    <col min="14501" max="14501" width="3.85546875" style="16" customWidth="1"/>
    <col min="14502" max="14504" width="14.42578125" style="16" customWidth="1"/>
    <col min="14505" max="14505" width="4.140625" style="16" customWidth="1"/>
    <col min="14506" max="14506" width="15" style="16" customWidth="1"/>
    <col min="14507" max="14508" width="9.140625" style="16" customWidth="1"/>
    <col min="14509" max="14509" width="11.5703125" style="16" customWidth="1"/>
    <col min="14510" max="14510" width="18.140625" style="16" customWidth="1"/>
    <col min="14511" max="14511" width="13.140625" style="16" customWidth="1"/>
    <col min="14512" max="14512" width="12.28515625" style="16" customWidth="1"/>
    <col min="14513" max="14750" width="9.140625" style="16"/>
    <col min="14751" max="14751" width="1.42578125" style="16" customWidth="1"/>
    <col min="14752" max="14752" width="59.5703125" style="16" customWidth="1"/>
    <col min="14753" max="14753" width="9.140625" style="16" customWidth="1"/>
    <col min="14754" max="14755" width="3.85546875" style="16" customWidth="1"/>
    <col min="14756" max="14756" width="10.5703125" style="16" customWidth="1"/>
    <col min="14757" max="14757" width="3.85546875" style="16" customWidth="1"/>
    <col min="14758" max="14760" width="14.42578125" style="16" customWidth="1"/>
    <col min="14761" max="14761" width="4.140625" style="16" customWidth="1"/>
    <col min="14762" max="14762" width="15" style="16" customWidth="1"/>
    <col min="14763" max="14764" width="9.140625" style="16" customWidth="1"/>
    <col min="14765" max="14765" width="11.5703125" style="16" customWidth="1"/>
    <col min="14766" max="14766" width="18.140625" style="16" customWidth="1"/>
    <col min="14767" max="14767" width="13.140625" style="16" customWidth="1"/>
    <col min="14768" max="14768" width="12.28515625" style="16" customWidth="1"/>
    <col min="14769" max="15006" width="9.140625" style="16"/>
    <col min="15007" max="15007" width="1.42578125" style="16" customWidth="1"/>
    <col min="15008" max="15008" width="59.5703125" style="16" customWidth="1"/>
    <col min="15009" max="15009" width="9.140625" style="16" customWidth="1"/>
    <col min="15010" max="15011" width="3.85546875" style="16" customWidth="1"/>
    <col min="15012" max="15012" width="10.5703125" style="16" customWidth="1"/>
    <col min="15013" max="15013" width="3.85546875" style="16" customWidth="1"/>
    <col min="15014" max="15016" width="14.42578125" style="16" customWidth="1"/>
    <col min="15017" max="15017" width="4.140625" style="16" customWidth="1"/>
    <col min="15018" max="15018" width="15" style="16" customWidth="1"/>
    <col min="15019" max="15020" width="9.140625" style="16" customWidth="1"/>
    <col min="15021" max="15021" width="11.5703125" style="16" customWidth="1"/>
    <col min="15022" max="15022" width="18.140625" style="16" customWidth="1"/>
    <col min="15023" max="15023" width="13.140625" style="16" customWidth="1"/>
    <col min="15024" max="15024" width="12.28515625" style="16" customWidth="1"/>
    <col min="15025" max="15262" width="9.140625" style="16"/>
    <col min="15263" max="15263" width="1.42578125" style="16" customWidth="1"/>
    <col min="15264" max="15264" width="59.5703125" style="16" customWidth="1"/>
    <col min="15265" max="15265" width="9.140625" style="16" customWidth="1"/>
    <col min="15266" max="15267" width="3.85546875" style="16" customWidth="1"/>
    <col min="15268" max="15268" width="10.5703125" style="16" customWidth="1"/>
    <col min="15269" max="15269" width="3.85546875" style="16" customWidth="1"/>
    <col min="15270" max="15272" width="14.42578125" style="16" customWidth="1"/>
    <col min="15273" max="15273" width="4.140625" style="16" customWidth="1"/>
    <col min="15274" max="15274" width="15" style="16" customWidth="1"/>
    <col min="15275" max="15276" width="9.140625" style="16" customWidth="1"/>
    <col min="15277" max="15277" width="11.5703125" style="16" customWidth="1"/>
    <col min="15278" max="15278" width="18.140625" style="16" customWidth="1"/>
    <col min="15279" max="15279" width="13.140625" style="16" customWidth="1"/>
    <col min="15280" max="15280" width="12.28515625" style="16" customWidth="1"/>
    <col min="15281" max="15518" width="9.140625" style="16"/>
    <col min="15519" max="15519" width="1.42578125" style="16" customWidth="1"/>
    <col min="15520" max="15520" width="59.5703125" style="16" customWidth="1"/>
    <col min="15521" max="15521" width="9.140625" style="16" customWidth="1"/>
    <col min="15522" max="15523" width="3.85546875" style="16" customWidth="1"/>
    <col min="15524" max="15524" width="10.5703125" style="16" customWidth="1"/>
    <col min="15525" max="15525" width="3.85546875" style="16" customWidth="1"/>
    <col min="15526" max="15528" width="14.42578125" style="16" customWidth="1"/>
    <col min="15529" max="15529" width="4.140625" style="16" customWidth="1"/>
    <col min="15530" max="15530" width="15" style="16" customWidth="1"/>
    <col min="15531" max="15532" width="9.140625" style="16" customWidth="1"/>
    <col min="15533" max="15533" width="11.5703125" style="16" customWidth="1"/>
    <col min="15534" max="15534" width="18.140625" style="16" customWidth="1"/>
    <col min="15535" max="15535" width="13.140625" style="16" customWidth="1"/>
    <col min="15536" max="15536" width="12.28515625" style="16" customWidth="1"/>
    <col min="15537" max="15774" width="9.140625" style="16"/>
    <col min="15775" max="15775" width="1.42578125" style="16" customWidth="1"/>
    <col min="15776" max="15776" width="59.5703125" style="16" customWidth="1"/>
    <col min="15777" max="15777" width="9.140625" style="16" customWidth="1"/>
    <col min="15778" max="15779" width="3.85546875" style="16" customWidth="1"/>
    <col min="15780" max="15780" width="10.5703125" style="16" customWidth="1"/>
    <col min="15781" max="15781" width="3.85546875" style="16" customWidth="1"/>
    <col min="15782" max="15784" width="14.42578125" style="16" customWidth="1"/>
    <col min="15785" max="15785" width="4.140625" style="16" customWidth="1"/>
    <col min="15786" max="15786" width="15" style="16" customWidth="1"/>
    <col min="15787" max="15788" width="9.140625" style="16" customWidth="1"/>
    <col min="15789" max="15789" width="11.5703125" style="16" customWidth="1"/>
    <col min="15790" max="15790" width="18.140625" style="16" customWidth="1"/>
    <col min="15791" max="15791" width="13.140625" style="16" customWidth="1"/>
    <col min="15792" max="15792" width="12.28515625" style="16" customWidth="1"/>
    <col min="15793" max="16030" width="9.140625" style="16"/>
    <col min="16031" max="16031" width="1.42578125" style="16" customWidth="1"/>
    <col min="16032" max="16032" width="59.5703125" style="16" customWidth="1"/>
    <col min="16033" max="16033" width="9.140625" style="16" customWidth="1"/>
    <col min="16034" max="16035" width="3.85546875" style="16" customWidth="1"/>
    <col min="16036" max="16036" width="10.5703125" style="16" customWidth="1"/>
    <col min="16037" max="16037" width="3.85546875" style="16" customWidth="1"/>
    <col min="16038" max="16040" width="14.42578125" style="16" customWidth="1"/>
    <col min="16041" max="16041" width="4.140625" style="16" customWidth="1"/>
    <col min="16042" max="16042" width="15" style="16" customWidth="1"/>
    <col min="16043" max="16044" width="9.140625" style="16" customWidth="1"/>
    <col min="16045" max="16045" width="11.5703125" style="16" customWidth="1"/>
    <col min="16046" max="16046" width="18.140625" style="16" customWidth="1"/>
    <col min="16047" max="16047" width="13.140625" style="16" customWidth="1"/>
    <col min="16048" max="16048" width="12.28515625" style="16" customWidth="1"/>
    <col min="16049" max="16384" width="9.140625" style="16"/>
  </cols>
  <sheetData>
    <row r="1" spans="1:28" ht="15.75" customHeight="1" x14ac:dyDescent="0.25">
      <c r="A1" s="19"/>
      <c r="E1" s="16"/>
      <c r="F1" s="16"/>
      <c r="G1" s="16"/>
      <c r="I1" s="16"/>
      <c r="J1" s="155" t="s">
        <v>467</v>
      </c>
      <c r="K1" s="155"/>
      <c r="L1" s="155"/>
      <c r="M1" s="155"/>
    </row>
    <row r="2" spans="1:28" ht="43.5" customHeight="1" x14ac:dyDescent="0.25">
      <c r="E2" s="16"/>
      <c r="F2" s="24"/>
      <c r="G2" s="24"/>
      <c r="H2" s="24"/>
      <c r="I2" s="24"/>
      <c r="J2" s="155" t="s">
        <v>475</v>
      </c>
      <c r="K2" s="155"/>
      <c r="L2" s="155"/>
      <c r="M2" s="155"/>
      <c r="N2" s="24"/>
      <c r="O2" s="24"/>
      <c r="P2" s="24"/>
    </row>
    <row r="3" spans="1:28" ht="39" customHeight="1" x14ac:dyDescent="0.25">
      <c r="A3" s="156" t="s">
        <v>471</v>
      </c>
      <c r="B3" s="156"/>
      <c r="C3" s="156"/>
      <c r="D3" s="156"/>
      <c r="E3" s="157"/>
      <c r="F3" s="156"/>
      <c r="G3" s="156"/>
      <c r="H3" s="156"/>
      <c r="I3" s="156"/>
      <c r="J3" s="156"/>
      <c r="K3" s="156"/>
      <c r="L3" s="156"/>
      <c r="M3" s="156"/>
      <c r="N3" s="92"/>
      <c r="O3" s="92"/>
      <c r="P3" s="92"/>
    </row>
    <row r="4" spans="1:28" s="54" customFormat="1" x14ac:dyDescent="0.25">
      <c r="A4" s="83"/>
      <c r="B4" s="51"/>
      <c r="C4" s="51"/>
      <c r="D4" s="51"/>
      <c r="E4" s="52"/>
      <c r="F4" s="52"/>
      <c r="G4" s="52"/>
      <c r="H4" s="51"/>
      <c r="I4" s="52"/>
      <c r="J4" s="53"/>
      <c r="K4" s="53"/>
      <c r="L4" s="128" t="s">
        <v>329</v>
      </c>
      <c r="M4" s="53"/>
      <c r="N4" s="53"/>
      <c r="O4" s="53"/>
      <c r="P4" s="53"/>
      <c r="Q4" s="53"/>
      <c r="R4" s="53"/>
      <c r="S4" s="53"/>
      <c r="T4" s="53"/>
      <c r="U4" s="53"/>
    </row>
    <row r="5" spans="1:28" ht="90" customHeight="1" x14ac:dyDescent="0.25">
      <c r="A5" s="55" t="s">
        <v>0</v>
      </c>
      <c r="B5" s="104"/>
      <c r="C5" s="104"/>
      <c r="D5" s="104"/>
      <c r="E5" s="10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126" t="s">
        <v>345</v>
      </c>
      <c r="K5" s="126" t="s">
        <v>469</v>
      </c>
      <c r="L5" s="126" t="s">
        <v>470</v>
      </c>
      <c r="M5" s="131" t="s">
        <v>468</v>
      </c>
      <c r="N5" s="122"/>
      <c r="O5" s="122"/>
      <c r="P5" s="122"/>
      <c r="Q5" s="14" t="s">
        <v>429</v>
      </c>
      <c r="R5" s="14" t="s">
        <v>428</v>
      </c>
      <c r="S5" s="97" t="s">
        <v>6</v>
      </c>
      <c r="T5" s="97" t="s">
        <v>7</v>
      </c>
      <c r="U5" s="97" t="s">
        <v>8</v>
      </c>
      <c r="V5" s="97" t="s">
        <v>430</v>
      </c>
      <c r="W5" s="97" t="s">
        <v>432</v>
      </c>
      <c r="X5" s="97" t="s">
        <v>431</v>
      </c>
      <c r="Y5" s="97" t="s">
        <v>432</v>
      </c>
      <c r="Z5" s="2"/>
      <c r="AA5" s="2"/>
      <c r="AB5" s="2"/>
    </row>
    <row r="6" spans="1:28" ht="28.5" hidden="1" x14ac:dyDescent="0.25">
      <c r="A6" s="55"/>
      <c r="B6" s="104"/>
      <c r="C6" s="104"/>
      <c r="D6" s="104"/>
      <c r="E6" s="104"/>
      <c r="F6" s="4"/>
      <c r="G6" s="4"/>
      <c r="H6" s="4"/>
      <c r="I6" s="4"/>
      <c r="J6" s="20"/>
      <c r="K6" s="20"/>
      <c r="L6" s="20"/>
      <c r="M6" s="20"/>
      <c r="N6" s="20"/>
      <c r="O6" s="20"/>
      <c r="P6" s="20"/>
      <c r="Q6" s="14" t="s">
        <v>370</v>
      </c>
      <c r="R6" s="14" t="s">
        <v>370</v>
      </c>
      <c r="S6" s="20"/>
      <c r="T6" s="20"/>
      <c r="U6" s="20"/>
      <c r="V6" s="42"/>
      <c r="W6" s="42"/>
      <c r="X6" s="42"/>
      <c r="Y6" s="42"/>
    </row>
    <row r="7" spans="1:28" ht="28.5" x14ac:dyDescent="0.25">
      <c r="A7" s="84" t="s">
        <v>9</v>
      </c>
      <c r="B7" s="41"/>
      <c r="C7" s="41"/>
      <c r="D7" s="41"/>
      <c r="E7" s="41">
        <v>851</v>
      </c>
      <c r="F7" s="4"/>
      <c r="G7" s="4"/>
      <c r="H7" s="4"/>
      <c r="I7" s="4"/>
      <c r="J7" s="28">
        <f t="shared" ref="J7" si="0">J8+J66+J75+J90+J124+J152+J194+J219</f>
        <v>80910245.24000001</v>
      </c>
      <c r="K7" s="28">
        <f t="shared" ref="K7:L7" si="1">K8+K66+K75+K90+K124+K152+K194+K219</f>
        <v>80965245.24000001</v>
      </c>
      <c r="L7" s="28">
        <f t="shared" si="1"/>
        <v>50060030.140000008</v>
      </c>
      <c r="M7" s="127">
        <f t="shared" ref="M7:M70" si="2">L7/K7*100</f>
        <v>61.829035398596424</v>
      </c>
      <c r="N7" s="28">
        <f t="shared" ref="N7:P7" si="3">N8+N66+N75+N90+N124+N152+N194+N219</f>
        <v>80910.299999999988</v>
      </c>
      <c r="O7" s="28">
        <f t="shared" ref="O7" si="4">O8+O66+O75+O90+O124+O152+O194+O219</f>
        <v>80965.299999999988</v>
      </c>
      <c r="P7" s="28">
        <f t="shared" si="3"/>
        <v>50060.000000000007</v>
      </c>
      <c r="Q7" s="28">
        <f>Q8+Q66+Q75+Q90+Q124+Q152+Q194+Q219</f>
        <v>68259285.200000003</v>
      </c>
      <c r="R7" s="28">
        <f>R8+R66+R75+R90+R124+R152+R194+R219</f>
        <v>93805008.5</v>
      </c>
      <c r="S7" s="28">
        <f>S8+S66+S75+S90+S124+S152+S194+S219</f>
        <v>14137563.199999999</v>
      </c>
      <c r="T7" s="28">
        <f>T8+T66+T75+T90+T124+T152+T194+T219</f>
        <v>60319487.620000005</v>
      </c>
      <c r="U7" s="28" t="e">
        <f>U8+U66+U75+U90+U124+U152+U194+U219</f>
        <v>#REF!</v>
      </c>
      <c r="V7" s="34" t="e">
        <f>#REF!-Q7</f>
        <v>#REF!</v>
      </c>
      <c r="W7" s="86" t="e">
        <f>#REF!/Q7*100</f>
        <v>#REF!</v>
      </c>
      <c r="X7" s="34" t="e">
        <f>#REF!-R7</f>
        <v>#REF!</v>
      </c>
      <c r="Y7" s="87" t="e">
        <f>#REF!/R7*100</f>
        <v>#REF!</v>
      </c>
    </row>
    <row r="8" spans="1:28" s="56" customFormat="1" ht="18.75" customHeight="1" x14ac:dyDescent="0.25">
      <c r="A8" s="26" t="s">
        <v>13</v>
      </c>
      <c r="B8" s="57"/>
      <c r="C8" s="57"/>
      <c r="D8" s="57"/>
      <c r="E8" s="104">
        <v>851</v>
      </c>
      <c r="F8" s="27" t="s">
        <v>14</v>
      </c>
      <c r="G8" s="27"/>
      <c r="H8" s="27"/>
      <c r="I8" s="27"/>
      <c r="J8" s="43">
        <f t="shared" ref="J8" si="5">J9+J29+J33+J37</f>
        <v>25111967</v>
      </c>
      <c r="K8" s="43">
        <f t="shared" ref="K8:L8" si="6">K9+K29+K33+K37</f>
        <v>25111967</v>
      </c>
      <c r="L8" s="43">
        <f t="shared" si="6"/>
        <v>15819481.340000004</v>
      </c>
      <c r="M8" s="127">
        <f t="shared" si="2"/>
        <v>62.995787386945842</v>
      </c>
      <c r="N8" s="43">
        <f t="shared" ref="N8:P8" si="7">N9+N29+N33+N37</f>
        <v>25111.999999999996</v>
      </c>
      <c r="O8" s="43">
        <f t="shared" ref="O8" si="8">O9+O29+O33+O37</f>
        <v>25111.999999999996</v>
      </c>
      <c r="P8" s="43">
        <f t="shared" si="7"/>
        <v>15819.5</v>
      </c>
      <c r="Q8" s="43">
        <f t="shared" ref="Q8:R8" si="9">Q9+Q29+Q33+Q37</f>
        <v>20733742</v>
      </c>
      <c r="R8" s="43">
        <f t="shared" si="9"/>
        <v>27229371</v>
      </c>
      <c r="S8" s="43">
        <f t="shared" ref="S8" si="10">S9+S29+S33+S37</f>
        <v>351942</v>
      </c>
      <c r="T8" s="43">
        <f t="shared" ref="T8" si="11">T9+T29+T33+T37</f>
        <v>20956440</v>
      </c>
      <c r="U8" s="43">
        <f t="shared" ref="U8" si="12">U9+U29+U33+U37</f>
        <v>2500</v>
      </c>
      <c r="V8" s="34" t="e">
        <f>#REF!-Q8</f>
        <v>#REF!</v>
      </c>
      <c r="W8" s="86" t="e">
        <f>#REF!/Q8*100</f>
        <v>#REF!</v>
      </c>
      <c r="X8" s="34" t="e">
        <f>#REF!-R8</f>
        <v>#REF!</v>
      </c>
      <c r="Y8" s="87" t="e">
        <f>#REF!/R8*100</f>
        <v>#REF!</v>
      </c>
    </row>
    <row r="9" spans="1:28" s="36" customFormat="1" ht="86.25" customHeight="1" x14ac:dyDescent="0.25">
      <c r="A9" s="29" t="s">
        <v>15</v>
      </c>
      <c r="B9" s="102"/>
      <c r="C9" s="102"/>
      <c r="D9" s="102"/>
      <c r="E9" s="104">
        <v>851</v>
      </c>
      <c r="F9" s="31" t="s">
        <v>14</v>
      </c>
      <c r="G9" s="31" t="s">
        <v>16</v>
      </c>
      <c r="H9" s="31"/>
      <c r="I9" s="31"/>
      <c r="J9" s="35">
        <f t="shared" ref="J9" si="13">J10+J13+J26+J20+J23</f>
        <v>20442517</v>
      </c>
      <c r="K9" s="35">
        <f t="shared" ref="K9:L9" si="14">K10+K13+K26+K20+K23</f>
        <v>20442517</v>
      </c>
      <c r="L9" s="35">
        <f t="shared" si="14"/>
        <v>12965084.790000003</v>
      </c>
      <c r="M9" s="127">
        <f t="shared" si="2"/>
        <v>63.422154864785007</v>
      </c>
      <c r="N9" s="35">
        <f t="shared" ref="N9:P9" si="15">N10+N13+N26+N20+N23</f>
        <v>20442.499999999996</v>
      </c>
      <c r="O9" s="35">
        <f t="shared" ref="O9" si="16">O10+O13+O26+O20+O23</f>
        <v>20442.499999999996</v>
      </c>
      <c r="P9" s="35">
        <f t="shared" si="15"/>
        <v>12965.1</v>
      </c>
      <c r="Q9" s="35">
        <f>Q10+Q13+Q26+Q20+Q23</f>
        <v>17645300</v>
      </c>
      <c r="R9" s="35">
        <f>R10+R13+R26+R20+R23</f>
        <v>17462440</v>
      </c>
      <c r="S9" s="35">
        <f t="shared" ref="S9" si="17">S10+S13+S26+S20+S23</f>
        <v>0</v>
      </c>
      <c r="T9" s="35">
        <f t="shared" ref="T9" si="18">T10+T13+T26+T20+T23</f>
        <v>17459940</v>
      </c>
      <c r="U9" s="35">
        <f t="shared" ref="U9" si="19">U10+U13+U26+U20+U23</f>
        <v>2500</v>
      </c>
      <c r="V9" s="34" t="e">
        <f>#REF!-Q9</f>
        <v>#REF!</v>
      </c>
      <c r="W9" s="86" t="e">
        <f>#REF!/Q9*100</f>
        <v>#REF!</v>
      </c>
      <c r="X9" s="34" t="e">
        <f>#REF!-R9</f>
        <v>#REF!</v>
      </c>
      <c r="Y9" s="87" t="e">
        <f>#REF!/R9*100</f>
        <v>#REF!</v>
      </c>
    </row>
    <row r="10" spans="1:28" ht="61.5" customHeight="1" x14ac:dyDescent="0.25">
      <c r="A10" s="25" t="s">
        <v>17</v>
      </c>
      <c r="B10" s="3"/>
      <c r="C10" s="3"/>
      <c r="D10" s="3"/>
      <c r="E10" s="104">
        <v>851</v>
      </c>
      <c r="F10" s="4" t="s">
        <v>14</v>
      </c>
      <c r="G10" s="4" t="s">
        <v>16</v>
      </c>
      <c r="H10" s="4" t="s">
        <v>18</v>
      </c>
      <c r="I10" s="4"/>
      <c r="J10" s="34">
        <f t="shared" ref="J10:R11" si="20">J11</f>
        <v>1395661</v>
      </c>
      <c r="K10" s="34">
        <f t="shared" si="20"/>
        <v>1395661</v>
      </c>
      <c r="L10" s="34">
        <f t="shared" si="20"/>
        <v>885803.07000000007</v>
      </c>
      <c r="M10" s="127">
        <f t="shared" si="2"/>
        <v>63.468354421310046</v>
      </c>
      <c r="N10" s="34">
        <f t="shared" si="20"/>
        <v>1395.7</v>
      </c>
      <c r="O10" s="34">
        <f t="shared" si="20"/>
        <v>1395.7</v>
      </c>
      <c r="P10" s="34">
        <f t="shared" si="20"/>
        <v>885.8</v>
      </c>
      <c r="Q10" s="34">
        <f t="shared" si="20"/>
        <v>1000400</v>
      </c>
      <c r="R10" s="34">
        <f t="shared" si="20"/>
        <v>1000400</v>
      </c>
      <c r="S10" s="34">
        <f t="shared" ref="Q10:U11" si="21">S11</f>
        <v>0</v>
      </c>
      <c r="T10" s="34">
        <f t="shared" si="21"/>
        <v>1000400</v>
      </c>
      <c r="U10" s="34">
        <f t="shared" si="21"/>
        <v>0</v>
      </c>
      <c r="V10" s="34" t="e">
        <f>#REF!-Q10</f>
        <v>#REF!</v>
      </c>
      <c r="W10" s="86" t="e">
        <f>#REF!/Q10*100</f>
        <v>#REF!</v>
      </c>
      <c r="X10" s="34" t="e">
        <f>#REF!-R10</f>
        <v>#REF!</v>
      </c>
      <c r="Y10" s="87" t="e">
        <f>#REF!/R10*100</f>
        <v>#REF!</v>
      </c>
    </row>
    <row r="11" spans="1:28" ht="107.25" customHeight="1" x14ac:dyDescent="0.25">
      <c r="A11" s="105" t="s">
        <v>19</v>
      </c>
      <c r="B11" s="3"/>
      <c r="C11" s="3"/>
      <c r="D11" s="3"/>
      <c r="E11" s="104">
        <v>851</v>
      </c>
      <c r="F11" s="4" t="s">
        <v>20</v>
      </c>
      <c r="G11" s="4" t="s">
        <v>16</v>
      </c>
      <c r="H11" s="4" t="s">
        <v>18</v>
      </c>
      <c r="I11" s="4" t="s">
        <v>21</v>
      </c>
      <c r="J11" s="34">
        <f t="shared" si="20"/>
        <v>1395661</v>
      </c>
      <c r="K11" s="34">
        <f t="shared" si="20"/>
        <v>1395661</v>
      </c>
      <c r="L11" s="34">
        <f t="shared" si="20"/>
        <v>885803.07000000007</v>
      </c>
      <c r="M11" s="127">
        <f t="shared" si="2"/>
        <v>63.468354421310046</v>
      </c>
      <c r="N11" s="34">
        <f t="shared" si="20"/>
        <v>1395.7</v>
      </c>
      <c r="O11" s="34">
        <f t="shared" si="20"/>
        <v>1395.7</v>
      </c>
      <c r="P11" s="34">
        <f t="shared" si="20"/>
        <v>885.8</v>
      </c>
      <c r="Q11" s="34">
        <f t="shared" si="21"/>
        <v>1000400</v>
      </c>
      <c r="R11" s="34">
        <f t="shared" si="21"/>
        <v>1000400</v>
      </c>
      <c r="S11" s="34">
        <f t="shared" si="21"/>
        <v>0</v>
      </c>
      <c r="T11" s="34">
        <f t="shared" si="21"/>
        <v>1000400</v>
      </c>
      <c r="U11" s="34">
        <f t="shared" si="21"/>
        <v>0</v>
      </c>
      <c r="V11" s="34" t="e">
        <f>#REF!-Q11</f>
        <v>#REF!</v>
      </c>
      <c r="W11" s="86" t="e">
        <f>#REF!/Q11*100</f>
        <v>#REF!</v>
      </c>
      <c r="X11" s="34" t="e">
        <f>#REF!-R11</f>
        <v>#REF!</v>
      </c>
      <c r="Y11" s="87" t="e">
        <f>#REF!/R11*100</f>
        <v>#REF!</v>
      </c>
    </row>
    <row r="12" spans="1:28" ht="32.25" customHeight="1" x14ac:dyDescent="0.25">
      <c r="A12" s="105" t="s">
        <v>11</v>
      </c>
      <c r="B12" s="105"/>
      <c r="C12" s="105"/>
      <c r="D12" s="105"/>
      <c r="E12" s="104">
        <v>851</v>
      </c>
      <c r="F12" s="4" t="s">
        <v>14</v>
      </c>
      <c r="G12" s="4" t="s">
        <v>16</v>
      </c>
      <c r="H12" s="4" t="s">
        <v>18</v>
      </c>
      <c r="I12" s="4" t="s">
        <v>22</v>
      </c>
      <c r="J12" s="34">
        <f>1072810+322851</f>
        <v>1395661</v>
      </c>
      <c r="K12" s="34">
        <f>1072810+322851</f>
        <v>1395661</v>
      </c>
      <c r="L12" s="34">
        <f>689649.89+196153.18</f>
        <v>885803.07000000007</v>
      </c>
      <c r="M12" s="127">
        <f t="shared" si="2"/>
        <v>63.468354421310046</v>
      </c>
      <c r="N12" s="34">
        <v>1395.7</v>
      </c>
      <c r="O12" s="34">
        <v>1395.7</v>
      </c>
      <c r="P12" s="34">
        <v>885.8</v>
      </c>
      <c r="Q12" s="34">
        <v>1000400</v>
      </c>
      <c r="R12" s="34">
        <v>1000400</v>
      </c>
      <c r="S12" s="34"/>
      <c r="T12" s="34">
        <f>R12</f>
        <v>1000400</v>
      </c>
      <c r="U12" s="34"/>
      <c r="V12" s="34" t="e">
        <f>#REF!-Q12</f>
        <v>#REF!</v>
      </c>
      <c r="W12" s="86" t="e">
        <f>#REF!/Q12*100</f>
        <v>#REF!</v>
      </c>
      <c r="X12" s="34" t="e">
        <f>#REF!-R12</f>
        <v>#REF!</v>
      </c>
      <c r="Y12" s="87" t="e">
        <f>#REF!/R12*100</f>
        <v>#REF!</v>
      </c>
    </row>
    <row r="13" spans="1:28" ht="45" x14ac:dyDescent="0.25">
      <c r="A13" s="25" t="s">
        <v>23</v>
      </c>
      <c r="B13" s="59"/>
      <c r="C13" s="104"/>
      <c r="D13" s="104"/>
      <c r="E13" s="104">
        <v>851</v>
      </c>
      <c r="F13" s="4" t="s">
        <v>20</v>
      </c>
      <c r="G13" s="4" t="s">
        <v>16</v>
      </c>
      <c r="H13" s="4" t="s">
        <v>24</v>
      </c>
      <c r="I13" s="4"/>
      <c r="J13" s="34">
        <f t="shared" ref="J13" si="22">J14+J16+J18</f>
        <v>18588760</v>
      </c>
      <c r="K13" s="34">
        <f t="shared" ref="K13:L13" si="23">K14+K16+K18</f>
        <v>18588760</v>
      </c>
      <c r="L13" s="34">
        <f t="shared" si="23"/>
        <v>11664426.260000002</v>
      </c>
      <c r="M13" s="127">
        <f t="shared" si="2"/>
        <v>62.749888965159592</v>
      </c>
      <c r="N13" s="34">
        <f t="shared" ref="N13:P13" si="24">N14+N16+N18</f>
        <v>18588.699999999997</v>
      </c>
      <c r="O13" s="34">
        <f t="shared" ref="O13" si="25">O14+O16+O18</f>
        <v>18588.699999999997</v>
      </c>
      <c r="P13" s="34">
        <f t="shared" si="24"/>
        <v>11664.400000000001</v>
      </c>
      <c r="Q13" s="34">
        <f t="shared" ref="Q13" si="26">Q14+Q16+Q18</f>
        <v>16392400</v>
      </c>
      <c r="R13" s="34">
        <f t="shared" ref="R13:U13" si="27">R14+R16+R18</f>
        <v>16194540</v>
      </c>
      <c r="S13" s="34">
        <f t="shared" si="27"/>
        <v>0</v>
      </c>
      <c r="T13" s="34">
        <f t="shared" si="27"/>
        <v>16194540</v>
      </c>
      <c r="U13" s="34">
        <f t="shared" si="27"/>
        <v>0</v>
      </c>
      <c r="V13" s="34" t="e">
        <f>#REF!-Q13</f>
        <v>#REF!</v>
      </c>
      <c r="W13" s="86" t="e">
        <f>#REF!/Q13*100</f>
        <v>#REF!</v>
      </c>
      <c r="X13" s="34" t="e">
        <f>#REF!-R13</f>
        <v>#REF!</v>
      </c>
      <c r="Y13" s="87" t="e">
        <f>#REF!/R13*100</f>
        <v>#REF!</v>
      </c>
    </row>
    <row r="14" spans="1:28" ht="108" customHeight="1" x14ac:dyDescent="0.25">
      <c r="A14" s="105" t="s">
        <v>19</v>
      </c>
      <c r="B14" s="104"/>
      <c r="C14" s="104"/>
      <c r="D14" s="104"/>
      <c r="E14" s="104">
        <v>851</v>
      </c>
      <c r="F14" s="4" t="s">
        <v>14</v>
      </c>
      <c r="G14" s="4" t="s">
        <v>16</v>
      </c>
      <c r="H14" s="4" t="s">
        <v>24</v>
      </c>
      <c r="I14" s="4" t="s">
        <v>21</v>
      </c>
      <c r="J14" s="34">
        <f t="shared" ref="J14:U14" si="28">J15</f>
        <v>13698300</v>
      </c>
      <c r="K14" s="34">
        <f t="shared" si="28"/>
        <v>13698300</v>
      </c>
      <c r="L14" s="34">
        <f t="shared" si="28"/>
        <v>8719544.0500000007</v>
      </c>
      <c r="M14" s="127">
        <f t="shared" si="2"/>
        <v>63.654205631355723</v>
      </c>
      <c r="N14" s="34">
        <f t="shared" si="28"/>
        <v>13698.3</v>
      </c>
      <c r="O14" s="34">
        <f t="shared" si="28"/>
        <v>13698.3</v>
      </c>
      <c r="P14" s="34">
        <f t="shared" si="28"/>
        <v>8719.5</v>
      </c>
      <c r="Q14" s="34">
        <f t="shared" si="28"/>
        <v>12146300</v>
      </c>
      <c r="R14" s="34">
        <f t="shared" si="28"/>
        <v>11619700</v>
      </c>
      <c r="S14" s="34">
        <f t="shared" si="28"/>
        <v>0</v>
      </c>
      <c r="T14" s="34">
        <f t="shared" si="28"/>
        <v>11619700</v>
      </c>
      <c r="U14" s="34">
        <f t="shared" si="28"/>
        <v>0</v>
      </c>
      <c r="V14" s="34" t="e">
        <f>#REF!-Q14</f>
        <v>#REF!</v>
      </c>
      <c r="W14" s="86" t="e">
        <f>#REF!/Q14*100</f>
        <v>#REF!</v>
      </c>
      <c r="X14" s="34" t="e">
        <f>#REF!-R14</f>
        <v>#REF!</v>
      </c>
      <c r="Y14" s="87" t="e">
        <f>#REF!/R14*100</f>
        <v>#REF!</v>
      </c>
    </row>
    <row r="15" spans="1:28" ht="45" x14ac:dyDescent="0.25">
      <c r="A15" s="105" t="s">
        <v>11</v>
      </c>
      <c r="B15" s="104"/>
      <c r="C15" s="104"/>
      <c r="D15" s="104"/>
      <c r="E15" s="104">
        <v>851</v>
      </c>
      <c r="F15" s="4" t="s">
        <v>14</v>
      </c>
      <c r="G15" s="4" t="s">
        <v>16</v>
      </c>
      <c r="H15" s="4" t="s">
        <v>24</v>
      </c>
      <c r="I15" s="4" t="s">
        <v>22</v>
      </c>
      <c r="J15" s="34">
        <f>10481500+109400+3107400</f>
        <v>13698300</v>
      </c>
      <c r="K15" s="34">
        <f>10481500+109400+3107400</f>
        <v>13698300</v>
      </c>
      <c r="L15" s="34">
        <f>6816112.87+17990+1885441.18</f>
        <v>8719544.0500000007</v>
      </c>
      <c r="M15" s="127">
        <f t="shared" si="2"/>
        <v>63.654205631355723</v>
      </c>
      <c r="N15" s="34">
        <v>13698.3</v>
      </c>
      <c r="O15" s="34">
        <v>13698.3</v>
      </c>
      <c r="P15" s="34">
        <v>8719.5</v>
      </c>
      <c r="Q15" s="34">
        <v>12146300</v>
      </c>
      <c r="R15" s="34">
        <v>11619700</v>
      </c>
      <c r="S15" s="34"/>
      <c r="T15" s="34">
        <f>R15</f>
        <v>11619700</v>
      </c>
      <c r="U15" s="34"/>
      <c r="V15" s="34" t="e">
        <f>#REF!-Q15</f>
        <v>#REF!</v>
      </c>
      <c r="W15" s="86" t="e">
        <f>#REF!/Q15*100</f>
        <v>#REF!</v>
      </c>
      <c r="X15" s="34" t="e">
        <f>#REF!-R15</f>
        <v>#REF!</v>
      </c>
      <c r="Y15" s="87" t="e">
        <f>#REF!/R15*100</f>
        <v>#REF!</v>
      </c>
    </row>
    <row r="16" spans="1:28" ht="45" x14ac:dyDescent="0.25">
      <c r="A16" s="3" t="s">
        <v>25</v>
      </c>
      <c r="B16" s="104"/>
      <c r="C16" s="104"/>
      <c r="D16" s="104"/>
      <c r="E16" s="104">
        <v>851</v>
      </c>
      <c r="F16" s="4" t="s">
        <v>14</v>
      </c>
      <c r="G16" s="4" t="s">
        <v>16</v>
      </c>
      <c r="H16" s="4" t="s">
        <v>24</v>
      </c>
      <c r="I16" s="4" t="s">
        <v>26</v>
      </c>
      <c r="J16" s="34">
        <f t="shared" ref="J16:U16" si="29">J17</f>
        <v>4694366</v>
      </c>
      <c r="K16" s="34">
        <f t="shared" si="29"/>
        <v>4694366</v>
      </c>
      <c r="L16" s="34">
        <f t="shared" si="29"/>
        <v>2794183.72</v>
      </c>
      <c r="M16" s="127">
        <f t="shared" si="2"/>
        <v>59.522067942721137</v>
      </c>
      <c r="N16" s="34">
        <f t="shared" si="29"/>
        <v>4694.3</v>
      </c>
      <c r="O16" s="34">
        <f t="shared" si="29"/>
        <v>4694.3</v>
      </c>
      <c r="P16" s="34">
        <f t="shared" si="29"/>
        <v>2794.2</v>
      </c>
      <c r="Q16" s="34">
        <f t="shared" si="29"/>
        <v>3986000</v>
      </c>
      <c r="R16" s="34">
        <f t="shared" si="29"/>
        <v>4314740</v>
      </c>
      <c r="S16" s="34">
        <f t="shared" si="29"/>
        <v>0</v>
      </c>
      <c r="T16" s="34">
        <f t="shared" si="29"/>
        <v>4314740</v>
      </c>
      <c r="U16" s="34">
        <f t="shared" si="29"/>
        <v>0</v>
      </c>
      <c r="V16" s="34" t="e">
        <f>#REF!-Q16</f>
        <v>#REF!</v>
      </c>
      <c r="W16" s="86" t="e">
        <f>#REF!/Q16*100</f>
        <v>#REF!</v>
      </c>
      <c r="X16" s="34" t="e">
        <f>#REF!-R16</f>
        <v>#REF!</v>
      </c>
      <c r="Y16" s="87" t="e">
        <f>#REF!/R16*100</f>
        <v>#REF!</v>
      </c>
    </row>
    <row r="17" spans="1:25" ht="60" x14ac:dyDescent="0.25">
      <c r="A17" s="3" t="s">
        <v>12</v>
      </c>
      <c r="B17" s="104"/>
      <c r="C17" s="104"/>
      <c r="D17" s="104"/>
      <c r="E17" s="104">
        <v>851</v>
      </c>
      <c r="F17" s="4" t="s">
        <v>14</v>
      </c>
      <c r="G17" s="4" t="s">
        <v>16</v>
      </c>
      <c r="H17" s="4" t="s">
        <v>24</v>
      </c>
      <c r="I17" s="4" t="s">
        <v>27</v>
      </c>
      <c r="J17" s="34">
        <v>4694366</v>
      </c>
      <c r="K17" s="34">
        <v>4694366</v>
      </c>
      <c r="L17" s="34">
        <v>2794183.72</v>
      </c>
      <c r="M17" s="127">
        <f t="shared" si="2"/>
        <v>59.522067942721137</v>
      </c>
      <c r="N17" s="34">
        <v>4694.3</v>
      </c>
      <c r="O17" s="34">
        <v>4694.3</v>
      </c>
      <c r="P17" s="34">
        <v>2794.2</v>
      </c>
      <c r="Q17" s="34">
        <v>3986000</v>
      </c>
      <c r="R17" s="34">
        <v>4314740</v>
      </c>
      <c r="S17" s="34"/>
      <c r="T17" s="34">
        <f>R17</f>
        <v>4314740</v>
      </c>
      <c r="U17" s="34"/>
      <c r="V17" s="34" t="e">
        <f>#REF!-Q17</f>
        <v>#REF!</v>
      </c>
      <c r="W17" s="86" t="e">
        <f>#REF!/Q17*100</f>
        <v>#REF!</v>
      </c>
      <c r="X17" s="34" t="e">
        <f>#REF!-R17</f>
        <v>#REF!</v>
      </c>
      <c r="Y17" s="87" t="e">
        <f>#REF!/R17*100</f>
        <v>#REF!</v>
      </c>
    </row>
    <row r="18" spans="1:25" x14ac:dyDescent="0.25">
      <c r="A18" s="3" t="s">
        <v>28</v>
      </c>
      <c r="B18" s="104"/>
      <c r="C18" s="104"/>
      <c r="D18" s="104"/>
      <c r="E18" s="104">
        <v>851</v>
      </c>
      <c r="F18" s="4" t="s">
        <v>14</v>
      </c>
      <c r="G18" s="4" t="s">
        <v>16</v>
      </c>
      <c r="H18" s="4" t="s">
        <v>24</v>
      </c>
      <c r="I18" s="4" t="s">
        <v>29</v>
      </c>
      <c r="J18" s="34">
        <f t="shared" ref="J18:U18" si="30">J19</f>
        <v>196094</v>
      </c>
      <c r="K18" s="34">
        <f t="shared" si="30"/>
        <v>196094</v>
      </c>
      <c r="L18" s="34">
        <f t="shared" si="30"/>
        <v>150698.49</v>
      </c>
      <c r="M18" s="127">
        <f t="shared" si="2"/>
        <v>76.850127999836801</v>
      </c>
      <c r="N18" s="34">
        <f t="shared" si="30"/>
        <v>196.1</v>
      </c>
      <c r="O18" s="34">
        <f t="shared" si="30"/>
        <v>196.1</v>
      </c>
      <c r="P18" s="34">
        <f t="shared" si="30"/>
        <v>150.69999999999999</v>
      </c>
      <c r="Q18" s="34">
        <f t="shared" si="30"/>
        <v>260100</v>
      </c>
      <c r="R18" s="34">
        <f t="shared" si="30"/>
        <v>260100</v>
      </c>
      <c r="S18" s="34">
        <f t="shared" si="30"/>
        <v>0</v>
      </c>
      <c r="T18" s="34">
        <f t="shared" si="30"/>
        <v>260100</v>
      </c>
      <c r="U18" s="34">
        <f t="shared" si="30"/>
        <v>0</v>
      </c>
      <c r="V18" s="34" t="e">
        <f>#REF!-Q18</f>
        <v>#REF!</v>
      </c>
      <c r="W18" s="86" t="e">
        <f>#REF!/Q18*100</f>
        <v>#REF!</v>
      </c>
      <c r="X18" s="34" t="e">
        <f>#REF!-R18</f>
        <v>#REF!</v>
      </c>
      <c r="Y18" s="87" t="e">
        <f>#REF!/R18*100</f>
        <v>#REF!</v>
      </c>
    </row>
    <row r="19" spans="1:25" ht="30" x14ac:dyDescent="0.25">
      <c r="A19" s="3" t="s">
        <v>30</v>
      </c>
      <c r="B19" s="104"/>
      <c r="C19" s="104"/>
      <c r="D19" s="104"/>
      <c r="E19" s="104">
        <v>851</v>
      </c>
      <c r="F19" s="4" t="s">
        <v>14</v>
      </c>
      <c r="G19" s="4" t="s">
        <v>16</v>
      </c>
      <c r="H19" s="4" t="s">
        <v>24</v>
      </c>
      <c r="I19" s="4" t="s">
        <v>31</v>
      </c>
      <c r="J19" s="34">
        <f>175194+12500+8400</f>
        <v>196094</v>
      </c>
      <c r="K19" s="34">
        <f>175194+12500+8400</f>
        <v>196094</v>
      </c>
      <c r="L19" s="34">
        <f>134580+11291+4827.49</f>
        <v>150698.49</v>
      </c>
      <c r="M19" s="127">
        <f t="shared" si="2"/>
        <v>76.850127999836801</v>
      </c>
      <c r="N19" s="34">
        <v>196.1</v>
      </c>
      <c r="O19" s="34">
        <v>196.1</v>
      </c>
      <c r="P19" s="34">
        <v>150.69999999999999</v>
      </c>
      <c r="Q19" s="34">
        <v>260100</v>
      </c>
      <c r="R19" s="34">
        <v>260100</v>
      </c>
      <c r="S19" s="34"/>
      <c r="T19" s="34">
        <f>R19</f>
        <v>260100</v>
      </c>
      <c r="U19" s="34"/>
      <c r="V19" s="34" t="e">
        <f>#REF!-Q19</f>
        <v>#REF!</v>
      </c>
      <c r="W19" s="86" t="e">
        <f>#REF!/Q19*100</f>
        <v>#REF!</v>
      </c>
      <c r="X19" s="34" t="e">
        <f>#REF!-R19</f>
        <v>#REF!</v>
      </c>
      <c r="Y19" s="87" t="e">
        <f>#REF!/R19*100</f>
        <v>#REF!</v>
      </c>
    </row>
    <row r="20" spans="1:25" ht="45" x14ac:dyDescent="0.25">
      <c r="A20" s="25" t="s">
        <v>366</v>
      </c>
      <c r="B20" s="59"/>
      <c r="C20" s="3"/>
      <c r="D20" s="3"/>
      <c r="E20" s="104">
        <v>851</v>
      </c>
      <c r="F20" s="4" t="s">
        <v>14</v>
      </c>
      <c r="G20" s="4" t="s">
        <v>16</v>
      </c>
      <c r="H20" s="4" t="s">
        <v>34</v>
      </c>
      <c r="I20" s="4"/>
      <c r="J20" s="34">
        <f t="shared" ref="J20:R21" si="31">J21</f>
        <v>390596</v>
      </c>
      <c r="K20" s="34">
        <f t="shared" si="31"/>
        <v>390596</v>
      </c>
      <c r="L20" s="34">
        <f t="shared" si="31"/>
        <v>349855.46</v>
      </c>
      <c r="M20" s="127">
        <f t="shared" si="2"/>
        <v>89.569647410623759</v>
      </c>
      <c r="N20" s="34">
        <f t="shared" si="31"/>
        <v>390.6</v>
      </c>
      <c r="O20" s="34">
        <f t="shared" si="31"/>
        <v>390.6</v>
      </c>
      <c r="P20" s="34">
        <f t="shared" si="31"/>
        <v>349.9</v>
      </c>
      <c r="Q20" s="34">
        <f t="shared" si="31"/>
        <v>200000</v>
      </c>
      <c r="R20" s="34">
        <f t="shared" si="31"/>
        <v>200000</v>
      </c>
      <c r="S20" s="34">
        <f t="shared" ref="Q20:U21" si="32">S21</f>
        <v>0</v>
      </c>
      <c r="T20" s="34">
        <f t="shared" si="32"/>
        <v>200000</v>
      </c>
      <c r="U20" s="34">
        <f t="shared" si="32"/>
        <v>0</v>
      </c>
      <c r="V20" s="34" t="e">
        <f>#REF!-Q20</f>
        <v>#REF!</v>
      </c>
      <c r="W20" s="86" t="e">
        <f>#REF!/Q20*100</f>
        <v>#REF!</v>
      </c>
      <c r="X20" s="34" t="e">
        <f>#REF!-R20</f>
        <v>#REF!</v>
      </c>
      <c r="Y20" s="87" t="e">
        <f>#REF!/R20*100</f>
        <v>#REF!</v>
      </c>
    </row>
    <row r="21" spans="1:25" ht="45" x14ac:dyDescent="0.25">
      <c r="A21" s="3" t="s">
        <v>25</v>
      </c>
      <c r="B21" s="3"/>
      <c r="C21" s="3"/>
      <c r="D21" s="3"/>
      <c r="E21" s="104">
        <v>851</v>
      </c>
      <c r="F21" s="4" t="s">
        <v>14</v>
      </c>
      <c r="G21" s="4" t="s">
        <v>16</v>
      </c>
      <c r="H21" s="4" t="s">
        <v>34</v>
      </c>
      <c r="I21" s="4" t="s">
        <v>26</v>
      </c>
      <c r="J21" s="34">
        <f t="shared" si="31"/>
        <v>390596</v>
      </c>
      <c r="K21" s="34">
        <f t="shared" si="31"/>
        <v>390596</v>
      </c>
      <c r="L21" s="34">
        <f t="shared" si="31"/>
        <v>349855.46</v>
      </c>
      <c r="M21" s="127">
        <f t="shared" si="2"/>
        <v>89.569647410623759</v>
      </c>
      <c r="N21" s="34">
        <f t="shared" si="31"/>
        <v>390.6</v>
      </c>
      <c r="O21" s="34">
        <f t="shared" si="31"/>
        <v>390.6</v>
      </c>
      <c r="P21" s="34">
        <f t="shared" si="31"/>
        <v>349.9</v>
      </c>
      <c r="Q21" s="34">
        <f t="shared" si="32"/>
        <v>200000</v>
      </c>
      <c r="R21" s="34">
        <f t="shared" si="32"/>
        <v>200000</v>
      </c>
      <c r="S21" s="34">
        <f t="shared" si="32"/>
        <v>0</v>
      </c>
      <c r="T21" s="34">
        <f t="shared" si="32"/>
        <v>200000</v>
      </c>
      <c r="U21" s="34">
        <f t="shared" si="32"/>
        <v>0</v>
      </c>
      <c r="V21" s="34" t="e">
        <f>#REF!-Q21</f>
        <v>#REF!</v>
      </c>
      <c r="W21" s="86" t="e">
        <f>#REF!/Q21*100</f>
        <v>#REF!</v>
      </c>
      <c r="X21" s="34" t="e">
        <f>#REF!-R21</f>
        <v>#REF!</v>
      </c>
      <c r="Y21" s="87" t="e">
        <f>#REF!/R21*100</f>
        <v>#REF!</v>
      </c>
    </row>
    <row r="22" spans="1:25" ht="48" customHeight="1" x14ac:dyDescent="0.25">
      <c r="A22" s="3" t="s">
        <v>12</v>
      </c>
      <c r="B22" s="3"/>
      <c r="C22" s="3"/>
      <c r="D22" s="3"/>
      <c r="E22" s="104">
        <v>851</v>
      </c>
      <c r="F22" s="4" t="s">
        <v>14</v>
      </c>
      <c r="G22" s="4" t="s">
        <v>16</v>
      </c>
      <c r="H22" s="4" t="s">
        <v>34</v>
      </c>
      <c r="I22" s="4" t="s">
        <v>27</v>
      </c>
      <c r="J22" s="34">
        <v>390596</v>
      </c>
      <c r="K22" s="34">
        <v>390596</v>
      </c>
      <c r="L22" s="34">
        <v>349855.46</v>
      </c>
      <c r="M22" s="127">
        <f t="shared" si="2"/>
        <v>89.569647410623759</v>
      </c>
      <c r="N22" s="34">
        <v>390.6</v>
      </c>
      <c r="O22" s="34">
        <v>390.6</v>
      </c>
      <c r="P22" s="34">
        <v>349.9</v>
      </c>
      <c r="Q22" s="34">
        <v>200000</v>
      </c>
      <c r="R22" s="34">
        <v>200000</v>
      </c>
      <c r="S22" s="34"/>
      <c r="T22" s="34">
        <f>R22</f>
        <v>200000</v>
      </c>
      <c r="U22" s="34"/>
      <c r="V22" s="34" t="e">
        <f>#REF!-Q22</f>
        <v>#REF!</v>
      </c>
      <c r="W22" s="86" t="e">
        <f>#REF!/Q22*100</f>
        <v>#REF!</v>
      </c>
      <c r="X22" s="34" t="e">
        <f>#REF!-R22</f>
        <v>#REF!</v>
      </c>
      <c r="Y22" s="87" t="e">
        <f>#REF!/R22*100</f>
        <v>#REF!</v>
      </c>
    </row>
    <row r="23" spans="1:25" ht="30" x14ac:dyDescent="0.25">
      <c r="A23" s="25" t="s">
        <v>35</v>
      </c>
      <c r="B23" s="59"/>
      <c r="C23" s="3"/>
      <c r="D23" s="3"/>
      <c r="E23" s="104">
        <v>851</v>
      </c>
      <c r="F23" s="4" t="s">
        <v>14</v>
      </c>
      <c r="G23" s="4" t="s">
        <v>16</v>
      </c>
      <c r="H23" s="4" t="s">
        <v>36</v>
      </c>
      <c r="I23" s="4"/>
      <c r="J23" s="34">
        <f t="shared" ref="J23:R24" si="33">J24</f>
        <v>65000</v>
      </c>
      <c r="K23" s="34">
        <f t="shared" si="33"/>
        <v>65000</v>
      </c>
      <c r="L23" s="34">
        <f t="shared" si="33"/>
        <v>65000</v>
      </c>
      <c r="M23" s="127">
        <f t="shared" si="2"/>
        <v>100</v>
      </c>
      <c r="N23" s="34">
        <f t="shared" si="33"/>
        <v>65</v>
      </c>
      <c r="O23" s="34">
        <f t="shared" si="33"/>
        <v>65</v>
      </c>
      <c r="P23" s="34">
        <f t="shared" si="33"/>
        <v>65</v>
      </c>
      <c r="Q23" s="34">
        <f t="shared" si="33"/>
        <v>50000</v>
      </c>
      <c r="R23" s="34">
        <f t="shared" si="33"/>
        <v>65000</v>
      </c>
      <c r="S23" s="34">
        <f t="shared" ref="Q23:U24" si="34">S24</f>
        <v>0</v>
      </c>
      <c r="T23" s="34">
        <f t="shared" si="34"/>
        <v>65000</v>
      </c>
      <c r="U23" s="34">
        <f t="shared" si="34"/>
        <v>0</v>
      </c>
      <c r="V23" s="34" t="e">
        <f>#REF!-Q23</f>
        <v>#REF!</v>
      </c>
      <c r="W23" s="86" t="e">
        <f>#REF!/Q23*100</f>
        <v>#REF!</v>
      </c>
      <c r="X23" s="34" t="e">
        <f>#REF!-R23</f>
        <v>#REF!</v>
      </c>
      <c r="Y23" s="87" t="e">
        <f>#REF!/R23*100</f>
        <v>#REF!</v>
      </c>
    </row>
    <row r="24" spans="1:25" x14ac:dyDescent="0.25">
      <c r="A24" s="3" t="s">
        <v>28</v>
      </c>
      <c r="B24" s="3"/>
      <c r="C24" s="3"/>
      <c r="D24" s="3"/>
      <c r="E24" s="104">
        <v>851</v>
      </c>
      <c r="F24" s="4" t="s">
        <v>14</v>
      </c>
      <c r="G24" s="4" t="s">
        <v>16</v>
      </c>
      <c r="H24" s="4" t="s">
        <v>36</v>
      </c>
      <c r="I24" s="4" t="s">
        <v>29</v>
      </c>
      <c r="J24" s="34">
        <f t="shared" si="33"/>
        <v>65000</v>
      </c>
      <c r="K24" s="34">
        <f t="shared" si="33"/>
        <v>65000</v>
      </c>
      <c r="L24" s="34">
        <f t="shared" si="33"/>
        <v>65000</v>
      </c>
      <c r="M24" s="127">
        <f t="shared" si="2"/>
        <v>100</v>
      </c>
      <c r="N24" s="34">
        <f t="shared" si="33"/>
        <v>65</v>
      </c>
      <c r="O24" s="34">
        <f t="shared" si="33"/>
        <v>65</v>
      </c>
      <c r="P24" s="34">
        <f t="shared" si="33"/>
        <v>65</v>
      </c>
      <c r="Q24" s="34">
        <f t="shared" si="34"/>
        <v>50000</v>
      </c>
      <c r="R24" s="34">
        <f t="shared" si="34"/>
        <v>65000</v>
      </c>
      <c r="S24" s="34">
        <f t="shared" si="34"/>
        <v>0</v>
      </c>
      <c r="T24" s="34">
        <f t="shared" si="34"/>
        <v>65000</v>
      </c>
      <c r="U24" s="34">
        <f t="shared" si="34"/>
        <v>0</v>
      </c>
      <c r="V24" s="34" t="e">
        <f>#REF!-Q24</f>
        <v>#REF!</v>
      </c>
      <c r="W24" s="86" t="e">
        <f>#REF!/Q24*100</f>
        <v>#REF!</v>
      </c>
      <c r="X24" s="34" t="e">
        <f>#REF!-R24</f>
        <v>#REF!</v>
      </c>
      <c r="Y24" s="87" t="e">
        <f>#REF!/R24*100</f>
        <v>#REF!</v>
      </c>
    </row>
    <row r="25" spans="1:25" ht="30" x14ac:dyDescent="0.25">
      <c r="A25" s="3" t="s">
        <v>30</v>
      </c>
      <c r="B25" s="3"/>
      <c r="C25" s="3"/>
      <c r="D25" s="3"/>
      <c r="E25" s="104">
        <v>851</v>
      </c>
      <c r="F25" s="4" t="s">
        <v>14</v>
      </c>
      <c r="G25" s="4" t="s">
        <v>16</v>
      </c>
      <c r="H25" s="4" t="s">
        <v>36</v>
      </c>
      <c r="I25" s="4" t="s">
        <v>31</v>
      </c>
      <c r="J25" s="34">
        <v>65000</v>
      </c>
      <c r="K25" s="34">
        <v>65000</v>
      </c>
      <c r="L25" s="34">
        <v>65000</v>
      </c>
      <c r="M25" s="127">
        <f t="shared" si="2"/>
        <v>100</v>
      </c>
      <c r="N25" s="34">
        <v>65</v>
      </c>
      <c r="O25" s="34">
        <v>65</v>
      </c>
      <c r="P25" s="34">
        <v>65</v>
      </c>
      <c r="Q25" s="34">
        <v>50000</v>
      </c>
      <c r="R25" s="34">
        <v>65000</v>
      </c>
      <c r="S25" s="34"/>
      <c r="T25" s="34">
        <f>R25</f>
        <v>65000</v>
      </c>
      <c r="U25" s="34"/>
      <c r="V25" s="34" t="e">
        <f>#REF!-Q25</f>
        <v>#REF!</v>
      </c>
      <c r="W25" s="86" t="e">
        <f>#REF!/Q25*100</f>
        <v>#REF!</v>
      </c>
      <c r="X25" s="34" t="e">
        <f>#REF!-R25</f>
        <v>#REF!</v>
      </c>
      <c r="Y25" s="87" t="e">
        <f>#REF!/R25*100</f>
        <v>#REF!</v>
      </c>
    </row>
    <row r="26" spans="1:25" ht="92.25" customHeight="1" x14ac:dyDescent="0.25">
      <c r="A26" s="25" t="s">
        <v>32</v>
      </c>
      <c r="B26" s="59"/>
      <c r="C26" s="3"/>
      <c r="D26" s="3"/>
      <c r="E26" s="104">
        <v>851</v>
      </c>
      <c r="F26" s="4" t="s">
        <v>14</v>
      </c>
      <c r="G26" s="4" t="s">
        <v>16</v>
      </c>
      <c r="H26" s="4" t="s">
        <v>33</v>
      </c>
      <c r="I26" s="4"/>
      <c r="J26" s="34">
        <f t="shared" ref="J26:R27" si="35">J27</f>
        <v>2500</v>
      </c>
      <c r="K26" s="34">
        <f t="shared" si="35"/>
        <v>2500</v>
      </c>
      <c r="L26" s="34">
        <f t="shared" si="35"/>
        <v>0</v>
      </c>
      <c r="M26" s="127">
        <f t="shared" si="2"/>
        <v>0</v>
      </c>
      <c r="N26" s="34">
        <f t="shared" si="35"/>
        <v>2.5</v>
      </c>
      <c r="O26" s="34">
        <f t="shared" si="35"/>
        <v>2.5</v>
      </c>
      <c r="P26" s="34">
        <f t="shared" si="35"/>
        <v>0</v>
      </c>
      <c r="Q26" s="34">
        <f t="shared" si="35"/>
        <v>2500</v>
      </c>
      <c r="R26" s="34">
        <f t="shared" si="35"/>
        <v>2500</v>
      </c>
      <c r="S26" s="34">
        <f t="shared" ref="Q26:U27" si="36">S27</f>
        <v>0</v>
      </c>
      <c r="T26" s="34">
        <f t="shared" si="36"/>
        <v>0</v>
      </c>
      <c r="U26" s="34">
        <f t="shared" si="36"/>
        <v>2500</v>
      </c>
      <c r="V26" s="34" t="e">
        <f>#REF!-Q26</f>
        <v>#REF!</v>
      </c>
      <c r="W26" s="86" t="e">
        <f>#REF!/Q26*100</f>
        <v>#REF!</v>
      </c>
      <c r="X26" s="34" t="e">
        <f>#REF!-R26</f>
        <v>#REF!</v>
      </c>
      <c r="Y26" s="87" t="e">
        <f>#REF!/R26*100</f>
        <v>#REF!</v>
      </c>
    </row>
    <row r="27" spans="1:25" ht="45" x14ac:dyDescent="0.25">
      <c r="A27" s="3" t="s">
        <v>25</v>
      </c>
      <c r="B27" s="105"/>
      <c r="C27" s="105"/>
      <c r="D27" s="105"/>
      <c r="E27" s="104">
        <v>851</v>
      </c>
      <c r="F27" s="4" t="s">
        <v>14</v>
      </c>
      <c r="G27" s="4" t="s">
        <v>16</v>
      </c>
      <c r="H27" s="4" t="s">
        <v>33</v>
      </c>
      <c r="I27" s="4" t="s">
        <v>26</v>
      </c>
      <c r="J27" s="34">
        <f t="shared" si="35"/>
        <v>2500</v>
      </c>
      <c r="K27" s="34">
        <f t="shared" si="35"/>
        <v>2500</v>
      </c>
      <c r="L27" s="34">
        <f t="shared" si="35"/>
        <v>0</v>
      </c>
      <c r="M27" s="127">
        <f t="shared" si="2"/>
        <v>0</v>
      </c>
      <c r="N27" s="34">
        <f t="shared" si="35"/>
        <v>2.5</v>
      </c>
      <c r="O27" s="34">
        <f t="shared" si="35"/>
        <v>2.5</v>
      </c>
      <c r="P27" s="34">
        <f t="shared" si="35"/>
        <v>0</v>
      </c>
      <c r="Q27" s="34">
        <f t="shared" si="36"/>
        <v>2500</v>
      </c>
      <c r="R27" s="34">
        <f t="shared" si="36"/>
        <v>2500</v>
      </c>
      <c r="S27" s="34">
        <f t="shared" si="36"/>
        <v>0</v>
      </c>
      <c r="T27" s="34">
        <f t="shared" si="36"/>
        <v>0</v>
      </c>
      <c r="U27" s="34">
        <f t="shared" si="36"/>
        <v>2500</v>
      </c>
      <c r="V27" s="34" t="e">
        <f>#REF!-Q27</f>
        <v>#REF!</v>
      </c>
      <c r="W27" s="86" t="e">
        <f>#REF!/Q27*100</f>
        <v>#REF!</v>
      </c>
      <c r="X27" s="34" t="e">
        <f>#REF!-R27</f>
        <v>#REF!</v>
      </c>
      <c r="Y27" s="87" t="e">
        <f>#REF!/R27*100</f>
        <v>#REF!</v>
      </c>
    </row>
    <row r="28" spans="1:25" ht="47.25" customHeight="1" x14ac:dyDescent="0.25">
      <c r="A28" s="3" t="s">
        <v>12</v>
      </c>
      <c r="B28" s="3"/>
      <c r="C28" s="3"/>
      <c r="D28" s="3"/>
      <c r="E28" s="104">
        <v>851</v>
      </c>
      <c r="F28" s="4" t="s">
        <v>14</v>
      </c>
      <c r="G28" s="4" t="s">
        <v>16</v>
      </c>
      <c r="H28" s="4" t="s">
        <v>33</v>
      </c>
      <c r="I28" s="4" t="s">
        <v>27</v>
      </c>
      <c r="J28" s="34">
        <v>2500</v>
      </c>
      <c r="K28" s="34">
        <v>2500</v>
      </c>
      <c r="L28" s="34"/>
      <c r="M28" s="127">
        <f t="shared" si="2"/>
        <v>0</v>
      </c>
      <c r="N28" s="34">
        <v>2.5</v>
      </c>
      <c r="O28" s="34">
        <v>2.5</v>
      </c>
      <c r="P28" s="34"/>
      <c r="Q28" s="34">
        <v>2500</v>
      </c>
      <c r="R28" s="34">
        <v>2500</v>
      </c>
      <c r="S28" s="34"/>
      <c r="T28" s="34"/>
      <c r="U28" s="34">
        <f>R28</f>
        <v>2500</v>
      </c>
      <c r="V28" s="34" t="e">
        <f>#REF!-Q28</f>
        <v>#REF!</v>
      </c>
      <c r="W28" s="86" t="e">
        <f>#REF!/Q28*100</f>
        <v>#REF!</v>
      </c>
      <c r="X28" s="34" t="e">
        <f>#REF!-R28</f>
        <v>#REF!</v>
      </c>
      <c r="Y28" s="87" t="e">
        <f>#REF!/R28*100</f>
        <v>#REF!</v>
      </c>
    </row>
    <row r="29" spans="1:25" x14ac:dyDescent="0.25">
      <c r="A29" s="29" t="s">
        <v>37</v>
      </c>
      <c r="B29" s="3"/>
      <c r="C29" s="3"/>
      <c r="D29" s="3"/>
      <c r="E29" s="14">
        <v>851</v>
      </c>
      <c r="F29" s="31" t="s">
        <v>14</v>
      </c>
      <c r="G29" s="31" t="s">
        <v>38</v>
      </c>
      <c r="H29" s="31"/>
      <c r="I29" s="31"/>
      <c r="J29" s="35">
        <f t="shared" ref="J29:R31" si="37">J30</f>
        <v>5980</v>
      </c>
      <c r="K29" s="35">
        <f t="shared" si="37"/>
        <v>5980</v>
      </c>
      <c r="L29" s="35">
        <f t="shared" si="37"/>
        <v>5980</v>
      </c>
      <c r="M29" s="127">
        <f t="shared" si="2"/>
        <v>100</v>
      </c>
      <c r="N29" s="35">
        <f t="shared" si="37"/>
        <v>6</v>
      </c>
      <c r="O29" s="35">
        <f t="shared" si="37"/>
        <v>6</v>
      </c>
      <c r="P29" s="35">
        <f t="shared" si="37"/>
        <v>6</v>
      </c>
      <c r="Q29" s="35">
        <f t="shared" si="37"/>
        <v>38926</v>
      </c>
      <c r="R29" s="35">
        <f t="shared" si="37"/>
        <v>38926</v>
      </c>
      <c r="S29" s="35">
        <f t="shared" ref="Q29:U31" si="38">S30</f>
        <v>38926</v>
      </c>
      <c r="T29" s="35">
        <f t="shared" si="38"/>
        <v>0</v>
      </c>
      <c r="U29" s="35">
        <f t="shared" si="38"/>
        <v>0</v>
      </c>
      <c r="V29" s="34" t="e">
        <f>#REF!-Q29</f>
        <v>#REF!</v>
      </c>
      <c r="W29" s="86" t="e">
        <f>#REF!/Q29*100</f>
        <v>#REF!</v>
      </c>
      <c r="X29" s="34" t="e">
        <f>#REF!-R29</f>
        <v>#REF!</v>
      </c>
      <c r="Y29" s="87" t="e">
        <f>#REF!/R29*100</f>
        <v>#REF!</v>
      </c>
    </row>
    <row r="30" spans="1:25" ht="78" customHeight="1" x14ac:dyDescent="0.25">
      <c r="A30" s="25" t="s">
        <v>39</v>
      </c>
      <c r="B30" s="3"/>
      <c r="C30" s="3"/>
      <c r="D30" s="3"/>
      <c r="E30" s="104">
        <v>851</v>
      </c>
      <c r="F30" s="4" t="s">
        <v>14</v>
      </c>
      <c r="G30" s="4" t="s">
        <v>38</v>
      </c>
      <c r="H30" s="4" t="s">
        <v>40</v>
      </c>
      <c r="I30" s="4"/>
      <c r="J30" s="34">
        <f t="shared" si="37"/>
        <v>5980</v>
      </c>
      <c r="K30" s="34">
        <f t="shared" si="37"/>
        <v>5980</v>
      </c>
      <c r="L30" s="34">
        <f t="shared" si="37"/>
        <v>5980</v>
      </c>
      <c r="M30" s="127">
        <f t="shared" si="2"/>
        <v>100</v>
      </c>
      <c r="N30" s="34">
        <f t="shared" si="37"/>
        <v>6</v>
      </c>
      <c r="O30" s="34">
        <f t="shared" si="37"/>
        <v>6</v>
      </c>
      <c r="P30" s="34">
        <f t="shared" si="37"/>
        <v>6</v>
      </c>
      <c r="Q30" s="34">
        <f t="shared" si="38"/>
        <v>38926</v>
      </c>
      <c r="R30" s="34">
        <f t="shared" si="38"/>
        <v>38926</v>
      </c>
      <c r="S30" s="34">
        <f t="shared" si="38"/>
        <v>38926</v>
      </c>
      <c r="T30" s="34">
        <f t="shared" si="38"/>
        <v>0</v>
      </c>
      <c r="U30" s="34">
        <f t="shared" si="38"/>
        <v>0</v>
      </c>
      <c r="V30" s="34" t="e">
        <f>#REF!-Q30</f>
        <v>#REF!</v>
      </c>
      <c r="W30" s="86" t="e">
        <f>#REF!/Q30*100</f>
        <v>#REF!</v>
      </c>
      <c r="X30" s="34" t="e">
        <f>#REF!-R30</f>
        <v>#REF!</v>
      </c>
      <c r="Y30" s="87" t="e">
        <f>#REF!/R30*100</f>
        <v>#REF!</v>
      </c>
    </row>
    <row r="31" spans="1:25" ht="45" x14ac:dyDescent="0.25">
      <c r="A31" s="3" t="s">
        <v>25</v>
      </c>
      <c r="B31" s="105"/>
      <c r="C31" s="105"/>
      <c r="D31" s="105"/>
      <c r="E31" s="104">
        <v>851</v>
      </c>
      <c r="F31" s="4" t="s">
        <v>14</v>
      </c>
      <c r="G31" s="4" t="s">
        <v>38</v>
      </c>
      <c r="H31" s="4" t="s">
        <v>40</v>
      </c>
      <c r="I31" s="4" t="s">
        <v>26</v>
      </c>
      <c r="J31" s="34">
        <f t="shared" si="37"/>
        <v>5980</v>
      </c>
      <c r="K31" s="34">
        <f t="shared" si="37"/>
        <v>5980</v>
      </c>
      <c r="L31" s="34">
        <f t="shared" si="37"/>
        <v>5980</v>
      </c>
      <c r="M31" s="127">
        <f t="shared" si="2"/>
        <v>100</v>
      </c>
      <c r="N31" s="34">
        <f t="shared" si="37"/>
        <v>6</v>
      </c>
      <c r="O31" s="34">
        <f t="shared" si="37"/>
        <v>6</v>
      </c>
      <c r="P31" s="34">
        <f t="shared" si="37"/>
        <v>6</v>
      </c>
      <c r="Q31" s="34">
        <f t="shared" si="38"/>
        <v>38926</v>
      </c>
      <c r="R31" s="34">
        <f t="shared" si="38"/>
        <v>38926</v>
      </c>
      <c r="S31" s="34">
        <f t="shared" si="38"/>
        <v>38926</v>
      </c>
      <c r="T31" s="34">
        <f t="shared" si="38"/>
        <v>0</v>
      </c>
      <c r="U31" s="34">
        <f t="shared" si="38"/>
        <v>0</v>
      </c>
      <c r="V31" s="34" t="e">
        <f>#REF!-Q31</f>
        <v>#REF!</v>
      </c>
      <c r="W31" s="86" t="e">
        <f>#REF!/Q31*100</f>
        <v>#REF!</v>
      </c>
      <c r="X31" s="34" t="e">
        <f>#REF!-R31</f>
        <v>#REF!</v>
      </c>
      <c r="Y31" s="87" t="e">
        <f>#REF!/R31*100</f>
        <v>#REF!</v>
      </c>
    </row>
    <row r="32" spans="1:25" ht="45.75" customHeight="1" x14ac:dyDescent="0.25">
      <c r="A32" s="3" t="s">
        <v>12</v>
      </c>
      <c r="B32" s="3"/>
      <c r="C32" s="3"/>
      <c r="D32" s="3"/>
      <c r="E32" s="104">
        <v>851</v>
      </c>
      <c r="F32" s="4" t="s">
        <v>14</v>
      </c>
      <c r="G32" s="4" t="s">
        <v>38</v>
      </c>
      <c r="H32" s="4" t="s">
        <v>40</v>
      </c>
      <c r="I32" s="4" t="s">
        <v>27</v>
      </c>
      <c r="J32" s="34">
        <v>5980</v>
      </c>
      <c r="K32" s="34">
        <v>5980</v>
      </c>
      <c r="L32" s="34">
        <v>5980</v>
      </c>
      <c r="M32" s="127">
        <f t="shared" si="2"/>
        <v>100</v>
      </c>
      <c r="N32" s="34">
        <v>6</v>
      </c>
      <c r="O32" s="34">
        <v>6</v>
      </c>
      <c r="P32" s="34">
        <v>6</v>
      </c>
      <c r="Q32" s="34">
        <v>38926</v>
      </c>
      <c r="R32" s="34">
        <v>38926</v>
      </c>
      <c r="S32" s="34">
        <f>R32</f>
        <v>38926</v>
      </c>
      <c r="T32" s="34"/>
      <c r="U32" s="34"/>
      <c r="V32" s="34" t="e">
        <f>#REF!-Q32</f>
        <v>#REF!</v>
      </c>
      <c r="W32" s="86" t="e">
        <f>#REF!/Q32*100</f>
        <v>#REF!</v>
      </c>
      <c r="X32" s="34" t="e">
        <f>#REF!-R32</f>
        <v>#REF!</v>
      </c>
      <c r="Y32" s="87" t="e">
        <f>#REF!/R32*100</f>
        <v>#REF!</v>
      </c>
    </row>
    <row r="33" spans="1:25" ht="28.5" x14ac:dyDescent="0.25">
      <c r="A33" s="74" t="s">
        <v>416</v>
      </c>
      <c r="B33" s="102"/>
      <c r="C33" s="102"/>
      <c r="D33" s="102"/>
      <c r="E33" s="14">
        <v>851</v>
      </c>
      <c r="F33" s="31" t="s">
        <v>14</v>
      </c>
      <c r="G33" s="31" t="s">
        <v>106</v>
      </c>
      <c r="H33" s="31"/>
      <c r="I33" s="31"/>
      <c r="J33" s="35">
        <f t="shared" ref="J33:O35" si="39">J34</f>
        <v>340800</v>
      </c>
      <c r="K33" s="35">
        <f t="shared" si="39"/>
        <v>340800</v>
      </c>
      <c r="L33" s="35">
        <f t="shared" si="39"/>
        <v>340800</v>
      </c>
      <c r="M33" s="127">
        <f t="shared" si="2"/>
        <v>100</v>
      </c>
      <c r="N33" s="35">
        <f t="shared" si="39"/>
        <v>340.8</v>
      </c>
      <c r="O33" s="35">
        <f t="shared" si="39"/>
        <v>340.8</v>
      </c>
      <c r="P33" s="35">
        <f t="shared" ref="N33:P35" si="40">P34</f>
        <v>340.8</v>
      </c>
      <c r="Q33" s="35">
        <f t="shared" ref="Q33:R35" si="41">Q34</f>
        <v>0</v>
      </c>
      <c r="R33" s="35">
        <f t="shared" si="41"/>
        <v>0</v>
      </c>
      <c r="S33" s="35">
        <f t="shared" ref="S33:S35" si="42">S34</f>
        <v>0</v>
      </c>
      <c r="T33" s="35">
        <f t="shared" ref="T33:T35" si="43">T34</f>
        <v>0</v>
      </c>
      <c r="U33" s="35">
        <f t="shared" ref="U33:U35" si="44">U34</f>
        <v>0</v>
      </c>
      <c r="V33" s="34" t="e">
        <f>#REF!-Q33</f>
        <v>#REF!</v>
      </c>
      <c r="W33" s="86" t="e">
        <f>#REF!/Q33*100</f>
        <v>#REF!</v>
      </c>
      <c r="X33" s="34" t="e">
        <f>#REF!-R33</f>
        <v>#REF!</v>
      </c>
      <c r="Y33" s="87" t="e">
        <f>#REF!/R33*100</f>
        <v>#REF!</v>
      </c>
    </row>
    <row r="34" spans="1:25" ht="30" x14ac:dyDescent="0.25">
      <c r="A34" s="13" t="s">
        <v>417</v>
      </c>
      <c r="B34" s="3"/>
      <c r="C34" s="3"/>
      <c r="D34" s="3"/>
      <c r="E34" s="104">
        <v>851</v>
      </c>
      <c r="F34" s="4" t="s">
        <v>14</v>
      </c>
      <c r="G34" s="4" t="s">
        <v>106</v>
      </c>
      <c r="H34" s="4" t="s">
        <v>418</v>
      </c>
      <c r="I34" s="4"/>
      <c r="J34" s="34">
        <f t="shared" si="39"/>
        <v>340800</v>
      </c>
      <c r="K34" s="34">
        <f t="shared" si="39"/>
        <v>340800</v>
      </c>
      <c r="L34" s="34">
        <f t="shared" si="39"/>
        <v>340800</v>
      </c>
      <c r="M34" s="127">
        <f t="shared" si="2"/>
        <v>100</v>
      </c>
      <c r="N34" s="34">
        <f t="shared" si="40"/>
        <v>340.8</v>
      </c>
      <c r="O34" s="34">
        <f t="shared" si="40"/>
        <v>340.8</v>
      </c>
      <c r="P34" s="34">
        <f t="shared" si="40"/>
        <v>340.8</v>
      </c>
      <c r="Q34" s="34">
        <f t="shared" si="41"/>
        <v>0</v>
      </c>
      <c r="R34" s="34">
        <f t="shared" si="41"/>
        <v>0</v>
      </c>
      <c r="S34" s="34">
        <f t="shared" si="42"/>
        <v>0</v>
      </c>
      <c r="T34" s="34">
        <f t="shared" si="43"/>
        <v>0</v>
      </c>
      <c r="U34" s="34">
        <f t="shared" si="44"/>
        <v>0</v>
      </c>
      <c r="V34" s="34" t="e">
        <f>#REF!-Q34</f>
        <v>#REF!</v>
      </c>
      <c r="W34" s="86" t="e">
        <f>#REF!/Q34*100</f>
        <v>#REF!</v>
      </c>
      <c r="X34" s="34" t="e">
        <f>#REF!-R34</f>
        <v>#REF!</v>
      </c>
      <c r="Y34" s="87" t="e">
        <f>#REF!/R34*100</f>
        <v>#REF!</v>
      </c>
    </row>
    <row r="35" spans="1:25" x14ac:dyDescent="0.25">
      <c r="A35" s="13" t="s">
        <v>28</v>
      </c>
      <c r="B35" s="3"/>
      <c r="C35" s="3"/>
      <c r="D35" s="3"/>
      <c r="E35" s="104">
        <v>851</v>
      </c>
      <c r="F35" s="4" t="s">
        <v>14</v>
      </c>
      <c r="G35" s="4" t="s">
        <v>106</v>
      </c>
      <c r="H35" s="4" t="s">
        <v>418</v>
      </c>
      <c r="I35" s="4" t="s">
        <v>29</v>
      </c>
      <c r="J35" s="34">
        <f t="shared" si="39"/>
        <v>340800</v>
      </c>
      <c r="K35" s="34">
        <f t="shared" si="39"/>
        <v>340800</v>
      </c>
      <c r="L35" s="34">
        <f t="shared" si="39"/>
        <v>340800</v>
      </c>
      <c r="M35" s="127">
        <f t="shared" si="2"/>
        <v>100</v>
      </c>
      <c r="N35" s="34">
        <f t="shared" si="40"/>
        <v>340.8</v>
      </c>
      <c r="O35" s="34">
        <f t="shared" si="40"/>
        <v>340.8</v>
      </c>
      <c r="P35" s="34">
        <f t="shared" si="40"/>
        <v>340.8</v>
      </c>
      <c r="Q35" s="34">
        <f t="shared" si="41"/>
        <v>0</v>
      </c>
      <c r="R35" s="34">
        <f t="shared" si="41"/>
        <v>0</v>
      </c>
      <c r="S35" s="34">
        <f t="shared" si="42"/>
        <v>0</v>
      </c>
      <c r="T35" s="34">
        <f t="shared" si="43"/>
        <v>0</v>
      </c>
      <c r="U35" s="34">
        <f t="shared" si="44"/>
        <v>0</v>
      </c>
      <c r="V35" s="34" t="e">
        <f>#REF!-Q35</f>
        <v>#REF!</v>
      </c>
      <c r="W35" s="86" t="e">
        <f>#REF!/Q35*100</f>
        <v>#REF!</v>
      </c>
      <c r="X35" s="34" t="e">
        <f>#REF!-R35</f>
        <v>#REF!</v>
      </c>
      <c r="Y35" s="87" t="e">
        <f>#REF!/R35*100</f>
        <v>#REF!</v>
      </c>
    </row>
    <row r="36" spans="1:25" x14ac:dyDescent="0.25">
      <c r="A36" s="13" t="s">
        <v>419</v>
      </c>
      <c r="B36" s="3"/>
      <c r="C36" s="3"/>
      <c r="D36" s="3"/>
      <c r="E36" s="104">
        <v>851</v>
      </c>
      <c r="F36" s="4" t="s">
        <v>14</v>
      </c>
      <c r="G36" s="4" t="s">
        <v>106</v>
      </c>
      <c r="H36" s="4" t="s">
        <v>418</v>
      </c>
      <c r="I36" s="4" t="s">
        <v>420</v>
      </c>
      <c r="J36" s="34">
        <v>340800</v>
      </c>
      <c r="K36" s="34">
        <v>340800</v>
      </c>
      <c r="L36" s="34">
        <v>340800</v>
      </c>
      <c r="M36" s="127">
        <f t="shared" si="2"/>
        <v>100</v>
      </c>
      <c r="N36" s="34">
        <v>340.8</v>
      </c>
      <c r="O36" s="34">
        <v>340.8</v>
      </c>
      <c r="P36" s="34">
        <v>340.8</v>
      </c>
      <c r="Q36" s="34">
        <v>0</v>
      </c>
      <c r="R36" s="34">
        <v>0</v>
      </c>
      <c r="S36" s="34"/>
      <c r="T36" s="34">
        <f>R36</f>
        <v>0</v>
      </c>
      <c r="U36" s="34"/>
      <c r="V36" s="34" t="e">
        <f>#REF!-Q36</f>
        <v>#REF!</v>
      </c>
      <c r="W36" s="86" t="e">
        <f>#REF!/Q36*100</f>
        <v>#REF!</v>
      </c>
      <c r="X36" s="34" t="e">
        <f>#REF!-R36</f>
        <v>#REF!</v>
      </c>
      <c r="Y36" s="87" t="e">
        <f>#REF!/R36*100</f>
        <v>#REF!</v>
      </c>
    </row>
    <row r="37" spans="1:25" s="36" customFormat="1" ht="28.5" x14ac:dyDescent="0.25">
      <c r="A37" s="29" t="s">
        <v>41</v>
      </c>
      <c r="B37" s="102"/>
      <c r="C37" s="102"/>
      <c r="D37" s="102"/>
      <c r="E37" s="104">
        <v>851</v>
      </c>
      <c r="F37" s="31" t="s">
        <v>14</v>
      </c>
      <c r="G37" s="31" t="s">
        <v>42</v>
      </c>
      <c r="H37" s="31"/>
      <c r="I37" s="31"/>
      <c r="J37" s="35">
        <f t="shared" ref="J37" si="45">J38+J45+J48+J51+J54+J60+J57+J63</f>
        <v>4322670</v>
      </c>
      <c r="K37" s="35">
        <f t="shared" ref="K37:L37" si="46">K38+K45+K48+K51+K54+K60+K57+K63</f>
        <v>4322670</v>
      </c>
      <c r="L37" s="35">
        <f t="shared" si="46"/>
        <v>2507616.5499999998</v>
      </c>
      <c r="M37" s="127">
        <f t="shared" si="2"/>
        <v>58.010825485174664</v>
      </c>
      <c r="N37" s="35">
        <f t="shared" ref="N37:P37" si="47">N38+N45+N48+N51+N54+N60+N57+N63</f>
        <v>4322.7</v>
      </c>
      <c r="O37" s="35">
        <f t="shared" ref="O37" si="48">O38+O45+O48+O51+O54+O60+O57+O63</f>
        <v>4322.7</v>
      </c>
      <c r="P37" s="35">
        <f t="shared" si="47"/>
        <v>2507.6</v>
      </c>
      <c r="Q37" s="35">
        <f t="shared" ref="Q37:U37" si="49">Q38+Q45+Q48+Q51+Q54+Q60+Q57+Q63</f>
        <v>3049516</v>
      </c>
      <c r="R37" s="35">
        <f t="shared" si="49"/>
        <v>9728005</v>
      </c>
      <c r="S37" s="35">
        <f t="shared" si="49"/>
        <v>313016</v>
      </c>
      <c r="T37" s="35">
        <f t="shared" si="49"/>
        <v>3496500</v>
      </c>
      <c r="U37" s="35">
        <f t="shared" si="49"/>
        <v>0</v>
      </c>
      <c r="V37" s="34" t="e">
        <f>#REF!-Q37</f>
        <v>#REF!</v>
      </c>
      <c r="W37" s="86" t="e">
        <f>#REF!/Q37*100</f>
        <v>#REF!</v>
      </c>
      <c r="X37" s="34" t="e">
        <f>#REF!-R37</f>
        <v>#REF!</v>
      </c>
      <c r="Y37" s="87" t="e">
        <f>#REF!/R37*100</f>
        <v>#REF!</v>
      </c>
    </row>
    <row r="38" spans="1:25" ht="135" customHeight="1" x14ac:dyDescent="0.25">
      <c r="A38" s="25" t="s">
        <v>43</v>
      </c>
      <c r="B38" s="104"/>
      <c r="C38" s="104"/>
      <c r="D38" s="104"/>
      <c r="E38" s="104">
        <v>851</v>
      </c>
      <c r="F38" s="4" t="s">
        <v>14</v>
      </c>
      <c r="G38" s="4" t="s">
        <v>42</v>
      </c>
      <c r="H38" s="4" t="s">
        <v>44</v>
      </c>
      <c r="I38" s="4"/>
      <c r="J38" s="34">
        <f t="shared" ref="J38" si="50">J39+J41+J43</f>
        <v>326458</v>
      </c>
      <c r="K38" s="34">
        <f t="shared" ref="K38:L38" si="51">K39+K41+K43</f>
        <v>326458</v>
      </c>
      <c r="L38" s="34">
        <f t="shared" si="51"/>
        <v>184332.92</v>
      </c>
      <c r="M38" s="127">
        <f t="shared" si="2"/>
        <v>56.464513046088626</v>
      </c>
      <c r="N38" s="34">
        <f t="shared" ref="N38:P38" si="52">N39+N41+N43</f>
        <v>326.49999999999994</v>
      </c>
      <c r="O38" s="34">
        <f t="shared" ref="O38" si="53">O39+O41+O43</f>
        <v>326.49999999999994</v>
      </c>
      <c r="P38" s="34">
        <f t="shared" si="52"/>
        <v>184.29999999999998</v>
      </c>
      <c r="Q38" s="34">
        <f t="shared" ref="Q38" si="54">Q39+Q41+Q43</f>
        <v>313016</v>
      </c>
      <c r="R38" s="34">
        <f t="shared" ref="R38:U38" si="55">R39+R41+R43</f>
        <v>313016</v>
      </c>
      <c r="S38" s="34">
        <f t="shared" si="55"/>
        <v>313016</v>
      </c>
      <c r="T38" s="34">
        <f t="shared" si="55"/>
        <v>0</v>
      </c>
      <c r="U38" s="34">
        <f t="shared" si="55"/>
        <v>0</v>
      </c>
      <c r="V38" s="34" t="e">
        <f>#REF!-Q38</f>
        <v>#REF!</v>
      </c>
      <c r="W38" s="86" t="e">
        <f>#REF!/Q38*100</f>
        <v>#REF!</v>
      </c>
      <c r="X38" s="34" t="e">
        <f>#REF!-R38</f>
        <v>#REF!</v>
      </c>
      <c r="Y38" s="87" t="e">
        <f>#REF!/R38*100</f>
        <v>#REF!</v>
      </c>
    </row>
    <row r="39" spans="1:25" ht="106.5" customHeight="1" x14ac:dyDescent="0.25">
      <c r="A39" s="105" t="s">
        <v>19</v>
      </c>
      <c r="B39" s="104"/>
      <c r="C39" s="104"/>
      <c r="D39" s="104"/>
      <c r="E39" s="104">
        <v>851</v>
      </c>
      <c r="F39" s="4" t="s">
        <v>14</v>
      </c>
      <c r="G39" s="4" t="s">
        <v>42</v>
      </c>
      <c r="H39" s="4" t="s">
        <v>44</v>
      </c>
      <c r="I39" s="4" t="s">
        <v>21</v>
      </c>
      <c r="J39" s="34">
        <f t="shared" ref="J39:U39" si="56">J40</f>
        <v>252186</v>
      </c>
      <c r="K39" s="34">
        <f t="shared" si="56"/>
        <v>252186</v>
      </c>
      <c r="L39" s="34">
        <f t="shared" si="56"/>
        <v>166886.26</v>
      </c>
      <c r="M39" s="127">
        <f t="shared" si="2"/>
        <v>66.175862260395107</v>
      </c>
      <c r="N39" s="34">
        <f t="shared" si="56"/>
        <v>252.2</v>
      </c>
      <c r="O39" s="34">
        <f t="shared" si="56"/>
        <v>252.2</v>
      </c>
      <c r="P39" s="34">
        <f t="shared" si="56"/>
        <v>166.9</v>
      </c>
      <c r="Q39" s="34">
        <f t="shared" si="56"/>
        <v>215600</v>
      </c>
      <c r="R39" s="34">
        <f t="shared" si="56"/>
        <v>215600</v>
      </c>
      <c r="S39" s="34">
        <f t="shared" si="56"/>
        <v>215600</v>
      </c>
      <c r="T39" s="34">
        <f t="shared" si="56"/>
        <v>0</v>
      </c>
      <c r="U39" s="34">
        <f t="shared" si="56"/>
        <v>0</v>
      </c>
      <c r="V39" s="34" t="e">
        <f>#REF!-Q39</f>
        <v>#REF!</v>
      </c>
      <c r="W39" s="86" t="e">
        <f>#REF!/Q39*100</f>
        <v>#REF!</v>
      </c>
      <c r="X39" s="34" t="e">
        <f>#REF!-R39</f>
        <v>#REF!</v>
      </c>
      <c r="Y39" s="87" t="e">
        <f>#REF!/R39*100</f>
        <v>#REF!</v>
      </c>
    </row>
    <row r="40" spans="1:25" ht="45" x14ac:dyDescent="0.25">
      <c r="A40" s="105" t="s">
        <v>11</v>
      </c>
      <c r="B40" s="104"/>
      <c r="C40" s="104"/>
      <c r="D40" s="104"/>
      <c r="E40" s="104">
        <v>851</v>
      </c>
      <c r="F40" s="4" t="s">
        <v>14</v>
      </c>
      <c r="G40" s="4" t="s">
        <v>42</v>
      </c>
      <c r="H40" s="4" t="s">
        <v>44</v>
      </c>
      <c r="I40" s="4" t="s">
        <v>22</v>
      </c>
      <c r="J40" s="34">
        <f>194570+57616</f>
        <v>252186</v>
      </c>
      <c r="K40" s="34">
        <f>194570+57616</f>
        <v>252186</v>
      </c>
      <c r="L40" s="34">
        <f>130264.39+36621.87</f>
        <v>166886.26</v>
      </c>
      <c r="M40" s="127">
        <f t="shared" si="2"/>
        <v>66.175862260395107</v>
      </c>
      <c r="N40" s="34">
        <v>252.2</v>
      </c>
      <c r="O40" s="34">
        <v>252.2</v>
      </c>
      <c r="P40" s="34">
        <v>166.9</v>
      </c>
      <c r="Q40" s="34">
        <v>215600</v>
      </c>
      <c r="R40" s="34">
        <v>215600</v>
      </c>
      <c r="S40" s="34">
        <f>R40</f>
        <v>215600</v>
      </c>
      <c r="T40" s="34"/>
      <c r="U40" s="34"/>
      <c r="V40" s="34" t="e">
        <f>#REF!-Q40</f>
        <v>#REF!</v>
      </c>
      <c r="W40" s="86" t="e">
        <f>#REF!/Q40*100</f>
        <v>#REF!</v>
      </c>
      <c r="X40" s="34" t="e">
        <f>#REF!-R40</f>
        <v>#REF!</v>
      </c>
      <c r="Y40" s="87" t="e">
        <f>#REF!/R40*100</f>
        <v>#REF!</v>
      </c>
    </row>
    <row r="41" spans="1:25" ht="45" x14ac:dyDescent="0.25">
      <c r="A41" s="3" t="s">
        <v>25</v>
      </c>
      <c r="B41" s="104"/>
      <c r="C41" s="104"/>
      <c r="D41" s="104"/>
      <c r="E41" s="104">
        <v>851</v>
      </c>
      <c r="F41" s="4" t="s">
        <v>14</v>
      </c>
      <c r="G41" s="4" t="s">
        <v>42</v>
      </c>
      <c r="H41" s="4" t="s">
        <v>44</v>
      </c>
      <c r="I41" s="4" t="s">
        <v>26</v>
      </c>
      <c r="J41" s="34">
        <f t="shared" ref="J41:U41" si="57">J42</f>
        <v>74072</v>
      </c>
      <c r="K41" s="34">
        <f t="shared" si="57"/>
        <v>74072</v>
      </c>
      <c r="L41" s="34">
        <f t="shared" si="57"/>
        <v>17246.66</v>
      </c>
      <c r="M41" s="127">
        <f t="shared" si="2"/>
        <v>23.283642942002373</v>
      </c>
      <c r="N41" s="34">
        <f t="shared" si="57"/>
        <v>74.099999999999994</v>
      </c>
      <c r="O41" s="34">
        <f t="shared" si="57"/>
        <v>74.099999999999994</v>
      </c>
      <c r="P41" s="34">
        <f t="shared" si="57"/>
        <v>17.2</v>
      </c>
      <c r="Q41" s="34">
        <f t="shared" si="57"/>
        <v>97216</v>
      </c>
      <c r="R41" s="34">
        <f t="shared" si="57"/>
        <v>97216</v>
      </c>
      <c r="S41" s="34">
        <f t="shared" si="57"/>
        <v>97216</v>
      </c>
      <c r="T41" s="34">
        <f t="shared" si="57"/>
        <v>0</v>
      </c>
      <c r="U41" s="34">
        <f t="shared" si="57"/>
        <v>0</v>
      </c>
      <c r="V41" s="34" t="e">
        <f>#REF!-Q41</f>
        <v>#REF!</v>
      </c>
      <c r="W41" s="86" t="e">
        <f>#REF!/Q41*100</f>
        <v>#REF!</v>
      </c>
      <c r="X41" s="34" t="e">
        <f>#REF!-R41</f>
        <v>#REF!</v>
      </c>
      <c r="Y41" s="87" t="e">
        <f>#REF!/R41*100</f>
        <v>#REF!</v>
      </c>
    </row>
    <row r="42" spans="1:25" ht="45.75" customHeight="1" x14ac:dyDescent="0.25">
      <c r="A42" s="3" t="s">
        <v>12</v>
      </c>
      <c r="B42" s="104"/>
      <c r="C42" s="104"/>
      <c r="D42" s="104"/>
      <c r="E42" s="104">
        <v>851</v>
      </c>
      <c r="F42" s="4" t="s">
        <v>14</v>
      </c>
      <c r="G42" s="4" t="s">
        <v>42</v>
      </c>
      <c r="H42" s="4" t="s">
        <v>44</v>
      </c>
      <c r="I42" s="4" t="s">
        <v>27</v>
      </c>
      <c r="J42" s="34">
        <v>74072</v>
      </c>
      <c r="K42" s="34">
        <v>74072</v>
      </c>
      <c r="L42" s="34">
        <v>17246.66</v>
      </c>
      <c r="M42" s="127">
        <f t="shared" si="2"/>
        <v>23.283642942002373</v>
      </c>
      <c r="N42" s="34">
        <v>74.099999999999994</v>
      </c>
      <c r="O42" s="34">
        <v>74.099999999999994</v>
      </c>
      <c r="P42" s="34">
        <v>17.2</v>
      </c>
      <c r="Q42" s="34">
        <v>97216</v>
      </c>
      <c r="R42" s="34">
        <v>97216</v>
      </c>
      <c r="S42" s="34">
        <f>R42</f>
        <v>97216</v>
      </c>
      <c r="T42" s="34"/>
      <c r="U42" s="34"/>
      <c r="V42" s="34" t="e">
        <f>#REF!-Q42</f>
        <v>#REF!</v>
      </c>
      <c r="W42" s="86" t="e">
        <f>#REF!/Q42*100</f>
        <v>#REF!</v>
      </c>
      <c r="X42" s="34" t="e">
        <f>#REF!-R42</f>
        <v>#REF!</v>
      </c>
      <c r="Y42" s="87" t="e">
        <f>#REF!/R42*100</f>
        <v>#REF!</v>
      </c>
    </row>
    <row r="43" spans="1:25" x14ac:dyDescent="0.25">
      <c r="A43" s="105" t="s">
        <v>45</v>
      </c>
      <c r="B43" s="105"/>
      <c r="C43" s="105"/>
      <c r="D43" s="105"/>
      <c r="E43" s="104">
        <v>851</v>
      </c>
      <c r="F43" s="4" t="s">
        <v>14</v>
      </c>
      <c r="G43" s="5" t="s">
        <v>42</v>
      </c>
      <c r="H43" s="4" t="s">
        <v>44</v>
      </c>
      <c r="I43" s="4" t="s">
        <v>46</v>
      </c>
      <c r="J43" s="34">
        <f t="shared" ref="J43:U43" si="58">J44</f>
        <v>200</v>
      </c>
      <c r="K43" s="34">
        <f t="shared" si="58"/>
        <v>200</v>
      </c>
      <c r="L43" s="34">
        <f t="shared" si="58"/>
        <v>200</v>
      </c>
      <c r="M43" s="127">
        <f t="shared" si="2"/>
        <v>100</v>
      </c>
      <c r="N43" s="34">
        <f t="shared" si="58"/>
        <v>0.2</v>
      </c>
      <c r="O43" s="34">
        <f t="shared" si="58"/>
        <v>0.2</v>
      </c>
      <c r="P43" s="34">
        <f t="shared" si="58"/>
        <v>0.2</v>
      </c>
      <c r="Q43" s="34">
        <f t="shared" si="58"/>
        <v>200</v>
      </c>
      <c r="R43" s="34">
        <f t="shared" si="58"/>
        <v>200</v>
      </c>
      <c r="S43" s="34">
        <f t="shared" si="58"/>
        <v>200</v>
      </c>
      <c r="T43" s="34">
        <f t="shared" si="58"/>
        <v>0</v>
      </c>
      <c r="U43" s="34">
        <f t="shared" si="58"/>
        <v>0</v>
      </c>
      <c r="V43" s="34" t="e">
        <f>#REF!-Q43</f>
        <v>#REF!</v>
      </c>
      <c r="W43" s="86" t="e">
        <f>#REF!/Q43*100</f>
        <v>#REF!</v>
      </c>
      <c r="X43" s="34" t="e">
        <f>#REF!-R43</f>
        <v>#REF!</v>
      </c>
      <c r="Y43" s="87" t="e">
        <f>#REF!/R43*100</f>
        <v>#REF!</v>
      </c>
    </row>
    <row r="44" spans="1:25" x14ac:dyDescent="0.25">
      <c r="A44" s="105" t="s">
        <v>47</v>
      </c>
      <c r="B44" s="105"/>
      <c r="C44" s="105"/>
      <c r="D44" s="105"/>
      <c r="E44" s="104">
        <v>851</v>
      </c>
      <c r="F44" s="4" t="s">
        <v>14</v>
      </c>
      <c r="G44" s="5" t="s">
        <v>42</v>
      </c>
      <c r="H44" s="4" t="s">
        <v>44</v>
      </c>
      <c r="I44" s="4" t="s">
        <v>48</v>
      </c>
      <c r="J44" s="34">
        <v>200</v>
      </c>
      <c r="K44" s="34">
        <v>200</v>
      </c>
      <c r="L44" s="34">
        <v>200</v>
      </c>
      <c r="M44" s="127">
        <f t="shared" si="2"/>
        <v>100</v>
      </c>
      <c r="N44" s="34">
        <v>0.2</v>
      </c>
      <c r="O44" s="34">
        <v>0.2</v>
      </c>
      <c r="P44" s="34">
        <v>0.2</v>
      </c>
      <c r="Q44" s="34">
        <v>200</v>
      </c>
      <c r="R44" s="34">
        <v>200</v>
      </c>
      <c r="S44" s="34">
        <f>R44</f>
        <v>200</v>
      </c>
      <c r="T44" s="34"/>
      <c r="U44" s="34"/>
      <c r="V44" s="34" t="e">
        <f>#REF!-Q44</f>
        <v>#REF!</v>
      </c>
      <c r="W44" s="86" t="e">
        <f>#REF!/Q44*100</f>
        <v>#REF!</v>
      </c>
      <c r="X44" s="34" t="e">
        <f>#REF!-R44</f>
        <v>#REF!</v>
      </c>
      <c r="Y44" s="87" t="e">
        <f>#REF!/R44*100</f>
        <v>#REF!</v>
      </c>
    </row>
    <row r="45" spans="1:25" ht="45" x14ac:dyDescent="0.25">
      <c r="A45" s="25" t="s">
        <v>49</v>
      </c>
      <c r="B45" s="3"/>
      <c r="C45" s="3"/>
      <c r="D45" s="3"/>
      <c r="E45" s="104">
        <v>851</v>
      </c>
      <c r="F45" s="4" t="s">
        <v>20</v>
      </c>
      <c r="G45" s="5" t="s">
        <v>42</v>
      </c>
      <c r="H45" s="4" t="s">
        <v>50</v>
      </c>
      <c r="I45" s="4"/>
      <c r="J45" s="34">
        <f t="shared" ref="J45:R46" si="59">J46</f>
        <v>415600</v>
      </c>
      <c r="K45" s="34">
        <f t="shared" si="59"/>
        <v>415600</v>
      </c>
      <c r="L45" s="34">
        <f t="shared" si="59"/>
        <v>109500</v>
      </c>
      <c r="M45" s="127">
        <f t="shared" si="2"/>
        <v>26.34744947064485</v>
      </c>
      <c r="N45" s="34">
        <f t="shared" si="59"/>
        <v>415.6</v>
      </c>
      <c r="O45" s="34">
        <f t="shared" si="59"/>
        <v>415.6</v>
      </c>
      <c r="P45" s="34">
        <f t="shared" si="59"/>
        <v>109.5</v>
      </c>
      <c r="Q45" s="34">
        <f t="shared" si="59"/>
        <v>398000</v>
      </c>
      <c r="R45" s="34">
        <f t="shared" si="59"/>
        <v>1098000</v>
      </c>
      <c r="S45" s="34">
        <f t="shared" ref="Q45:U46" si="60">S46</f>
        <v>0</v>
      </c>
      <c r="T45" s="34">
        <f t="shared" si="60"/>
        <v>1098000</v>
      </c>
      <c r="U45" s="34">
        <f t="shared" si="60"/>
        <v>0</v>
      </c>
      <c r="V45" s="34" t="e">
        <f>#REF!-Q45</f>
        <v>#REF!</v>
      </c>
      <c r="W45" s="86" t="e">
        <f>#REF!/Q45*100</f>
        <v>#REF!</v>
      </c>
      <c r="X45" s="34" t="e">
        <f>#REF!-R45</f>
        <v>#REF!</v>
      </c>
      <c r="Y45" s="87" t="e">
        <f>#REF!/R45*100</f>
        <v>#REF!</v>
      </c>
    </row>
    <row r="46" spans="1:25" ht="45" x14ac:dyDescent="0.25">
      <c r="A46" s="3" t="s">
        <v>25</v>
      </c>
      <c r="B46" s="105"/>
      <c r="C46" s="105"/>
      <c r="D46" s="105"/>
      <c r="E46" s="104">
        <v>851</v>
      </c>
      <c r="F46" s="4" t="s">
        <v>14</v>
      </c>
      <c r="G46" s="4" t="s">
        <v>42</v>
      </c>
      <c r="H46" s="4" t="s">
        <v>50</v>
      </c>
      <c r="I46" s="4" t="s">
        <v>26</v>
      </c>
      <c r="J46" s="34">
        <f t="shared" si="59"/>
        <v>415600</v>
      </c>
      <c r="K46" s="34">
        <f t="shared" si="59"/>
        <v>415600</v>
      </c>
      <c r="L46" s="34">
        <f t="shared" si="59"/>
        <v>109500</v>
      </c>
      <c r="M46" s="127">
        <f t="shared" si="2"/>
        <v>26.34744947064485</v>
      </c>
      <c r="N46" s="34">
        <f t="shared" si="59"/>
        <v>415.6</v>
      </c>
      <c r="O46" s="34">
        <f t="shared" si="59"/>
        <v>415.6</v>
      </c>
      <c r="P46" s="34">
        <f t="shared" si="59"/>
        <v>109.5</v>
      </c>
      <c r="Q46" s="34">
        <f t="shared" si="60"/>
        <v>398000</v>
      </c>
      <c r="R46" s="34">
        <f t="shared" si="60"/>
        <v>1098000</v>
      </c>
      <c r="S46" s="34">
        <f t="shared" si="60"/>
        <v>0</v>
      </c>
      <c r="T46" s="34">
        <f t="shared" si="60"/>
        <v>1098000</v>
      </c>
      <c r="U46" s="34">
        <f t="shared" si="60"/>
        <v>0</v>
      </c>
      <c r="V46" s="34" t="e">
        <f>#REF!-Q46</f>
        <v>#REF!</v>
      </c>
      <c r="W46" s="86" t="e">
        <f>#REF!/Q46*100</f>
        <v>#REF!</v>
      </c>
      <c r="X46" s="34" t="e">
        <f>#REF!-R46</f>
        <v>#REF!</v>
      </c>
      <c r="Y46" s="87" t="e">
        <f>#REF!/R46*100</f>
        <v>#REF!</v>
      </c>
    </row>
    <row r="47" spans="1:25" ht="46.5" customHeight="1" x14ac:dyDescent="0.25">
      <c r="A47" s="3" t="s">
        <v>12</v>
      </c>
      <c r="B47" s="3"/>
      <c r="C47" s="3"/>
      <c r="D47" s="3"/>
      <c r="E47" s="104">
        <v>851</v>
      </c>
      <c r="F47" s="4" t="s">
        <v>14</v>
      </c>
      <c r="G47" s="4" t="s">
        <v>42</v>
      </c>
      <c r="H47" s="4" t="s">
        <v>50</v>
      </c>
      <c r="I47" s="4" t="s">
        <v>27</v>
      </c>
      <c r="J47" s="34">
        <v>415600</v>
      </c>
      <c r="K47" s="34">
        <v>415600</v>
      </c>
      <c r="L47" s="34">
        <v>109500</v>
      </c>
      <c r="M47" s="127">
        <f t="shared" si="2"/>
        <v>26.34744947064485</v>
      </c>
      <c r="N47" s="34">
        <v>415.6</v>
      </c>
      <c r="O47" s="34">
        <v>415.6</v>
      </c>
      <c r="P47" s="34">
        <v>109.5</v>
      </c>
      <c r="Q47" s="34">
        <v>398000</v>
      </c>
      <c r="R47" s="34">
        <v>1098000</v>
      </c>
      <c r="S47" s="34"/>
      <c r="T47" s="34">
        <f>R47</f>
        <v>1098000</v>
      </c>
      <c r="U47" s="34"/>
      <c r="V47" s="34" t="e">
        <f>#REF!-Q47</f>
        <v>#REF!</v>
      </c>
      <c r="W47" s="86" t="e">
        <f>#REF!/Q47*100</f>
        <v>#REF!</v>
      </c>
      <c r="X47" s="34" t="e">
        <f>#REF!-R47</f>
        <v>#REF!</v>
      </c>
      <c r="Y47" s="87" t="e">
        <f>#REF!/R47*100</f>
        <v>#REF!</v>
      </c>
    </row>
    <row r="48" spans="1:25" ht="33.75" customHeight="1" x14ac:dyDescent="0.25">
      <c r="A48" s="25" t="s">
        <v>51</v>
      </c>
      <c r="B48" s="3"/>
      <c r="C48" s="3"/>
      <c r="D48" s="3"/>
      <c r="E48" s="104">
        <v>851</v>
      </c>
      <c r="F48" s="4" t="s">
        <v>14</v>
      </c>
      <c r="G48" s="4" t="s">
        <v>42</v>
      </c>
      <c r="H48" s="4" t="s">
        <v>52</v>
      </c>
      <c r="I48" s="4"/>
      <c r="J48" s="34">
        <f t="shared" ref="J48:L49" si="61">J49</f>
        <v>70282</v>
      </c>
      <c r="K48" s="34">
        <f t="shared" si="61"/>
        <v>70282</v>
      </c>
      <c r="L48" s="34">
        <f t="shared" si="61"/>
        <v>49402.16</v>
      </c>
      <c r="M48" s="127">
        <f t="shared" si="2"/>
        <v>70.291340599299971</v>
      </c>
      <c r="N48" s="34">
        <f t="shared" ref="N48:O49" si="62">N49</f>
        <v>70.3</v>
      </c>
      <c r="O48" s="34">
        <f t="shared" si="62"/>
        <v>70.3</v>
      </c>
      <c r="P48" s="34">
        <f t="shared" ref="P48:P49" si="63">P49</f>
        <v>49.4</v>
      </c>
      <c r="Q48" s="34">
        <f t="shared" ref="Q48:U48" si="64">Q49</f>
        <v>0</v>
      </c>
      <c r="R48" s="34">
        <f t="shared" si="64"/>
        <v>0</v>
      </c>
      <c r="S48" s="34">
        <f t="shared" si="64"/>
        <v>0</v>
      </c>
      <c r="T48" s="34">
        <f t="shared" si="64"/>
        <v>0</v>
      </c>
      <c r="U48" s="34">
        <f t="shared" si="64"/>
        <v>0</v>
      </c>
      <c r="V48" s="34" t="e">
        <f>#REF!-Q48</f>
        <v>#REF!</v>
      </c>
      <c r="W48" s="86" t="e">
        <f>#REF!/Q48*100</f>
        <v>#REF!</v>
      </c>
      <c r="X48" s="34" t="e">
        <f>#REF!-R48</f>
        <v>#REF!</v>
      </c>
      <c r="Y48" s="87" t="e">
        <f>#REF!/R48*100</f>
        <v>#REF!</v>
      </c>
    </row>
    <row r="49" spans="1:25" ht="45" x14ac:dyDescent="0.25">
      <c r="A49" s="3" t="s">
        <v>25</v>
      </c>
      <c r="B49" s="105"/>
      <c r="C49" s="105"/>
      <c r="D49" s="105"/>
      <c r="E49" s="104">
        <v>851</v>
      </c>
      <c r="F49" s="4" t="s">
        <v>14</v>
      </c>
      <c r="G49" s="4" t="s">
        <v>42</v>
      </c>
      <c r="H49" s="4" t="s">
        <v>52</v>
      </c>
      <c r="I49" s="4" t="s">
        <v>26</v>
      </c>
      <c r="J49" s="34">
        <f t="shared" si="61"/>
        <v>70282</v>
      </c>
      <c r="K49" s="34">
        <f t="shared" si="61"/>
        <v>70282</v>
      </c>
      <c r="L49" s="34">
        <f t="shared" si="61"/>
        <v>49402.16</v>
      </c>
      <c r="M49" s="127">
        <f t="shared" si="2"/>
        <v>70.291340599299971</v>
      </c>
      <c r="N49" s="34">
        <f t="shared" si="62"/>
        <v>70.3</v>
      </c>
      <c r="O49" s="34">
        <f t="shared" si="62"/>
        <v>70.3</v>
      </c>
      <c r="P49" s="34">
        <f t="shared" si="63"/>
        <v>49.4</v>
      </c>
      <c r="Q49" s="34">
        <f t="shared" ref="Q49:U49" si="65">Q50</f>
        <v>0</v>
      </c>
      <c r="R49" s="34">
        <f t="shared" si="65"/>
        <v>0</v>
      </c>
      <c r="S49" s="34">
        <f t="shared" si="65"/>
        <v>0</v>
      </c>
      <c r="T49" s="34">
        <f t="shared" si="65"/>
        <v>0</v>
      </c>
      <c r="U49" s="34">
        <f t="shared" si="65"/>
        <v>0</v>
      </c>
      <c r="V49" s="34" t="e">
        <f>#REF!-Q49</f>
        <v>#REF!</v>
      </c>
      <c r="W49" s="86" t="e">
        <f>#REF!/Q49*100</f>
        <v>#REF!</v>
      </c>
      <c r="X49" s="34" t="e">
        <f>#REF!-R49</f>
        <v>#REF!</v>
      </c>
      <c r="Y49" s="87" t="e">
        <f>#REF!/R49*100</f>
        <v>#REF!</v>
      </c>
    </row>
    <row r="50" spans="1:25" ht="44.25" customHeight="1" x14ac:dyDescent="0.25">
      <c r="A50" s="3" t="s">
        <v>12</v>
      </c>
      <c r="B50" s="3"/>
      <c r="C50" s="3"/>
      <c r="D50" s="3"/>
      <c r="E50" s="104">
        <v>851</v>
      </c>
      <c r="F50" s="4" t="s">
        <v>14</v>
      </c>
      <c r="G50" s="4" t="s">
        <v>42</v>
      </c>
      <c r="H50" s="4" t="s">
        <v>52</v>
      </c>
      <c r="I50" s="4" t="s">
        <v>27</v>
      </c>
      <c r="J50" s="34">
        <v>70282</v>
      </c>
      <c r="K50" s="34">
        <v>70282</v>
      </c>
      <c r="L50" s="34">
        <v>49402.16</v>
      </c>
      <c r="M50" s="127">
        <f t="shared" si="2"/>
        <v>70.291340599299971</v>
      </c>
      <c r="N50" s="34">
        <v>70.3</v>
      </c>
      <c r="O50" s="34">
        <v>70.3</v>
      </c>
      <c r="P50" s="34">
        <v>49.4</v>
      </c>
      <c r="Q50" s="34"/>
      <c r="R50" s="34"/>
      <c r="S50" s="34"/>
      <c r="T50" s="34"/>
      <c r="U50" s="34"/>
      <c r="V50" s="34" t="e">
        <f>#REF!-Q50</f>
        <v>#REF!</v>
      </c>
      <c r="W50" s="86" t="e">
        <f>#REF!/Q50*100</f>
        <v>#REF!</v>
      </c>
      <c r="X50" s="34" t="e">
        <f>#REF!-R50</f>
        <v>#REF!</v>
      </c>
      <c r="Y50" s="87" t="e">
        <f>#REF!/R50*100</f>
        <v>#REF!</v>
      </c>
    </row>
    <row r="51" spans="1:25" ht="60" customHeight="1" x14ac:dyDescent="0.25">
      <c r="A51" s="13" t="s">
        <v>371</v>
      </c>
      <c r="B51" s="3"/>
      <c r="C51" s="3"/>
      <c r="D51" s="3"/>
      <c r="E51" s="104">
        <v>851</v>
      </c>
      <c r="F51" s="4" t="s">
        <v>14</v>
      </c>
      <c r="G51" s="4" t="s">
        <v>42</v>
      </c>
      <c r="H51" s="4" t="s">
        <v>372</v>
      </c>
      <c r="I51" s="4"/>
      <c r="J51" s="34">
        <f t="shared" ref="J51:P52" si="66">J52</f>
        <v>951730</v>
      </c>
      <c r="K51" s="34">
        <f t="shared" si="66"/>
        <v>951730</v>
      </c>
      <c r="L51" s="34">
        <f t="shared" si="66"/>
        <v>466259.97</v>
      </c>
      <c r="M51" s="127">
        <f t="shared" si="2"/>
        <v>48.99078204953085</v>
      </c>
      <c r="N51" s="34">
        <f t="shared" si="66"/>
        <v>951.7</v>
      </c>
      <c r="O51" s="34">
        <f t="shared" si="66"/>
        <v>951.7</v>
      </c>
      <c r="P51" s="34">
        <f t="shared" si="66"/>
        <v>466.3</v>
      </c>
      <c r="Q51" s="34">
        <f t="shared" ref="Q51:R52" si="67">Q52</f>
        <v>0</v>
      </c>
      <c r="R51" s="34">
        <f t="shared" si="67"/>
        <v>5871867</v>
      </c>
      <c r="S51" s="34">
        <f t="shared" ref="S51:S52" si="68">S52</f>
        <v>0</v>
      </c>
      <c r="T51" s="34">
        <f t="shared" ref="T51:T52" si="69">T52</f>
        <v>0</v>
      </c>
      <c r="U51" s="34">
        <f t="shared" ref="U51:U52" si="70">U52</f>
        <v>0</v>
      </c>
      <c r="V51" s="34" t="e">
        <f>#REF!-Q51</f>
        <v>#REF!</v>
      </c>
      <c r="W51" s="86" t="e">
        <f>#REF!/Q51*100</f>
        <v>#REF!</v>
      </c>
      <c r="X51" s="34" t="e">
        <f>#REF!-R51</f>
        <v>#REF!</v>
      </c>
      <c r="Y51" s="87" t="e">
        <f>#REF!/R51*100</f>
        <v>#REF!</v>
      </c>
    </row>
    <row r="52" spans="1:25" ht="45" x14ac:dyDescent="0.25">
      <c r="A52" s="3" t="s">
        <v>25</v>
      </c>
      <c r="B52" s="3"/>
      <c r="C52" s="3"/>
      <c r="D52" s="3"/>
      <c r="E52" s="104">
        <v>851</v>
      </c>
      <c r="F52" s="4" t="s">
        <v>14</v>
      </c>
      <c r="G52" s="4" t="s">
        <v>42</v>
      </c>
      <c r="H52" s="4" t="s">
        <v>372</v>
      </c>
      <c r="I52" s="4" t="s">
        <v>26</v>
      </c>
      <c r="J52" s="34">
        <f t="shared" si="66"/>
        <v>951730</v>
      </c>
      <c r="K52" s="34">
        <f t="shared" si="66"/>
        <v>951730</v>
      </c>
      <c r="L52" s="34">
        <f t="shared" si="66"/>
        <v>466259.97</v>
      </c>
      <c r="M52" s="127">
        <f t="shared" si="2"/>
        <v>48.99078204953085</v>
      </c>
      <c r="N52" s="34">
        <f t="shared" si="66"/>
        <v>951.7</v>
      </c>
      <c r="O52" s="34">
        <f t="shared" si="66"/>
        <v>951.7</v>
      </c>
      <c r="P52" s="34">
        <f t="shared" si="66"/>
        <v>466.3</v>
      </c>
      <c r="Q52" s="34">
        <f t="shared" si="67"/>
        <v>0</v>
      </c>
      <c r="R52" s="34">
        <f t="shared" si="67"/>
        <v>5871867</v>
      </c>
      <c r="S52" s="34">
        <f t="shared" si="68"/>
        <v>0</v>
      </c>
      <c r="T52" s="34">
        <f t="shared" si="69"/>
        <v>0</v>
      </c>
      <c r="U52" s="34">
        <f t="shared" si="70"/>
        <v>0</v>
      </c>
      <c r="V52" s="34" t="e">
        <f>#REF!-Q52</f>
        <v>#REF!</v>
      </c>
      <c r="W52" s="86" t="e">
        <f>#REF!/Q52*100</f>
        <v>#REF!</v>
      </c>
      <c r="X52" s="34" t="e">
        <f>#REF!-R52</f>
        <v>#REF!</v>
      </c>
      <c r="Y52" s="87" t="e">
        <f>#REF!/R52*100</f>
        <v>#REF!</v>
      </c>
    </row>
    <row r="53" spans="1:25" ht="45" customHeight="1" x14ac:dyDescent="0.25">
      <c r="A53" s="3" t="s">
        <v>12</v>
      </c>
      <c r="B53" s="3"/>
      <c r="C53" s="3"/>
      <c r="D53" s="3"/>
      <c r="E53" s="104">
        <v>851</v>
      </c>
      <c r="F53" s="4" t="s">
        <v>14</v>
      </c>
      <c r="G53" s="4" t="s">
        <v>42</v>
      </c>
      <c r="H53" s="4" t="s">
        <v>372</v>
      </c>
      <c r="I53" s="4" t="s">
        <v>27</v>
      </c>
      <c r="J53" s="34">
        <v>951730</v>
      </c>
      <c r="K53" s="34">
        <v>951730</v>
      </c>
      <c r="L53" s="34">
        <v>466259.97</v>
      </c>
      <c r="M53" s="127">
        <f t="shared" si="2"/>
        <v>48.99078204953085</v>
      </c>
      <c r="N53" s="34">
        <v>951.7</v>
      </c>
      <c r="O53" s="34">
        <v>951.7</v>
      </c>
      <c r="P53" s="34">
        <v>466.3</v>
      </c>
      <c r="Q53" s="34"/>
      <c r="R53" s="34">
        <v>5871867</v>
      </c>
      <c r="S53" s="34"/>
      <c r="T53" s="34"/>
      <c r="U53" s="34"/>
      <c r="V53" s="34" t="e">
        <f>#REF!-Q53</f>
        <v>#REF!</v>
      </c>
      <c r="W53" s="86" t="e">
        <f>#REF!/Q53*100</f>
        <v>#REF!</v>
      </c>
      <c r="X53" s="34" t="e">
        <f>#REF!-R53</f>
        <v>#REF!</v>
      </c>
      <c r="Y53" s="87" t="e">
        <f>#REF!/R53*100</f>
        <v>#REF!</v>
      </c>
    </row>
    <row r="54" spans="1:25" ht="45" x14ac:dyDescent="0.25">
      <c r="A54" s="25" t="s">
        <v>367</v>
      </c>
      <c r="B54" s="3"/>
      <c r="C54" s="3"/>
      <c r="D54" s="3"/>
      <c r="E54" s="104">
        <v>851</v>
      </c>
      <c r="F54" s="4" t="s">
        <v>14</v>
      </c>
      <c r="G54" s="5" t="s">
        <v>42</v>
      </c>
      <c r="H54" s="6" t="s">
        <v>53</v>
      </c>
      <c r="I54" s="4"/>
      <c r="J54" s="34">
        <f t="shared" ref="J54:R55" si="71">J55</f>
        <v>55500</v>
      </c>
      <c r="K54" s="34">
        <f t="shared" si="71"/>
        <v>55500</v>
      </c>
      <c r="L54" s="34">
        <f t="shared" si="71"/>
        <v>35322.5</v>
      </c>
      <c r="M54" s="127">
        <f t="shared" si="2"/>
        <v>63.644144144144143</v>
      </c>
      <c r="N54" s="34">
        <f t="shared" si="71"/>
        <v>55.5</v>
      </c>
      <c r="O54" s="34">
        <f t="shared" si="71"/>
        <v>55.5</v>
      </c>
      <c r="P54" s="34">
        <f t="shared" si="71"/>
        <v>35.299999999999997</v>
      </c>
      <c r="Q54" s="34">
        <f t="shared" si="71"/>
        <v>55500</v>
      </c>
      <c r="R54" s="34">
        <f t="shared" si="71"/>
        <v>55500</v>
      </c>
      <c r="S54" s="34">
        <f t="shared" ref="Q54:U55" si="72">S55</f>
        <v>0</v>
      </c>
      <c r="T54" s="34">
        <f t="shared" si="72"/>
        <v>55500</v>
      </c>
      <c r="U54" s="34">
        <f t="shared" si="72"/>
        <v>0</v>
      </c>
      <c r="V54" s="34" t="e">
        <f>#REF!-Q54</f>
        <v>#REF!</v>
      </c>
      <c r="W54" s="86" t="e">
        <f>#REF!/Q54*100</f>
        <v>#REF!</v>
      </c>
      <c r="X54" s="34" t="e">
        <f>#REF!-R54</f>
        <v>#REF!</v>
      </c>
      <c r="Y54" s="87" t="e">
        <f>#REF!/R54*100</f>
        <v>#REF!</v>
      </c>
    </row>
    <row r="55" spans="1:25" ht="45" x14ac:dyDescent="0.25">
      <c r="A55" s="3" t="s">
        <v>25</v>
      </c>
      <c r="B55" s="105"/>
      <c r="C55" s="105"/>
      <c r="D55" s="105"/>
      <c r="E55" s="104">
        <v>851</v>
      </c>
      <c r="F55" s="4" t="s">
        <v>14</v>
      </c>
      <c r="G55" s="5" t="s">
        <v>42</v>
      </c>
      <c r="H55" s="6" t="s">
        <v>53</v>
      </c>
      <c r="I55" s="4" t="s">
        <v>26</v>
      </c>
      <c r="J55" s="34">
        <f t="shared" si="71"/>
        <v>55500</v>
      </c>
      <c r="K55" s="34">
        <f t="shared" si="71"/>
        <v>55500</v>
      </c>
      <c r="L55" s="34">
        <f t="shared" si="71"/>
        <v>35322.5</v>
      </c>
      <c r="M55" s="127">
        <f t="shared" si="2"/>
        <v>63.644144144144143</v>
      </c>
      <c r="N55" s="34">
        <f t="shared" si="71"/>
        <v>55.5</v>
      </c>
      <c r="O55" s="34">
        <f t="shared" si="71"/>
        <v>55.5</v>
      </c>
      <c r="P55" s="34">
        <f t="shared" si="71"/>
        <v>35.299999999999997</v>
      </c>
      <c r="Q55" s="34">
        <f t="shared" si="72"/>
        <v>55500</v>
      </c>
      <c r="R55" s="34">
        <f t="shared" si="72"/>
        <v>55500</v>
      </c>
      <c r="S55" s="34">
        <f t="shared" si="72"/>
        <v>0</v>
      </c>
      <c r="T55" s="34">
        <f t="shared" si="72"/>
        <v>55500</v>
      </c>
      <c r="U55" s="34">
        <f t="shared" si="72"/>
        <v>0</v>
      </c>
      <c r="V55" s="34" t="e">
        <f>#REF!-Q55</f>
        <v>#REF!</v>
      </c>
      <c r="W55" s="86" t="e">
        <f>#REF!/Q55*100</f>
        <v>#REF!</v>
      </c>
      <c r="X55" s="34" t="e">
        <f>#REF!-R55</f>
        <v>#REF!</v>
      </c>
      <c r="Y55" s="87" t="e">
        <f>#REF!/R55*100</f>
        <v>#REF!</v>
      </c>
    </row>
    <row r="56" spans="1:25" ht="45" customHeight="1" x14ac:dyDescent="0.25">
      <c r="A56" s="3" t="s">
        <v>12</v>
      </c>
      <c r="B56" s="3"/>
      <c r="C56" s="3"/>
      <c r="D56" s="3"/>
      <c r="E56" s="104">
        <v>851</v>
      </c>
      <c r="F56" s="4" t="s">
        <v>14</v>
      </c>
      <c r="G56" s="5" t="s">
        <v>42</v>
      </c>
      <c r="H56" s="6" t="s">
        <v>53</v>
      </c>
      <c r="I56" s="4" t="s">
        <v>27</v>
      </c>
      <c r="J56" s="34">
        <v>55500</v>
      </c>
      <c r="K56" s="34">
        <v>55500</v>
      </c>
      <c r="L56" s="34">
        <v>35322.5</v>
      </c>
      <c r="M56" s="127">
        <f t="shared" si="2"/>
        <v>63.644144144144143</v>
      </c>
      <c r="N56" s="34">
        <v>55.5</v>
      </c>
      <c r="O56" s="34">
        <v>55.5</v>
      </c>
      <c r="P56" s="34">
        <v>35.299999999999997</v>
      </c>
      <c r="Q56" s="34">
        <v>55500</v>
      </c>
      <c r="R56" s="34">
        <v>55500</v>
      </c>
      <c r="S56" s="34"/>
      <c r="T56" s="34">
        <f>R56</f>
        <v>55500</v>
      </c>
      <c r="U56" s="34"/>
      <c r="V56" s="34" t="e">
        <f>#REF!-Q56</f>
        <v>#REF!</v>
      </c>
      <c r="W56" s="86" t="e">
        <f>#REF!/Q56*100</f>
        <v>#REF!</v>
      </c>
      <c r="X56" s="34" t="e">
        <f>#REF!-R56</f>
        <v>#REF!</v>
      </c>
      <c r="Y56" s="87" t="e">
        <f>#REF!/R56*100</f>
        <v>#REF!</v>
      </c>
    </row>
    <row r="57" spans="1:25" s="2" customFormat="1" ht="45" x14ac:dyDescent="0.25">
      <c r="A57" s="25" t="s">
        <v>54</v>
      </c>
      <c r="B57" s="104"/>
      <c r="C57" s="104"/>
      <c r="D57" s="104"/>
      <c r="E57" s="104">
        <v>851</v>
      </c>
      <c r="F57" s="5" t="s">
        <v>14</v>
      </c>
      <c r="G57" s="5" t="s">
        <v>42</v>
      </c>
      <c r="H57" s="5" t="s">
        <v>55</v>
      </c>
      <c r="I57" s="5"/>
      <c r="J57" s="34">
        <f t="shared" ref="J57:R58" si="73">J58</f>
        <v>2503100</v>
      </c>
      <c r="K57" s="34">
        <f t="shared" si="73"/>
        <v>2503100</v>
      </c>
      <c r="L57" s="34">
        <f t="shared" si="73"/>
        <v>1662799</v>
      </c>
      <c r="M57" s="127">
        <f t="shared" si="2"/>
        <v>66.429587311733457</v>
      </c>
      <c r="N57" s="34">
        <f t="shared" si="73"/>
        <v>2503.1</v>
      </c>
      <c r="O57" s="34">
        <f t="shared" si="73"/>
        <v>2503.1</v>
      </c>
      <c r="P57" s="34">
        <f t="shared" si="73"/>
        <v>1662.8</v>
      </c>
      <c r="Q57" s="34">
        <f t="shared" si="73"/>
        <v>2283000</v>
      </c>
      <c r="R57" s="34">
        <f t="shared" si="73"/>
        <v>2283000</v>
      </c>
      <c r="S57" s="34">
        <f t="shared" ref="Q57:U64" si="74">S58</f>
        <v>0</v>
      </c>
      <c r="T57" s="34">
        <f t="shared" si="74"/>
        <v>2283000</v>
      </c>
      <c r="U57" s="34">
        <f t="shared" si="74"/>
        <v>0</v>
      </c>
      <c r="V57" s="34" t="e">
        <f>#REF!-Q57</f>
        <v>#REF!</v>
      </c>
      <c r="W57" s="86" t="e">
        <f>#REF!/Q57*100</f>
        <v>#REF!</v>
      </c>
      <c r="X57" s="34" t="e">
        <f>#REF!-R57</f>
        <v>#REF!</v>
      </c>
      <c r="Y57" s="87" t="e">
        <f>#REF!/R57*100</f>
        <v>#REF!</v>
      </c>
    </row>
    <row r="58" spans="1:25" ht="46.5" customHeight="1" x14ac:dyDescent="0.25">
      <c r="A58" s="3" t="s">
        <v>56</v>
      </c>
      <c r="B58" s="3"/>
      <c r="C58" s="3"/>
      <c r="D58" s="3"/>
      <c r="E58" s="104">
        <v>851</v>
      </c>
      <c r="F58" s="4" t="s">
        <v>14</v>
      </c>
      <c r="G58" s="4" t="s">
        <v>42</v>
      </c>
      <c r="H58" s="5" t="s">
        <v>55</v>
      </c>
      <c r="I58" s="6">
        <v>600</v>
      </c>
      <c r="J58" s="34">
        <f t="shared" si="73"/>
        <v>2503100</v>
      </c>
      <c r="K58" s="34">
        <f t="shared" si="73"/>
        <v>2503100</v>
      </c>
      <c r="L58" s="34">
        <f t="shared" si="73"/>
        <v>1662799</v>
      </c>
      <c r="M58" s="127">
        <f t="shared" si="2"/>
        <v>66.429587311733457</v>
      </c>
      <c r="N58" s="34">
        <f t="shared" si="73"/>
        <v>2503.1</v>
      </c>
      <c r="O58" s="34">
        <f t="shared" si="73"/>
        <v>2503.1</v>
      </c>
      <c r="P58" s="34">
        <f t="shared" si="73"/>
        <v>1662.8</v>
      </c>
      <c r="Q58" s="34">
        <f t="shared" si="74"/>
        <v>2283000</v>
      </c>
      <c r="R58" s="34">
        <f t="shared" si="74"/>
        <v>2283000</v>
      </c>
      <c r="S58" s="34">
        <f t="shared" si="74"/>
        <v>0</v>
      </c>
      <c r="T58" s="34">
        <f t="shared" si="74"/>
        <v>2283000</v>
      </c>
      <c r="U58" s="34">
        <f t="shared" si="74"/>
        <v>0</v>
      </c>
      <c r="V58" s="34" t="e">
        <f>#REF!-Q58</f>
        <v>#REF!</v>
      </c>
      <c r="W58" s="86" t="e">
        <f>#REF!/Q58*100</f>
        <v>#REF!</v>
      </c>
      <c r="X58" s="34" t="e">
        <f>#REF!-R58</f>
        <v>#REF!</v>
      </c>
      <c r="Y58" s="87" t="e">
        <f>#REF!/R58*100</f>
        <v>#REF!</v>
      </c>
    </row>
    <row r="59" spans="1:25" ht="18" customHeight="1" x14ac:dyDescent="0.25">
      <c r="A59" s="3" t="s">
        <v>57</v>
      </c>
      <c r="B59" s="3"/>
      <c r="C59" s="3"/>
      <c r="D59" s="3"/>
      <c r="E59" s="104">
        <v>851</v>
      </c>
      <c r="F59" s="4" t="s">
        <v>14</v>
      </c>
      <c r="G59" s="4" t="s">
        <v>42</v>
      </c>
      <c r="H59" s="5" t="s">
        <v>55</v>
      </c>
      <c r="I59" s="6">
        <v>610</v>
      </c>
      <c r="J59" s="34">
        <v>2503100</v>
      </c>
      <c r="K59" s="34">
        <v>2503100</v>
      </c>
      <c r="L59" s="34">
        <v>1662799</v>
      </c>
      <c r="M59" s="127">
        <f t="shared" si="2"/>
        <v>66.429587311733457</v>
      </c>
      <c r="N59" s="34">
        <v>2503.1</v>
      </c>
      <c r="O59" s="34">
        <v>2503.1</v>
      </c>
      <c r="P59" s="34">
        <v>1662.8</v>
      </c>
      <c r="Q59" s="34">
        <v>2283000</v>
      </c>
      <c r="R59" s="34">
        <v>2283000</v>
      </c>
      <c r="S59" s="34"/>
      <c r="T59" s="34">
        <f>R59</f>
        <v>2283000</v>
      </c>
      <c r="U59" s="34"/>
      <c r="V59" s="34" t="e">
        <f>#REF!-Q59</f>
        <v>#REF!</v>
      </c>
      <c r="W59" s="86" t="e">
        <f>#REF!/Q59*100</f>
        <v>#REF!</v>
      </c>
      <c r="X59" s="34" t="e">
        <f>#REF!-R59</f>
        <v>#REF!</v>
      </c>
      <c r="Y59" s="87" t="e">
        <f>#REF!/R59*100</f>
        <v>#REF!</v>
      </c>
    </row>
    <row r="60" spans="1:25" ht="75" hidden="1" x14ac:dyDescent="0.25">
      <c r="A60" s="13" t="s">
        <v>397</v>
      </c>
      <c r="B60" s="3"/>
      <c r="C60" s="3"/>
      <c r="D60" s="3"/>
      <c r="E60" s="104">
        <v>851</v>
      </c>
      <c r="F60" s="4" t="s">
        <v>14</v>
      </c>
      <c r="G60" s="5" t="s">
        <v>42</v>
      </c>
      <c r="H60" s="6" t="s">
        <v>398</v>
      </c>
      <c r="I60" s="4"/>
      <c r="J60" s="34"/>
      <c r="K60" s="34"/>
      <c r="L60" s="34"/>
      <c r="M60" s="127" t="e">
        <f t="shared" si="2"/>
        <v>#DIV/0!</v>
      </c>
      <c r="N60" s="34"/>
      <c r="O60" s="34"/>
      <c r="P60" s="34"/>
      <c r="Q60" s="34">
        <f t="shared" ref="Q60:R60" si="75">Q61</f>
        <v>0</v>
      </c>
      <c r="R60" s="34">
        <f t="shared" si="75"/>
        <v>46622</v>
      </c>
      <c r="S60" s="34">
        <f t="shared" ref="Q60:U61" si="76">S61</f>
        <v>0</v>
      </c>
      <c r="T60" s="34">
        <f t="shared" si="76"/>
        <v>0</v>
      </c>
      <c r="U60" s="34">
        <f t="shared" si="76"/>
        <v>0</v>
      </c>
      <c r="V60" s="34" t="e">
        <f>#REF!-Q60</f>
        <v>#REF!</v>
      </c>
      <c r="W60" s="86" t="e">
        <f>#REF!/Q60*100</f>
        <v>#REF!</v>
      </c>
      <c r="X60" s="34" t="e">
        <f>#REF!-R60</f>
        <v>#REF!</v>
      </c>
      <c r="Y60" s="87" t="e">
        <f>#REF!/R60*100</f>
        <v>#REF!</v>
      </c>
    </row>
    <row r="61" spans="1:25" ht="60" hidden="1" x14ac:dyDescent="0.25">
      <c r="A61" s="3" t="s">
        <v>56</v>
      </c>
      <c r="B61" s="3"/>
      <c r="C61" s="3"/>
      <c r="D61" s="3"/>
      <c r="E61" s="104">
        <v>851</v>
      </c>
      <c r="F61" s="4" t="s">
        <v>14</v>
      </c>
      <c r="G61" s="5" t="s">
        <v>42</v>
      </c>
      <c r="H61" s="6" t="s">
        <v>398</v>
      </c>
      <c r="I61" s="4" t="s">
        <v>112</v>
      </c>
      <c r="J61" s="34"/>
      <c r="K61" s="34"/>
      <c r="L61" s="34"/>
      <c r="M61" s="127" t="e">
        <f t="shared" si="2"/>
        <v>#DIV/0!</v>
      </c>
      <c r="N61" s="34"/>
      <c r="O61" s="34"/>
      <c r="P61" s="34"/>
      <c r="Q61" s="34">
        <f t="shared" si="76"/>
        <v>0</v>
      </c>
      <c r="R61" s="34">
        <f t="shared" si="76"/>
        <v>46622</v>
      </c>
      <c r="S61" s="34">
        <f t="shared" si="76"/>
        <v>0</v>
      </c>
      <c r="T61" s="34">
        <f t="shared" si="76"/>
        <v>0</v>
      </c>
      <c r="U61" s="34">
        <f t="shared" si="76"/>
        <v>0</v>
      </c>
      <c r="V61" s="34" t="e">
        <f>#REF!-Q61</f>
        <v>#REF!</v>
      </c>
      <c r="W61" s="86" t="e">
        <f>#REF!/Q61*100</f>
        <v>#REF!</v>
      </c>
      <c r="X61" s="34" t="e">
        <f>#REF!-R61</f>
        <v>#REF!</v>
      </c>
      <c r="Y61" s="87" t="e">
        <f>#REF!/R61*100</f>
        <v>#REF!</v>
      </c>
    </row>
    <row r="62" spans="1:25" ht="30" hidden="1" x14ac:dyDescent="0.25">
      <c r="A62" s="3" t="s">
        <v>57</v>
      </c>
      <c r="B62" s="3"/>
      <c r="C62" s="3"/>
      <c r="D62" s="3"/>
      <c r="E62" s="104">
        <v>851</v>
      </c>
      <c r="F62" s="4" t="s">
        <v>14</v>
      </c>
      <c r="G62" s="5" t="s">
        <v>42</v>
      </c>
      <c r="H62" s="6" t="s">
        <v>398</v>
      </c>
      <c r="I62" s="4" t="s">
        <v>114</v>
      </c>
      <c r="J62" s="34"/>
      <c r="K62" s="34"/>
      <c r="L62" s="34"/>
      <c r="M62" s="127" t="e">
        <f t="shared" si="2"/>
        <v>#DIV/0!</v>
      </c>
      <c r="N62" s="34"/>
      <c r="O62" s="34"/>
      <c r="P62" s="34"/>
      <c r="Q62" s="34"/>
      <c r="R62" s="34">
        <v>46622</v>
      </c>
      <c r="S62" s="34"/>
      <c r="T62" s="34"/>
      <c r="U62" s="34"/>
      <c r="V62" s="34" t="e">
        <f>#REF!-Q62</f>
        <v>#REF!</v>
      </c>
      <c r="W62" s="86" t="e">
        <f>#REF!/Q62*100</f>
        <v>#REF!</v>
      </c>
      <c r="X62" s="34" t="e">
        <f>#REF!-R62</f>
        <v>#REF!</v>
      </c>
      <c r="Y62" s="87" t="e">
        <f>#REF!/R62*100</f>
        <v>#REF!</v>
      </c>
    </row>
    <row r="63" spans="1:25" ht="60" hidden="1" x14ac:dyDescent="0.25">
      <c r="A63" s="25" t="s">
        <v>139</v>
      </c>
      <c r="B63" s="3"/>
      <c r="C63" s="3"/>
      <c r="D63" s="3"/>
      <c r="E63" s="104">
        <v>851</v>
      </c>
      <c r="F63" s="5" t="s">
        <v>14</v>
      </c>
      <c r="G63" s="5" t="s">
        <v>42</v>
      </c>
      <c r="H63" s="5" t="s">
        <v>140</v>
      </c>
      <c r="I63" s="5"/>
      <c r="J63" s="34"/>
      <c r="K63" s="34"/>
      <c r="L63" s="34"/>
      <c r="M63" s="127" t="e">
        <f t="shared" si="2"/>
        <v>#DIV/0!</v>
      </c>
      <c r="N63" s="34"/>
      <c r="O63" s="34"/>
      <c r="P63" s="34"/>
      <c r="Q63" s="34">
        <f t="shared" si="74"/>
        <v>0</v>
      </c>
      <c r="R63" s="34">
        <f t="shared" si="74"/>
        <v>60000</v>
      </c>
      <c r="S63" s="34">
        <f t="shared" si="74"/>
        <v>0</v>
      </c>
      <c r="T63" s="34">
        <f t="shared" si="74"/>
        <v>60000</v>
      </c>
      <c r="U63" s="34">
        <f t="shared" si="74"/>
        <v>0</v>
      </c>
      <c r="V63" s="34" t="e">
        <f>#REF!-Q63</f>
        <v>#REF!</v>
      </c>
      <c r="W63" s="86" t="e">
        <f>#REF!/Q63*100</f>
        <v>#REF!</v>
      </c>
      <c r="X63" s="34" t="e">
        <f>#REF!-R63</f>
        <v>#REF!</v>
      </c>
      <c r="Y63" s="87" t="e">
        <f>#REF!/R63*100</f>
        <v>#REF!</v>
      </c>
    </row>
    <row r="64" spans="1:25" hidden="1" x14ac:dyDescent="0.25">
      <c r="A64" s="3" t="s">
        <v>28</v>
      </c>
      <c r="B64" s="3"/>
      <c r="C64" s="3"/>
      <c r="D64" s="3"/>
      <c r="E64" s="104">
        <v>851</v>
      </c>
      <c r="F64" s="4" t="s">
        <v>14</v>
      </c>
      <c r="G64" s="4" t="s">
        <v>42</v>
      </c>
      <c r="H64" s="5" t="s">
        <v>140</v>
      </c>
      <c r="I64" s="5" t="s">
        <v>29</v>
      </c>
      <c r="J64" s="34"/>
      <c r="K64" s="34"/>
      <c r="L64" s="34"/>
      <c r="M64" s="127" t="e">
        <f t="shared" si="2"/>
        <v>#DIV/0!</v>
      </c>
      <c r="N64" s="34"/>
      <c r="O64" s="34"/>
      <c r="P64" s="34"/>
      <c r="Q64" s="34">
        <f t="shared" si="74"/>
        <v>0</v>
      </c>
      <c r="R64" s="34">
        <f t="shared" si="74"/>
        <v>60000</v>
      </c>
      <c r="S64" s="34">
        <f t="shared" si="74"/>
        <v>0</v>
      </c>
      <c r="T64" s="34">
        <f t="shared" si="74"/>
        <v>60000</v>
      </c>
      <c r="U64" s="34">
        <f t="shared" si="74"/>
        <v>0</v>
      </c>
      <c r="V64" s="34" t="e">
        <f>#REF!-Q64</f>
        <v>#REF!</v>
      </c>
      <c r="W64" s="86" t="e">
        <f>#REF!/Q64*100</f>
        <v>#REF!</v>
      </c>
      <c r="X64" s="34" t="e">
        <f>#REF!-R64</f>
        <v>#REF!</v>
      </c>
      <c r="Y64" s="87" t="e">
        <f>#REF!/R64*100</f>
        <v>#REF!</v>
      </c>
    </row>
    <row r="65" spans="1:25" hidden="1" x14ac:dyDescent="0.25">
      <c r="A65" s="3" t="s">
        <v>390</v>
      </c>
      <c r="B65" s="3"/>
      <c r="C65" s="3"/>
      <c r="D65" s="3"/>
      <c r="E65" s="104">
        <v>851</v>
      </c>
      <c r="F65" s="4" t="s">
        <v>14</v>
      </c>
      <c r="G65" s="4" t="s">
        <v>42</v>
      </c>
      <c r="H65" s="5" t="s">
        <v>140</v>
      </c>
      <c r="I65" s="5" t="s">
        <v>389</v>
      </c>
      <c r="J65" s="34"/>
      <c r="K65" s="34"/>
      <c r="L65" s="34"/>
      <c r="M65" s="127" t="e">
        <f t="shared" si="2"/>
        <v>#DIV/0!</v>
      </c>
      <c r="N65" s="34"/>
      <c r="O65" s="34"/>
      <c r="P65" s="34"/>
      <c r="Q65" s="34"/>
      <c r="R65" s="34">
        <v>60000</v>
      </c>
      <c r="S65" s="34"/>
      <c r="T65" s="34">
        <f>R65</f>
        <v>60000</v>
      </c>
      <c r="U65" s="34"/>
      <c r="V65" s="34" t="e">
        <f>#REF!-Q65</f>
        <v>#REF!</v>
      </c>
      <c r="W65" s="86" t="e">
        <f>#REF!/Q65*100</f>
        <v>#REF!</v>
      </c>
      <c r="X65" s="34" t="e">
        <f>#REF!-R65</f>
        <v>#REF!</v>
      </c>
      <c r="Y65" s="87" t="e">
        <f>#REF!/R65*100</f>
        <v>#REF!</v>
      </c>
    </row>
    <row r="66" spans="1:25" s="56" customFormat="1" x14ac:dyDescent="0.25">
      <c r="A66" s="26" t="s">
        <v>58</v>
      </c>
      <c r="B66" s="57"/>
      <c r="C66" s="57"/>
      <c r="D66" s="57"/>
      <c r="E66" s="6">
        <v>851</v>
      </c>
      <c r="F66" s="27" t="s">
        <v>59</v>
      </c>
      <c r="G66" s="27"/>
      <c r="H66" s="27"/>
      <c r="I66" s="27"/>
      <c r="J66" s="43">
        <f t="shared" ref="J66:R67" si="77">J67</f>
        <v>1586103</v>
      </c>
      <c r="K66" s="43">
        <f t="shared" si="77"/>
        <v>1586103</v>
      </c>
      <c r="L66" s="43">
        <f t="shared" si="77"/>
        <v>1142854.69</v>
      </c>
      <c r="M66" s="127">
        <f t="shared" si="2"/>
        <v>72.054254358008279</v>
      </c>
      <c r="N66" s="43">
        <f t="shared" si="77"/>
        <v>1586.1</v>
      </c>
      <c r="O66" s="43">
        <f t="shared" si="77"/>
        <v>1586.1</v>
      </c>
      <c r="P66" s="43">
        <f t="shared" si="77"/>
        <v>1142.9000000000001</v>
      </c>
      <c r="Q66" s="43">
        <f t="shared" si="77"/>
        <v>1279979</v>
      </c>
      <c r="R66" s="43">
        <f t="shared" si="77"/>
        <v>1279979</v>
      </c>
      <c r="S66" s="43">
        <f t="shared" ref="Q66:U67" si="78">S67</f>
        <v>799987</v>
      </c>
      <c r="T66" s="43">
        <f t="shared" si="78"/>
        <v>0</v>
      </c>
      <c r="U66" s="43">
        <f t="shared" si="78"/>
        <v>479992</v>
      </c>
      <c r="V66" s="34" t="e">
        <f>#REF!-Q66</f>
        <v>#REF!</v>
      </c>
      <c r="W66" s="86" t="e">
        <f>#REF!/Q66*100</f>
        <v>#REF!</v>
      </c>
      <c r="X66" s="34" t="e">
        <f>#REF!-R66</f>
        <v>#REF!</v>
      </c>
      <c r="Y66" s="87" t="e">
        <f>#REF!/R66*100</f>
        <v>#REF!</v>
      </c>
    </row>
    <row r="67" spans="1:25" s="60" customFormat="1" ht="28.5" x14ac:dyDescent="0.25">
      <c r="A67" s="29" t="s">
        <v>60</v>
      </c>
      <c r="B67" s="7"/>
      <c r="C67" s="7"/>
      <c r="D67" s="7"/>
      <c r="E67" s="6">
        <v>851</v>
      </c>
      <c r="F67" s="31" t="s">
        <v>59</v>
      </c>
      <c r="G67" s="31" t="s">
        <v>61</v>
      </c>
      <c r="H67" s="31"/>
      <c r="I67" s="31"/>
      <c r="J67" s="35">
        <f t="shared" si="77"/>
        <v>1586103</v>
      </c>
      <c r="K67" s="35">
        <f t="shared" si="77"/>
        <v>1586103</v>
      </c>
      <c r="L67" s="35">
        <f t="shared" si="77"/>
        <v>1142854.69</v>
      </c>
      <c r="M67" s="127">
        <f t="shared" si="2"/>
        <v>72.054254358008279</v>
      </c>
      <c r="N67" s="35">
        <f t="shared" si="77"/>
        <v>1586.1</v>
      </c>
      <c r="O67" s="35">
        <f t="shared" si="77"/>
        <v>1586.1</v>
      </c>
      <c r="P67" s="35">
        <f t="shared" si="77"/>
        <v>1142.9000000000001</v>
      </c>
      <c r="Q67" s="35">
        <f t="shared" si="78"/>
        <v>1279979</v>
      </c>
      <c r="R67" s="35">
        <f t="shared" si="78"/>
        <v>1279979</v>
      </c>
      <c r="S67" s="35">
        <f t="shared" si="78"/>
        <v>799987</v>
      </c>
      <c r="T67" s="35">
        <f t="shared" si="78"/>
        <v>0</v>
      </c>
      <c r="U67" s="35">
        <f t="shared" si="78"/>
        <v>479992</v>
      </c>
      <c r="V67" s="34" t="e">
        <f>#REF!-Q67</f>
        <v>#REF!</v>
      </c>
      <c r="W67" s="86" t="e">
        <f>#REF!/Q67*100</f>
        <v>#REF!</v>
      </c>
      <c r="X67" s="34" t="e">
        <f>#REF!-R67</f>
        <v>#REF!</v>
      </c>
      <c r="Y67" s="87" t="e">
        <f>#REF!/R67*100</f>
        <v>#REF!</v>
      </c>
    </row>
    <row r="68" spans="1:25" s="2" customFormat="1" ht="45" customHeight="1" x14ac:dyDescent="0.25">
      <c r="A68" s="25" t="s">
        <v>62</v>
      </c>
      <c r="B68" s="105"/>
      <c r="C68" s="105"/>
      <c r="D68" s="105"/>
      <c r="E68" s="6">
        <v>851</v>
      </c>
      <c r="F68" s="104" t="s">
        <v>59</v>
      </c>
      <c r="G68" s="104" t="s">
        <v>61</v>
      </c>
      <c r="H68" s="104" t="s">
        <v>63</v>
      </c>
      <c r="I68" s="104" t="s">
        <v>64</v>
      </c>
      <c r="J68" s="34">
        <f t="shared" ref="J68" si="79">J69+J71+J73</f>
        <v>1586103</v>
      </c>
      <c r="K68" s="34">
        <f t="shared" ref="K68:L68" si="80">K69+K71+K73</f>
        <v>1586103</v>
      </c>
      <c r="L68" s="34">
        <f t="shared" si="80"/>
        <v>1142854.69</v>
      </c>
      <c r="M68" s="127">
        <f t="shared" si="2"/>
        <v>72.054254358008279</v>
      </c>
      <c r="N68" s="34">
        <f t="shared" ref="N68:P68" si="81">N69+N71+N73</f>
        <v>1586.1</v>
      </c>
      <c r="O68" s="34">
        <f t="shared" ref="O68" si="82">O69+O71+O73</f>
        <v>1586.1</v>
      </c>
      <c r="P68" s="34">
        <f t="shared" si="81"/>
        <v>1142.9000000000001</v>
      </c>
      <c r="Q68" s="34">
        <f t="shared" ref="Q68" si="83">Q69+Q71+Q73</f>
        <v>1279979</v>
      </c>
      <c r="R68" s="34">
        <f t="shared" ref="R68:U68" si="84">R69+R71+R73</f>
        <v>1279979</v>
      </c>
      <c r="S68" s="34">
        <f t="shared" si="84"/>
        <v>799987</v>
      </c>
      <c r="T68" s="34">
        <f t="shared" si="84"/>
        <v>0</v>
      </c>
      <c r="U68" s="34">
        <f t="shared" si="84"/>
        <v>479992</v>
      </c>
      <c r="V68" s="34" t="e">
        <f>#REF!-Q68</f>
        <v>#REF!</v>
      </c>
      <c r="W68" s="86" t="e">
        <f>#REF!/Q68*100</f>
        <v>#REF!</v>
      </c>
      <c r="X68" s="34" t="e">
        <f>#REF!-R68</f>
        <v>#REF!</v>
      </c>
      <c r="Y68" s="87" t="e">
        <f>#REF!/R68*100</f>
        <v>#REF!</v>
      </c>
    </row>
    <row r="69" spans="1:25" ht="105.75" customHeight="1" x14ac:dyDescent="0.25">
      <c r="A69" s="105" t="s">
        <v>19</v>
      </c>
      <c r="B69" s="104"/>
      <c r="C69" s="104"/>
      <c r="D69" s="104"/>
      <c r="E69" s="104">
        <v>851</v>
      </c>
      <c r="F69" s="4" t="s">
        <v>59</v>
      </c>
      <c r="G69" s="4" t="s">
        <v>61</v>
      </c>
      <c r="H69" s="104" t="s">
        <v>63</v>
      </c>
      <c r="I69" s="4" t="s">
        <v>21</v>
      </c>
      <c r="J69" s="34">
        <f t="shared" ref="J69:U69" si="85">J70</f>
        <v>552150</v>
      </c>
      <c r="K69" s="34">
        <f t="shared" si="85"/>
        <v>552150</v>
      </c>
      <c r="L69" s="34">
        <f t="shared" si="85"/>
        <v>377728.56</v>
      </c>
      <c r="M69" s="127">
        <f t="shared" si="2"/>
        <v>68.410497147514263</v>
      </c>
      <c r="N69" s="34">
        <f t="shared" si="85"/>
        <v>552.20000000000005</v>
      </c>
      <c r="O69" s="34">
        <f t="shared" si="85"/>
        <v>552.20000000000005</v>
      </c>
      <c r="P69" s="34">
        <f t="shared" si="85"/>
        <v>377.7</v>
      </c>
      <c r="Q69" s="34">
        <f t="shared" si="85"/>
        <v>458049</v>
      </c>
      <c r="R69" s="34">
        <f t="shared" si="85"/>
        <v>458049</v>
      </c>
      <c r="S69" s="34">
        <f t="shared" si="85"/>
        <v>0</v>
      </c>
      <c r="T69" s="34">
        <f t="shared" si="85"/>
        <v>0</v>
      </c>
      <c r="U69" s="34">
        <f t="shared" si="85"/>
        <v>458049</v>
      </c>
      <c r="V69" s="34" t="e">
        <f>#REF!-Q69</f>
        <v>#REF!</v>
      </c>
      <c r="W69" s="86" t="e">
        <f>#REF!/Q69*100</f>
        <v>#REF!</v>
      </c>
      <c r="X69" s="34" t="e">
        <f>#REF!-R69</f>
        <v>#REF!</v>
      </c>
      <c r="Y69" s="87" t="e">
        <f>#REF!/R69*100</f>
        <v>#REF!</v>
      </c>
    </row>
    <row r="70" spans="1:25" ht="45" x14ac:dyDescent="0.25">
      <c r="A70" s="105" t="s">
        <v>11</v>
      </c>
      <c r="B70" s="104"/>
      <c r="C70" s="104"/>
      <c r="D70" s="104"/>
      <c r="E70" s="104">
        <v>851</v>
      </c>
      <c r="F70" s="4" t="s">
        <v>59</v>
      </c>
      <c r="G70" s="4" t="s">
        <v>61</v>
      </c>
      <c r="H70" s="104" t="s">
        <v>63</v>
      </c>
      <c r="I70" s="4" t="s">
        <v>22</v>
      </c>
      <c r="J70" s="34">
        <f>424080+128070</f>
        <v>552150</v>
      </c>
      <c r="K70" s="34">
        <f>424080+128070</f>
        <v>552150</v>
      </c>
      <c r="L70" s="34">
        <f>295282.24+82446.32</f>
        <v>377728.56</v>
      </c>
      <c r="M70" s="127">
        <f t="shared" si="2"/>
        <v>68.410497147514263</v>
      </c>
      <c r="N70" s="34">
        <v>552.20000000000005</v>
      </c>
      <c r="O70" s="34">
        <v>552.20000000000005</v>
      </c>
      <c r="P70" s="34">
        <v>377.7</v>
      </c>
      <c r="Q70" s="34">
        <v>458049</v>
      </c>
      <c r="R70" s="34">
        <v>458049</v>
      </c>
      <c r="S70" s="34"/>
      <c r="T70" s="34"/>
      <c r="U70" s="34">
        <f>R70</f>
        <v>458049</v>
      </c>
      <c r="V70" s="34" t="e">
        <f>#REF!-Q70</f>
        <v>#REF!</v>
      </c>
      <c r="W70" s="86" t="e">
        <f>#REF!/Q70*100</f>
        <v>#REF!</v>
      </c>
      <c r="X70" s="34" t="e">
        <f>#REF!-R70</f>
        <v>#REF!</v>
      </c>
      <c r="Y70" s="87" t="e">
        <f>#REF!/R70*100</f>
        <v>#REF!</v>
      </c>
    </row>
    <row r="71" spans="1:25" ht="45" x14ac:dyDescent="0.25">
      <c r="A71" s="3" t="s">
        <v>25</v>
      </c>
      <c r="B71" s="104"/>
      <c r="C71" s="104"/>
      <c r="D71" s="104"/>
      <c r="E71" s="104">
        <v>851</v>
      </c>
      <c r="F71" s="4" t="s">
        <v>59</v>
      </c>
      <c r="G71" s="4" t="s">
        <v>61</v>
      </c>
      <c r="H71" s="104" t="s">
        <v>63</v>
      </c>
      <c r="I71" s="4" t="s">
        <v>26</v>
      </c>
      <c r="J71" s="34">
        <f t="shared" ref="J71:U71" si="86">J72</f>
        <v>42639</v>
      </c>
      <c r="K71" s="34">
        <f t="shared" si="86"/>
        <v>42639</v>
      </c>
      <c r="L71" s="34">
        <f t="shared" si="86"/>
        <v>21640.63</v>
      </c>
      <c r="M71" s="127">
        <f t="shared" ref="M71:M134" si="87">L71/K71*100</f>
        <v>50.753136799643514</v>
      </c>
      <c r="N71" s="34">
        <f t="shared" si="86"/>
        <v>42.6</v>
      </c>
      <c r="O71" s="34">
        <f t="shared" si="86"/>
        <v>42.6</v>
      </c>
      <c r="P71" s="34">
        <f t="shared" si="86"/>
        <v>21.7</v>
      </c>
      <c r="Q71" s="34">
        <f t="shared" si="86"/>
        <v>21943</v>
      </c>
      <c r="R71" s="34">
        <f t="shared" si="86"/>
        <v>21943</v>
      </c>
      <c r="S71" s="34">
        <f t="shared" si="86"/>
        <v>0</v>
      </c>
      <c r="T71" s="34">
        <f t="shared" si="86"/>
        <v>0</v>
      </c>
      <c r="U71" s="34">
        <f t="shared" si="86"/>
        <v>21943</v>
      </c>
      <c r="V71" s="34" t="e">
        <f>#REF!-Q71</f>
        <v>#REF!</v>
      </c>
      <c r="W71" s="86" t="e">
        <f>#REF!/Q71*100</f>
        <v>#REF!</v>
      </c>
      <c r="X71" s="34" t="e">
        <f>#REF!-R71</f>
        <v>#REF!</v>
      </c>
      <c r="Y71" s="87" t="e">
        <f>#REF!/R71*100</f>
        <v>#REF!</v>
      </c>
    </row>
    <row r="72" spans="1:25" ht="45" customHeight="1" x14ac:dyDescent="0.25">
      <c r="A72" s="3" t="s">
        <v>12</v>
      </c>
      <c r="B72" s="104"/>
      <c r="C72" s="104"/>
      <c r="D72" s="104"/>
      <c r="E72" s="104">
        <v>851</v>
      </c>
      <c r="F72" s="4" t="s">
        <v>59</v>
      </c>
      <c r="G72" s="4" t="s">
        <v>61</v>
      </c>
      <c r="H72" s="104" t="s">
        <v>63</v>
      </c>
      <c r="I72" s="4" t="s">
        <v>27</v>
      </c>
      <c r="J72" s="34">
        <v>42639</v>
      </c>
      <c r="K72" s="34">
        <v>42639</v>
      </c>
      <c r="L72" s="34">
        <v>21640.63</v>
      </c>
      <c r="M72" s="127">
        <f t="shared" si="87"/>
        <v>50.753136799643514</v>
      </c>
      <c r="N72" s="34">
        <v>42.6</v>
      </c>
      <c r="O72" s="34">
        <v>42.6</v>
      </c>
      <c r="P72" s="34">
        <v>21.7</v>
      </c>
      <c r="Q72" s="34">
        <v>21943</v>
      </c>
      <c r="R72" s="34">
        <v>21943</v>
      </c>
      <c r="S72" s="34"/>
      <c r="T72" s="34"/>
      <c r="U72" s="34">
        <f>R72</f>
        <v>21943</v>
      </c>
      <c r="V72" s="34" t="e">
        <f>#REF!-Q72</f>
        <v>#REF!</v>
      </c>
      <c r="W72" s="86" t="e">
        <f>#REF!/Q72*100</f>
        <v>#REF!</v>
      </c>
      <c r="X72" s="34" t="e">
        <f>#REF!-R72</f>
        <v>#REF!</v>
      </c>
      <c r="Y72" s="87" t="e">
        <f>#REF!/R72*100</f>
        <v>#REF!</v>
      </c>
    </row>
    <row r="73" spans="1:25" x14ac:dyDescent="0.25">
      <c r="A73" s="3" t="s">
        <v>45</v>
      </c>
      <c r="B73" s="105"/>
      <c r="C73" s="105"/>
      <c r="D73" s="105"/>
      <c r="E73" s="104">
        <v>851</v>
      </c>
      <c r="F73" s="104" t="s">
        <v>59</v>
      </c>
      <c r="G73" s="104" t="s">
        <v>61</v>
      </c>
      <c r="H73" s="104" t="s">
        <v>63</v>
      </c>
      <c r="I73" s="104" t="s">
        <v>46</v>
      </c>
      <c r="J73" s="34">
        <f>J74</f>
        <v>991314</v>
      </c>
      <c r="K73" s="34">
        <f>K74</f>
        <v>991314</v>
      </c>
      <c r="L73" s="34">
        <f>L74</f>
        <v>743485.5</v>
      </c>
      <c r="M73" s="127">
        <f t="shared" si="87"/>
        <v>75</v>
      </c>
      <c r="N73" s="34">
        <f>N74</f>
        <v>991.3</v>
      </c>
      <c r="O73" s="34">
        <f>O74</f>
        <v>991.3</v>
      </c>
      <c r="P73" s="34">
        <f>P74</f>
        <v>743.5</v>
      </c>
      <c r="Q73" s="34">
        <f t="shared" ref="Q73:U73" si="88">Q74</f>
        <v>799987</v>
      </c>
      <c r="R73" s="34">
        <f t="shared" si="88"/>
        <v>799987</v>
      </c>
      <c r="S73" s="34">
        <f t="shared" si="88"/>
        <v>799987</v>
      </c>
      <c r="T73" s="34">
        <f t="shared" si="88"/>
        <v>0</v>
      </c>
      <c r="U73" s="34">
        <f t="shared" si="88"/>
        <v>0</v>
      </c>
      <c r="V73" s="34" t="e">
        <f>#REF!-Q73</f>
        <v>#REF!</v>
      </c>
      <c r="W73" s="86" t="e">
        <f>#REF!/Q73*100</f>
        <v>#REF!</v>
      </c>
      <c r="X73" s="34" t="e">
        <f>#REF!-R73</f>
        <v>#REF!</v>
      </c>
      <c r="Y73" s="87" t="e">
        <f>#REF!/R73*100</f>
        <v>#REF!</v>
      </c>
    </row>
    <row r="74" spans="1:25" x14ac:dyDescent="0.25">
      <c r="A74" s="3" t="s">
        <v>47</v>
      </c>
      <c r="B74" s="105"/>
      <c r="C74" s="105"/>
      <c r="D74" s="105"/>
      <c r="E74" s="104">
        <v>851</v>
      </c>
      <c r="F74" s="104" t="s">
        <v>59</v>
      </c>
      <c r="G74" s="104" t="s">
        <v>61</v>
      </c>
      <c r="H74" s="104" t="s">
        <v>63</v>
      </c>
      <c r="I74" s="104" t="s">
        <v>48</v>
      </c>
      <c r="J74" s="34">
        <v>991314</v>
      </c>
      <c r="K74" s="34">
        <v>991314</v>
      </c>
      <c r="L74" s="34">
        <v>743485.5</v>
      </c>
      <c r="M74" s="127">
        <f t="shared" si="87"/>
        <v>75</v>
      </c>
      <c r="N74" s="34">
        <v>991.3</v>
      </c>
      <c r="O74" s="34">
        <v>991.3</v>
      </c>
      <c r="P74" s="34">
        <v>743.5</v>
      </c>
      <c r="Q74" s="34">
        <v>799987</v>
      </c>
      <c r="R74" s="34">
        <v>799987</v>
      </c>
      <c r="S74" s="34">
        <f>R74</f>
        <v>799987</v>
      </c>
      <c r="T74" s="34"/>
      <c r="U74" s="34"/>
      <c r="V74" s="34" t="e">
        <f>#REF!-Q74</f>
        <v>#REF!</v>
      </c>
      <c r="W74" s="86" t="e">
        <f>#REF!/Q74*100</f>
        <v>#REF!</v>
      </c>
      <c r="X74" s="34" t="e">
        <f>#REF!-R74</f>
        <v>#REF!</v>
      </c>
      <c r="Y74" s="87" t="e">
        <f>#REF!/R74*100</f>
        <v>#REF!</v>
      </c>
    </row>
    <row r="75" spans="1:25" s="56" customFormat="1" ht="32.25" customHeight="1" x14ac:dyDescent="0.25">
      <c r="A75" s="26" t="s">
        <v>65</v>
      </c>
      <c r="B75" s="57"/>
      <c r="C75" s="57"/>
      <c r="D75" s="57"/>
      <c r="E75" s="104">
        <v>851</v>
      </c>
      <c r="F75" s="27" t="s">
        <v>61</v>
      </c>
      <c r="G75" s="27"/>
      <c r="H75" s="27"/>
      <c r="I75" s="27"/>
      <c r="J75" s="43">
        <f t="shared" ref="J75:R75" si="89">J76</f>
        <v>3416838.5</v>
      </c>
      <c r="K75" s="43">
        <f t="shared" si="89"/>
        <v>3416838.5</v>
      </c>
      <c r="L75" s="43">
        <f t="shared" si="89"/>
        <v>2477407.9499999997</v>
      </c>
      <c r="M75" s="127">
        <f t="shared" si="87"/>
        <v>72.505854461660974</v>
      </c>
      <c r="N75" s="43">
        <f t="shared" si="89"/>
        <v>3416.8</v>
      </c>
      <c r="O75" s="43">
        <f t="shared" si="89"/>
        <v>3416.8</v>
      </c>
      <c r="P75" s="43">
        <f t="shared" si="89"/>
        <v>2477.3999999999996</v>
      </c>
      <c r="Q75" s="43">
        <f t="shared" si="89"/>
        <v>1808000</v>
      </c>
      <c r="R75" s="43">
        <f t="shared" si="89"/>
        <v>2250000</v>
      </c>
      <c r="S75" s="43">
        <f t="shared" ref="Q75:U76" si="90">S76</f>
        <v>0</v>
      </c>
      <c r="T75" s="43">
        <f t="shared" si="90"/>
        <v>2250000</v>
      </c>
      <c r="U75" s="43">
        <f t="shared" si="90"/>
        <v>0</v>
      </c>
      <c r="V75" s="34" t="e">
        <f>#REF!-Q75</f>
        <v>#REF!</v>
      </c>
      <c r="W75" s="86" t="e">
        <f>#REF!/Q75*100</f>
        <v>#REF!</v>
      </c>
      <c r="X75" s="34" t="e">
        <f>#REF!-R75</f>
        <v>#REF!</v>
      </c>
      <c r="Y75" s="87" t="e">
        <f>#REF!/R75*100</f>
        <v>#REF!</v>
      </c>
    </row>
    <row r="76" spans="1:25" s="36" customFormat="1" ht="60.75" customHeight="1" x14ac:dyDescent="0.25">
      <c r="A76" s="29" t="s">
        <v>66</v>
      </c>
      <c r="B76" s="102"/>
      <c r="C76" s="102"/>
      <c r="D76" s="102"/>
      <c r="E76" s="104">
        <v>851</v>
      </c>
      <c r="F76" s="31" t="s">
        <v>61</v>
      </c>
      <c r="G76" s="31" t="s">
        <v>67</v>
      </c>
      <c r="H76" s="31"/>
      <c r="I76" s="31"/>
      <c r="J76" s="35">
        <f t="shared" ref="J76" si="91">J77+J84+J87</f>
        <v>3416838.5</v>
      </c>
      <c r="K76" s="35">
        <f t="shared" ref="K76:L76" si="92">K77+K84+K87</f>
        <v>3416838.5</v>
      </c>
      <c r="L76" s="35">
        <f t="shared" si="92"/>
        <v>2477407.9499999997</v>
      </c>
      <c r="M76" s="127">
        <f t="shared" si="87"/>
        <v>72.505854461660974</v>
      </c>
      <c r="N76" s="35">
        <f t="shared" ref="N76:P76" si="93">N77+N84+N87</f>
        <v>3416.8</v>
      </c>
      <c r="O76" s="35">
        <f t="shared" ref="O76" si="94">O77+O84+O87</f>
        <v>3416.8</v>
      </c>
      <c r="P76" s="35">
        <f t="shared" si="93"/>
        <v>2477.3999999999996</v>
      </c>
      <c r="Q76" s="35">
        <f t="shared" si="90"/>
        <v>1808000</v>
      </c>
      <c r="R76" s="35">
        <f t="shared" si="90"/>
        <v>2250000</v>
      </c>
      <c r="S76" s="35">
        <f t="shared" si="90"/>
        <v>0</v>
      </c>
      <c r="T76" s="35">
        <f t="shared" si="90"/>
        <v>2250000</v>
      </c>
      <c r="U76" s="35">
        <f t="shared" si="90"/>
        <v>0</v>
      </c>
      <c r="V76" s="34" t="e">
        <f>#REF!-Q76</f>
        <v>#REF!</v>
      </c>
      <c r="W76" s="86" t="e">
        <f>#REF!/Q76*100</f>
        <v>#REF!</v>
      </c>
      <c r="X76" s="34" t="e">
        <f>#REF!-R76</f>
        <v>#REF!</v>
      </c>
      <c r="Y76" s="87" t="e">
        <f>#REF!/R76*100</f>
        <v>#REF!</v>
      </c>
    </row>
    <row r="77" spans="1:25" ht="30" x14ac:dyDescent="0.25">
      <c r="A77" s="25" t="s">
        <v>68</v>
      </c>
      <c r="B77" s="3"/>
      <c r="C77" s="3"/>
      <c r="D77" s="3"/>
      <c r="E77" s="104">
        <v>851</v>
      </c>
      <c r="F77" s="4" t="s">
        <v>61</v>
      </c>
      <c r="G77" s="4" t="s">
        <v>67</v>
      </c>
      <c r="H77" s="4" t="s">
        <v>69</v>
      </c>
      <c r="I77" s="4"/>
      <c r="J77" s="34">
        <f t="shared" ref="J77" si="95">J78+J80+J82</f>
        <v>2784404</v>
      </c>
      <c r="K77" s="34">
        <f t="shared" ref="K77:L77" si="96">K78+K80+K82</f>
        <v>2784404</v>
      </c>
      <c r="L77" s="34">
        <f t="shared" si="96"/>
        <v>1941917.5399999998</v>
      </c>
      <c r="M77" s="127">
        <f t="shared" si="87"/>
        <v>69.742664498398938</v>
      </c>
      <c r="N77" s="34">
        <f t="shared" ref="N77:P77" si="97">N78+N80+N82</f>
        <v>2784.4</v>
      </c>
      <c r="O77" s="34">
        <f t="shared" ref="O77" si="98">O78+O80+O82</f>
        <v>2784.4</v>
      </c>
      <c r="P77" s="34">
        <f t="shared" si="97"/>
        <v>1941.8999999999999</v>
      </c>
      <c r="Q77" s="34">
        <f t="shared" ref="Q77" si="99">Q78+Q80+Q82</f>
        <v>1808000</v>
      </c>
      <c r="R77" s="34">
        <f t="shared" ref="R77:U77" si="100">R78+R80+R82</f>
        <v>2250000</v>
      </c>
      <c r="S77" s="34">
        <f t="shared" si="100"/>
        <v>0</v>
      </c>
      <c r="T77" s="34">
        <f t="shared" si="100"/>
        <v>2250000</v>
      </c>
      <c r="U77" s="34">
        <f t="shared" si="100"/>
        <v>0</v>
      </c>
      <c r="V77" s="34" t="e">
        <f>#REF!-Q77</f>
        <v>#REF!</v>
      </c>
      <c r="W77" s="86" t="e">
        <f>#REF!/Q77*100</f>
        <v>#REF!</v>
      </c>
      <c r="X77" s="34" t="e">
        <f>#REF!-R77</f>
        <v>#REF!</v>
      </c>
      <c r="Y77" s="87" t="e">
        <f>#REF!/R77*100</f>
        <v>#REF!</v>
      </c>
    </row>
    <row r="78" spans="1:25" ht="105.75" customHeight="1" x14ac:dyDescent="0.25">
      <c r="A78" s="105" t="s">
        <v>19</v>
      </c>
      <c r="B78" s="3"/>
      <c r="C78" s="3"/>
      <c r="D78" s="3"/>
      <c r="E78" s="104">
        <v>851</v>
      </c>
      <c r="F78" s="4" t="s">
        <v>61</v>
      </c>
      <c r="G78" s="5" t="s">
        <v>67</v>
      </c>
      <c r="H78" s="4" t="s">
        <v>69</v>
      </c>
      <c r="I78" s="4" t="s">
        <v>21</v>
      </c>
      <c r="J78" s="34">
        <f t="shared" ref="J78:U78" si="101">J79</f>
        <v>1863400</v>
      </c>
      <c r="K78" s="34">
        <f t="shared" si="101"/>
        <v>1863400</v>
      </c>
      <c r="L78" s="34">
        <f t="shared" si="101"/>
        <v>1253603.2999999998</v>
      </c>
      <c r="M78" s="127">
        <f t="shared" si="87"/>
        <v>67.275050982075769</v>
      </c>
      <c r="N78" s="34">
        <f t="shared" si="101"/>
        <v>1863.4</v>
      </c>
      <c r="O78" s="34">
        <f t="shared" si="101"/>
        <v>1863.4</v>
      </c>
      <c r="P78" s="34">
        <f t="shared" si="101"/>
        <v>1253.5999999999999</v>
      </c>
      <c r="Q78" s="34">
        <f t="shared" si="101"/>
        <v>1526300</v>
      </c>
      <c r="R78" s="34">
        <f t="shared" si="101"/>
        <v>1662400</v>
      </c>
      <c r="S78" s="34">
        <f t="shared" si="101"/>
        <v>0</v>
      </c>
      <c r="T78" s="34">
        <f t="shared" si="101"/>
        <v>1662400</v>
      </c>
      <c r="U78" s="34">
        <f t="shared" si="101"/>
        <v>0</v>
      </c>
      <c r="V78" s="34" t="e">
        <f>#REF!-Q78</f>
        <v>#REF!</v>
      </c>
      <c r="W78" s="86" t="e">
        <f>#REF!/Q78*100</f>
        <v>#REF!</v>
      </c>
      <c r="X78" s="34" t="e">
        <f>#REF!-R78</f>
        <v>#REF!</v>
      </c>
      <c r="Y78" s="87" t="e">
        <f>#REF!/R78*100</f>
        <v>#REF!</v>
      </c>
    </row>
    <row r="79" spans="1:25" ht="30" x14ac:dyDescent="0.25">
      <c r="A79" s="3" t="s">
        <v>10</v>
      </c>
      <c r="B79" s="3"/>
      <c r="C79" s="3"/>
      <c r="D79" s="3"/>
      <c r="E79" s="104">
        <v>851</v>
      </c>
      <c r="F79" s="4" t="s">
        <v>61</v>
      </c>
      <c r="G79" s="5" t="s">
        <v>67</v>
      </c>
      <c r="H79" s="4" t="s">
        <v>69</v>
      </c>
      <c r="I79" s="4" t="s">
        <v>70</v>
      </c>
      <c r="J79" s="34">
        <f>1441400+422000</f>
        <v>1863400</v>
      </c>
      <c r="K79" s="34">
        <f>1441400+422000</f>
        <v>1863400</v>
      </c>
      <c r="L79" s="34">
        <f>981387.95+272215.35</f>
        <v>1253603.2999999998</v>
      </c>
      <c r="M79" s="127">
        <f t="shared" si="87"/>
        <v>67.275050982075769</v>
      </c>
      <c r="N79" s="34">
        <v>1863.4</v>
      </c>
      <c r="O79" s="34">
        <v>1863.4</v>
      </c>
      <c r="P79" s="34">
        <v>1253.5999999999999</v>
      </c>
      <c r="Q79" s="34">
        <v>1526300</v>
      </c>
      <c r="R79" s="34">
        <v>1662400</v>
      </c>
      <c r="S79" s="34"/>
      <c r="T79" s="34">
        <f>R79</f>
        <v>1662400</v>
      </c>
      <c r="U79" s="34"/>
      <c r="V79" s="34" t="e">
        <f>#REF!-Q79</f>
        <v>#REF!</v>
      </c>
      <c r="W79" s="86" t="e">
        <f>#REF!/Q79*100</f>
        <v>#REF!</v>
      </c>
      <c r="X79" s="34" t="e">
        <f>#REF!-R79</f>
        <v>#REF!</v>
      </c>
      <c r="Y79" s="87" t="e">
        <f>#REF!/R79*100</f>
        <v>#REF!</v>
      </c>
    </row>
    <row r="80" spans="1:25" ht="45" x14ac:dyDescent="0.25">
      <c r="A80" s="3" t="s">
        <v>25</v>
      </c>
      <c r="B80" s="105"/>
      <c r="C80" s="105"/>
      <c r="D80" s="105"/>
      <c r="E80" s="104">
        <v>851</v>
      </c>
      <c r="F80" s="4" t="s">
        <v>61</v>
      </c>
      <c r="G80" s="5" t="s">
        <v>67</v>
      </c>
      <c r="H80" s="4" t="s">
        <v>69</v>
      </c>
      <c r="I80" s="4" t="s">
        <v>26</v>
      </c>
      <c r="J80" s="34">
        <f t="shared" ref="J80:U80" si="102">J81</f>
        <v>872056</v>
      </c>
      <c r="K80" s="34">
        <f t="shared" si="102"/>
        <v>872056</v>
      </c>
      <c r="L80" s="34">
        <f t="shared" si="102"/>
        <v>650666.23999999999</v>
      </c>
      <c r="M80" s="127">
        <f t="shared" si="87"/>
        <v>74.612896419495996</v>
      </c>
      <c r="N80" s="34">
        <f t="shared" si="102"/>
        <v>872.1</v>
      </c>
      <c r="O80" s="34">
        <f t="shared" si="102"/>
        <v>872.1</v>
      </c>
      <c r="P80" s="34">
        <f t="shared" si="102"/>
        <v>650.70000000000005</v>
      </c>
      <c r="Q80" s="34">
        <f t="shared" si="102"/>
        <v>249700</v>
      </c>
      <c r="R80" s="34">
        <f t="shared" si="102"/>
        <v>555600</v>
      </c>
      <c r="S80" s="34">
        <f t="shared" si="102"/>
        <v>0</v>
      </c>
      <c r="T80" s="34">
        <f t="shared" si="102"/>
        <v>555600</v>
      </c>
      <c r="U80" s="34">
        <f t="shared" si="102"/>
        <v>0</v>
      </c>
      <c r="V80" s="34" t="e">
        <f>#REF!-Q80</f>
        <v>#REF!</v>
      </c>
      <c r="W80" s="86" t="e">
        <f>#REF!/Q80*100</f>
        <v>#REF!</v>
      </c>
      <c r="X80" s="34" t="e">
        <f>#REF!-R80</f>
        <v>#REF!</v>
      </c>
      <c r="Y80" s="87" t="e">
        <f>#REF!/R80*100</f>
        <v>#REF!</v>
      </c>
    </row>
    <row r="81" spans="1:25" ht="48" customHeight="1" x14ac:dyDescent="0.25">
      <c r="A81" s="3" t="s">
        <v>12</v>
      </c>
      <c r="B81" s="3"/>
      <c r="C81" s="3"/>
      <c r="D81" s="3"/>
      <c r="E81" s="104">
        <v>851</v>
      </c>
      <c r="F81" s="4" t="s">
        <v>61</v>
      </c>
      <c r="G81" s="5" t="s">
        <v>67</v>
      </c>
      <c r="H81" s="4" t="s">
        <v>69</v>
      </c>
      <c r="I81" s="4" t="s">
        <v>27</v>
      </c>
      <c r="J81" s="34">
        <v>872056</v>
      </c>
      <c r="K81" s="34">
        <v>872056</v>
      </c>
      <c r="L81" s="34">
        <v>650666.23999999999</v>
      </c>
      <c r="M81" s="127">
        <f t="shared" si="87"/>
        <v>74.612896419495996</v>
      </c>
      <c r="N81" s="34">
        <v>872.1</v>
      </c>
      <c r="O81" s="34">
        <v>872.1</v>
      </c>
      <c r="P81" s="34">
        <v>650.70000000000005</v>
      </c>
      <c r="Q81" s="34">
        <v>249700</v>
      </c>
      <c r="R81" s="34">
        <v>555600</v>
      </c>
      <c r="S81" s="34"/>
      <c r="T81" s="34">
        <f>R81</f>
        <v>555600</v>
      </c>
      <c r="U81" s="34"/>
      <c r="V81" s="34" t="e">
        <f>#REF!-Q81</f>
        <v>#REF!</v>
      </c>
      <c r="W81" s="86" t="e">
        <f>#REF!/Q81*100</f>
        <v>#REF!</v>
      </c>
      <c r="X81" s="34" t="e">
        <f>#REF!-R81</f>
        <v>#REF!</v>
      </c>
      <c r="Y81" s="87" t="e">
        <f>#REF!/R81*100</f>
        <v>#REF!</v>
      </c>
    </row>
    <row r="82" spans="1:25" x14ac:dyDescent="0.25">
      <c r="A82" s="3" t="s">
        <v>28</v>
      </c>
      <c r="B82" s="3"/>
      <c r="C82" s="3"/>
      <c r="D82" s="3"/>
      <c r="E82" s="104">
        <v>851</v>
      </c>
      <c r="F82" s="4" t="s">
        <v>61</v>
      </c>
      <c r="G82" s="5" t="s">
        <v>67</v>
      </c>
      <c r="H82" s="4" t="s">
        <v>69</v>
      </c>
      <c r="I82" s="4" t="s">
        <v>29</v>
      </c>
      <c r="J82" s="34">
        <f t="shared" ref="J82:U82" si="103">J83</f>
        <v>48948</v>
      </c>
      <c r="K82" s="34">
        <f t="shared" si="103"/>
        <v>48948</v>
      </c>
      <c r="L82" s="34">
        <f t="shared" si="103"/>
        <v>37648</v>
      </c>
      <c r="M82" s="127">
        <f t="shared" si="87"/>
        <v>76.914276374928491</v>
      </c>
      <c r="N82" s="34">
        <f t="shared" si="103"/>
        <v>48.9</v>
      </c>
      <c r="O82" s="34">
        <f t="shared" si="103"/>
        <v>48.9</v>
      </c>
      <c r="P82" s="34">
        <f t="shared" si="103"/>
        <v>37.6</v>
      </c>
      <c r="Q82" s="34">
        <f t="shared" si="103"/>
        <v>32000</v>
      </c>
      <c r="R82" s="34">
        <f t="shared" si="103"/>
        <v>32000</v>
      </c>
      <c r="S82" s="34">
        <f t="shared" si="103"/>
        <v>0</v>
      </c>
      <c r="T82" s="34">
        <f t="shared" si="103"/>
        <v>32000</v>
      </c>
      <c r="U82" s="34">
        <f t="shared" si="103"/>
        <v>0</v>
      </c>
      <c r="V82" s="34" t="e">
        <f>#REF!-Q82</f>
        <v>#REF!</v>
      </c>
      <c r="W82" s="86" t="e">
        <f>#REF!/Q82*100</f>
        <v>#REF!</v>
      </c>
      <c r="X82" s="34" t="e">
        <f>#REF!-R82</f>
        <v>#REF!</v>
      </c>
      <c r="Y82" s="87" t="e">
        <f>#REF!/R82*100</f>
        <v>#REF!</v>
      </c>
    </row>
    <row r="83" spans="1:25" ht="30" x14ac:dyDescent="0.25">
      <c r="A83" s="3" t="s">
        <v>30</v>
      </c>
      <c r="B83" s="3"/>
      <c r="C83" s="3"/>
      <c r="D83" s="3"/>
      <c r="E83" s="104">
        <v>851</v>
      </c>
      <c r="F83" s="4" t="s">
        <v>61</v>
      </c>
      <c r="G83" s="5" t="s">
        <v>67</v>
      </c>
      <c r="H83" s="4" t="s">
        <v>69</v>
      </c>
      <c r="I83" s="4" t="s">
        <v>31</v>
      </c>
      <c r="J83" s="34">
        <v>48948</v>
      </c>
      <c r="K83" s="34">
        <v>48948</v>
      </c>
      <c r="L83" s="34">
        <v>37648</v>
      </c>
      <c r="M83" s="127">
        <f t="shared" si="87"/>
        <v>76.914276374928491</v>
      </c>
      <c r="N83" s="34">
        <v>48.9</v>
      </c>
      <c r="O83" s="34">
        <v>48.9</v>
      </c>
      <c r="P83" s="34">
        <v>37.6</v>
      </c>
      <c r="Q83" s="34">
        <v>32000</v>
      </c>
      <c r="R83" s="34">
        <v>32000</v>
      </c>
      <c r="S83" s="34"/>
      <c r="T83" s="34">
        <f>R83</f>
        <v>32000</v>
      </c>
      <c r="U83" s="34"/>
      <c r="V83" s="34" t="e">
        <f>#REF!-Q83</f>
        <v>#REF!</v>
      </c>
      <c r="W83" s="86" t="e">
        <f>#REF!/Q83*100</f>
        <v>#REF!</v>
      </c>
      <c r="X83" s="34" t="e">
        <f>#REF!-R83</f>
        <v>#REF!</v>
      </c>
      <c r="Y83" s="87" t="e">
        <f>#REF!/R83*100</f>
        <v>#REF!</v>
      </c>
    </row>
    <row r="84" spans="1:25" ht="62.25" customHeight="1" x14ac:dyDescent="0.25">
      <c r="A84" s="25" t="s">
        <v>445</v>
      </c>
      <c r="B84" s="3"/>
      <c r="C84" s="3"/>
      <c r="D84" s="3"/>
      <c r="E84" s="104">
        <v>851</v>
      </c>
      <c r="F84" s="4" t="s">
        <v>61</v>
      </c>
      <c r="G84" s="4" t="s">
        <v>67</v>
      </c>
      <c r="H84" s="4" t="s">
        <v>446</v>
      </c>
      <c r="I84" s="4"/>
      <c r="J84" s="34">
        <f t="shared" ref="J84:P84" si="104">J85</f>
        <v>625734</v>
      </c>
      <c r="K84" s="34">
        <f t="shared" si="104"/>
        <v>625734</v>
      </c>
      <c r="L84" s="34">
        <f t="shared" si="104"/>
        <v>528789.91</v>
      </c>
      <c r="M84" s="127">
        <f t="shared" si="87"/>
        <v>84.507140414297453</v>
      </c>
      <c r="N84" s="34">
        <f t="shared" si="104"/>
        <v>625.70000000000005</v>
      </c>
      <c r="O84" s="34">
        <f t="shared" si="104"/>
        <v>625.70000000000005</v>
      </c>
      <c r="P84" s="34">
        <f t="shared" si="104"/>
        <v>528.79999999999995</v>
      </c>
      <c r="Q84" s="34"/>
      <c r="R84" s="34"/>
      <c r="S84" s="34"/>
      <c r="T84" s="34"/>
      <c r="U84" s="34"/>
      <c r="V84" s="34"/>
      <c r="W84" s="86"/>
      <c r="X84" s="34"/>
      <c r="Y84" s="87"/>
    </row>
    <row r="85" spans="1:25" ht="45" x14ac:dyDescent="0.25">
      <c r="A85" s="3" t="s">
        <v>25</v>
      </c>
      <c r="B85" s="105"/>
      <c r="C85" s="105"/>
      <c r="D85" s="105"/>
      <c r="E85" s="104">
        <v>851</v>
      </c>
      <c r="F85" s="4" t="s">
        <v>61</v>
      </c>
      <c r="G85" s="5" t="s">
        <v>67</v>
      </c>
      <c r="H85" s="4" t="s">
        <v>446</v>
      </c>
      <c r="I85" s="4" t="s">
        <v>26</v>
      </c>
      <c r="J85" s="34">
        <f t="shared" ref="J85:P85" si="105">J86</f>
        <v>625734</v>
      </c>
      <c r="K85" s="34">
        <f t="shared" si="105"/>
        <v>625734</v>
      </c>
      <c r="L85" s="34">
        <f t="shared" si="105"/>
        <v>528789.91</v>
      </c>
      <c r="M85" s="127">
        <f t="shared" si="87"/>
        <v>84.507140414297453</v>
      </c>
      <c r="N85" s="34">
        <f t="shared" si="105"/>
        <v>625.70000000000005</v>
      </c>
      <c r="O85" s="34">
        <f t="shared" si="105"/>
        <v>625.70000000000005</v>
      </c>
      <c r="P85" s="34">
        <f t="shared" si="105"/>
        <v>528.79999999999995</v>
      </c>
      <c r="Q85" s="34"/>
      <c r="R85" s="34"/>
      <c r="S85" s="34"/>
      <c r="T85" s="34"/>
      <c r="U85" s="34"/>
      <c r="V85" s="34"/>
      <c r="W85" s="86"/>
      <c r="X85" s="34"/>
      <c r="Y85" s="87"/>
    </row>
    <row r="86" spans="1:25" ht="48" customHeight="1" x14ac:dyDescent="0.25">
      <c r="A86" s="3" t="s">
        <v>12</v>
      </c>
      <c r="B86" s="3"/>
      <c r="C86" s="3"/>
      <c r="D86" s="3"/>
      <c r="E86" s="104">
        <v>851</v>
      </c>
      <c r="F86" s="4" t="s">
        <v>61</v>
      </c>
      <c r="G86" s="5" t="s">
        <v>67</v>
      </c>
      <c r="H86" s="4" t="s">
        <v>446</v>
      </c>
      <c r="I86" s="4" t="s">
        <v>27</v>
      </c>
      <c r="J86" s="34">
        <v>625734</v>
      </c>
      <c r="K86" s="34">
        <v>625734</v>
      </c>
      <c r="L86" s="34">
        <v>528789.91</v>
      </c>
      <c r="M86" s="127">
        <f t="shared" si="87"/>
        <v>84.507140414297453</v>
      </c>
      <c r="N86" s="34">
        <v>625.70000000000005</v>
      </c>
      <c r="O86" s="34">
        <v>625.70000000000005</v>
      </c>
      <c r="P86" s="34">
        <v>528.79999999999995</v>
      </c>
      <c r="Q86" s="34"/>
      <c r="R86" s="34"/>
      <c r="S86" s="34"/>
      <c r="T86" s="34"/>
      <c r="U86" s="34"/>
      <c r="V86" s="34"/>
      <c r="W86" s="86"/>
      <c r="X86" s="34"/>
      <c r="Y86" s="87"/>
    </row>
    <row r="87" spans="1:25" ht="60" x14ac:dyDescent="0.25">
      <c r="A87" s="25" t="s">
        <v>139</v>
      </c>
      <c r="B87" s="111"/>
      <c r="C87" s="111"/>
      <c r="D87" s="111"/>
      <c r="E87" s="121">
        <v>851</v>
      </c>
      <c r="F87" s="4" t="s">
        <v>61</v>
      </c>
      <c r="G87" s="4" t="s">
        <v>67</v>
      </c>
      <c r="H87" s="5" t="s">
        <v>140</v>
      </c>
      <c r="I87" s="5"/>
      <c r="J87" s="34">
        <f t="shared" ref="J87:P88" si="106">J88</f>
        <v>6700.5</v>
      </c>
      <c r="K87" s="34">
        <f t="shared" si="106"/>
        <v>6700.5</v>
      </c>
      <c r="L87" s="34">
        <f t="shared" si="106"/>
        <v>6700.5</v>
      </c>
      <c r="M87" s="127">
        <f t="shared" si="87"/>
        <v>100</v>
      </c>
      <c r="N87" s="34">
        <f t="shared" si="106"/>
        <v>6.7</v>
      </c>
      <c r="O87" s="34">
        <f t="shared" si="106"/>
        <v>6.7</v>
      </c>
      <c r="P87" s="34">
        <f t="shared" si="106"/>
        <v>6.7</v>
      </c>
      <c r="Q87" s="34"/>
      <c r="R87" s="34"/>
      <c r="S87" s="34"/>
      <c r="T87" s="34"/>
      <c r="U87" s="34"/>
      <c r="V87" s="34"/>
      <c r="W87" s="86"/>
      <c r="X87" s="34"/>
      <c r="Y87" s="87"/>
    </row>
    <row r="88" spans="1:25" x14ac:dyDescent="0.25">
      <c r="A88" s="111" t="s">
        <v>28</v>
      </c>
      <c r="B88" s="111"/>
      <c r="C88" s="111"/>
      <c r="D88" s="111"/>
      <c r="E88" s="121">
        <v>851</v>
      </c>
      <c r="F88" s="4" t="s">
        <v>61</v>
      </c>
      <c r="G88" s="5" t="s">
        <v>67</v>
      </c>
      <c r="H88" s="5" t="s">
        <v>140</v>
      </c>
      <c r="I88" s="5" t="s">
        <v>29</v>
      </c>
      <c r="J88" s="34">
        <f t="shared" si="106"/>
        <v>6700.5</v>
      </c>
      <c r="K88" s="34">
        <f t="shared" si="106"/>
        <v>6700.5</v>
      </c>
      <c r="L88" s="34">
        <f t="shared" si="106"/>
        <v>6700.5</v>
      </c>
      <c r="M88" s="127">
        <f t="shared" si="87"/>
        <v>100</v>
      </c>
      <c r="N88" s="34">
        <f t="shared" si="106"/>
        <v>6.7</v>
      </c>
      <c r="O88" s="34">
        <f t="shared" si="106"/>
        <v>6.7</v>
      </c>
      <c r="P88" s="34">
        <f t="shared" si="106"/>
        <v>6.7</v>
      </c>
      <c r="Q88" s="34"/>
      <c r="R88" s="34"/>
      <c r="S88" s="34"/>
      <c r="T88" s="34"/>
      <c r="U88" s="34"/>
      <c r="V88" s="34"/>
      <c r="W88" s="86"/>
      <c r="X88" s="34"/>
      <c r="Y88" s="87"/>
    </row>
    <row r="89" spans="1:25" x14ac:dyDescent="0.25">
      <c r="A89" s="111" t="s">
        <v>390</v>
      </c>
      <c r="B89" s="111"/>
      <c r="C89" s="111"/>
      <c r="D89" s="111"/>
      <c r="E89" s="121">
        <v>851</v>
      </c>
      <c r="F89" s="4" t="s">
        <v>61</v>
      </c>
      <c r="G89" s="5" t="s">
        <v>67</v>
      </c>
      <c r="H89" s="5" t="s">
        <v>140</v>
      </c>
      <c r="I89" s="5" t="s">
        <v>389</v>
      </c>
      <c r="J89" s="34">
        <v>6700.5</v>
      </c>
      <c r="K89" s="34">
        <v>6700.5</v>
      </c>
      <c r="L89" s="34">
        <v>6700.5</v>
      </c>
      <c r="M89" s="127">
        <f t="shared" si="87"/>
        <v>100</v>
      </c>
      <c r="N89" s="34">
        <v>6.7</v>
      </c>
      <c r="O89" s="34">
        <v>6.7</v>
      </c>
      <c r="P89" s="34">
        <v>6.7</v>
      </c>
      <c r="Q89" s="34"/>
      <c r="R89" s="34"/>
      <c r="S89" s="34"/>
      <c r="T89" s="34"/>
      <c r="U89" s="34"/>
      <c r="V89" s="34"/>
      <c r="W89" s="86"/>
      <c r="X89" s="34"/>
      <c r="Y89" s="87"/>
    </row>
    <row r="90" spans="1:25" s="56" customFormat="1" x14ac:dyDescent="0.25">
      <c r="A90" s="26" t="s">
        <v>71</v>
      </c>
      <c r="B90" s="57"/>
      <c r="C90" s="57"/>
      <c r="D90" s="57"/>
      <c r="E90" s="104">
        <v>851</v>
      </c>
      <c r="F90" s="27" t="s">
        <v>16</v>
      </c>
      <c r="G90" s="27"/>
      <c r="H90" s="27"/>
      <c r="I90" s="27"/>
      <c r="J90" s="43">
        <f t="shared" ref="J90" si="107">J91+J98+J111+J115</f>
        <v>8969703.7400000002</v>
      </c>
      <c r="K90" s="43">
        <f t="shared" ref="K90:L90" si="108">K91+K98+K111+K115</f>
        <v>8969703.7400000002</v>
      </c>
      <c r="L90" s="43">
        <f t="shared" si="108"/>
        <v>5645420.5100000007</v>
      </c>
      <c r="M90" s="127">
        <f t="shared" si="87"/>
        <v>62.93876223385724</v>
      </c>
      <c r="N90" s="43">
        <f t="shared" ref="N90:P90" si="109">N91+N98+N111+N115</f>
        <v>8969.7000000000007</v>
      </c>
      <c r="O90" s="43">
        <f t="shared" ref="O90" si="110">O91+O98+O111+O115</f>
        <v>8969.7000000000007</v>
      </c>
      <c r="P90" s="43">
        <f t="shared" si="109"/>
        <v>5645.4000000000005</v>
      </c>
      <c r="Q90" s="43">
        <f t="shared" ref="Q90" si="111">Q91+Q98+Q111+Q115</f>
        <v>8340801.2000000002</v>
      </c>
      <c r="R90" s="43">
        <f t="shared" ref="R90:U90" si="112">R91+R98+R111+R115</f>
        <v>10365010.25</v>
      </c>
      <c r="S90" s="43">
        <f t="shared" si="112"/>
        <v>206494.2</v>
      </c>
      <c r="T90" s="43">
        <f t="shared" si="112"/>
        <v>9858516.0500000007</v>
      </c>
      <c r="U90" s="43" t="e">
        <f t="shared" si="112"/>
        <v>#REF!</v>
      </c>
      <c r="V90" s="34" t="e">
        <f>#REF!-Q90</f>
        <v>#REF!</v>
      </c>
      <c r="W90" s="86" t="e">
        <f>#REF!/Q90*100</f>
        <v>#REF!</v>
      </c>
      <c r="X90" s="34" t="e">
        <f>#REF!-R90</f>
        <v>#REF!</v>
      </c>
      <c r="Y90" s="87" t="e">
        <f>#REF!/R90*100</f>
        <v>#REF!</v>
      </c>
    </row>
    <row r="91" spans="1:25" s="36" customFormat="1" ht="18.75" customHeight="1" x14ac:dyDescent="0.25">
      <c r="A91" s="29" t="s">
        <v>72</v>
      </c>
      <c r="B91" s="102"/>
      <c r="C91" s="102"/>
      <c r="D91" s="102"/>
      <c r="E91" s="104">
        <v>851</v>
      </c>
      <c r="F91" s="31" t="s">
        <v>16</v>
      </c>
      <c r="G91" s="31" t="s">
        <v>38</v>
      </c>
      <c r="H91" s="31"/>
      <c r="I91" s="31"/>
      <c r="J91" s="35">
        <f t="shared" ref="J91" si="113">J92+J95</f>
        <v>52370.2</v>
      </c>
      <c r="K91" s="35">
        <f t="shared" ref="K91:L91" si="114">K92+K95</f>
        <v>52370.2</v>
      </c>
      <c r="L91" s="35">
        <f t="shared" si="114"/>
        <v>52370.2</v>
      </c>
      <c r="M91" s="127">
        <f t="shared" si="87"/>
        <v>100</v>
      </c>
      <c r="N91" s="35">
        <f t="shared" ref="N91:P91" si="115">N92+N95</f>
        <v>52.4</v>
      </c>
      <c r="O91" s="35">
        <f t="shared" ref="O91" si="116">O92+O95</f>
        <v>52.4</v>
      </c>
      <c r="P91" s="35">
        <f t="shared" si="115"/>
        <v>52.4</v>
      </c>
      <c r="Q91" s="35">
        <f t="shared" ref="Q91" si="117">Q92+Q95</f>
        <v>350186.2</v>
      </c>
      <c r="R91" s="35">
        <f t="shared" ref="R91:U91" si="118">R92+R95</f>
        <v>350186.2</v>
      </c>
      <c r="S91" s="35">
        <f t="shared" si="118"/>
        <v>50186.2</v>
      </c>
      <c r="T91" s="35">
        <f t="shared" si="118"/>
        <v>300000</v>
      </c>
      <c r="U91" s="35">
        <f t="shared" si="118"/>
        <v>0</v>
      </c>
      <c r="V91" s="34" t="e">
        <f>#REF!-Q91</f>
        <v>#REF!</v>
      </c>
      <c r="W91" s="86" t="e">
        <f>#REF!/Q91*100</f>
        <v>#REF!</v>
      </c>
      <c r="X91" s="34" t="e">
        <f>#REF!-R91</f>
        <v>#REF!</v>
      </c>
      <c r="Y91" s="87" t="e">
        <f>#REF!/R91*100</f>
        <v>#REF!</v>
      </c>
    </row>
    <row r="92" spans="1:25" s="36" customFormat="1" ht="180" x14ac:dyDescent="0.25">
      <c r="A92" s="25" t="s">
        <v>73</v>
      </c>
      <c r="B92" s="102"/>
      <c r="C92" s="102"/>
      <c r="D92" s="102"/>
      <c r="E92" s="104">
        <v>851</v>
      </c>
      <c r="F92" s="4" t="s">
        <v>16</v>
      </c>
      <c r="G92" s="4" t="s">
        <v>38</v>
      </c>
      <c r="H92" s="4" t="s">
        <v>74</v>
      </c>
      <c r="I92" s="4"/>
      <c r="J92" s="34">
        <f t="shared" ref="J92:R93" si="119">J93</f>
        <v>52370.2</v>
      </c>
      <c r="K92" s="34">
        <f t="shared" si="119"/>
        <v>52370.2</v>
      </c>
      <c r="L92" s="34">
        <f t="shared" si="119"/>
        <v>52370.2</v>
      </c>
      <c r="M92" s="127">
        <f t="shared" si="87"/>
        <v>100</v>
      </c>
      <c r="N92" s="34">
        <f t="shared" si="119"/>
        <v>52.4</v>
      </c>
      <c r="O92" s="34">
        <f t="shared" si="119"/>
        <v>52.4</v>
      </c>
      <c r="P92" s="34">
        <f t="shared" si="119"/>
        <v>52.4</v>
      </c>
      <c r="Q92" s="34">
        <f t="shared" si="119"/>
        <v>50186.2</v>
      </c>
      <c r="R92" s="34">
        <f t="shared" si="119"/>
        <v>50186.2</v>
      </c>
      <c r="S92" s="34">
        <f t="shared" ref="Q92:U93" si="120">S93</f>
        <v>50186.2</v>
      </c>
      <c r="T92" s="34">
        <f t="shared" si="120"/>
        <v>0</v>
      </c>
      <c r="U92" s="34">
        <f t="shared" si="120"/>
        <v>0</v>
      </c>
      <c r="V92" s="34" t="e">
        <f>#REF!-Q92</f>
        <v>#REF!</v>
      </c>
      <c r="W92" s="86" t="e">
        <f>#REF!/Q92*100</f>
        <v>#REF!</v>
      </c>
      <c r="X92" s="34" t="e">
        <f>#REF!-R92</f>
        <v>#REF!</v>
      </c>
      <c r="Y92" s="87" t="e">
        <f>#REF!/R92*100</f>
        <v>#REF!</v>
      </c>
    </row>
    <row r="93" spans="1:25" s="36" customFormat="1" ht="45" x14ac:dyDescent="0.25">
      <c r="A93" s="3" t="s">
        <v>25</v>
      </c>
      <c r="B93" s="105"/>
      <c r="C93" s="105"/>
      <c r="D93" s="105"/>
      <c r="E93" s="104">
        <v>851</v>
      </c>
      <c r="F93" s="4" t="s">
        <v>16</v>
      </c>
      <c r="G93" s="4" t="s">
        <v>38</v>
      </c>
      <c r="H93" s="4" t="s">
        <v>74</v>
      </c>
      <c r="I93" s="4" t="s">
        <v>26</v>
      </c>
      <c r="J93" s="34">
        <f t="shared" si="119"/>
        <v>52370.2</v>
      </c>
      <c r="K93" s="34">
        <f t="shared" si="119"/>
        <v>52370.2</v>
      </c>
      <c r="L93" s="34">
        <f t="shared" si="119"/>
        <v>52370.2</v>
      </c>
      <c r="M93" s="127">
        <f t="shared" si="87"/>
        <v>100</v>
      </c>
      <c r="N93" s="34">
        <f t="shared" si="119"/>
        <v>52.4</v>
      </c>
      <c r="O93" s="34">
        <f t="shared" si="119"/>
        <v>52.4</v>
      </c>
      <c r="P93" s="34">
        <f t="shared" si="119"/>
        <v>52.4</v>
      </c>
      <c r="Q93" s="34">
        <f t="shared" si="120"/>
        <v>50186.2</v>
      </c>
      <c r="R93" s="34">
        <f t="shared" si="120"/>
        <v>50186.2</v>
      </c>
      <c r="S93" s="34">
        <f t="shared" si="120"/>
        <v>50186.2</v>
      </c>
      <c r="T93" s="34">
        <f t="shared" si="120"/>
        <v>0</v>
      </c>
      <c r="U93" s="34">
        <f t="shared" si="120"/>
        <v>0</v>
      </c>
      <c r="V93" s="34" t="e">
        <f>#REF!-Q93</f>
        <v>#REF!</v>
      </c>
      <c r="W93" s="86" t="e">
        <f>#REF!/Q93*100</f>
        <v>#REF!</v>
      </c>
      <c r="X93" s="34" t="e">
        <f>#REF!-R93</f>
        <v>#REF!</v>
      </c>
      <c r="Y93" s="87" t="e">
        <f>#REF!/R93*100</f>
        <v>#REF!</v>
      </c>
    </row>
    <row r="94" spans="1:25" s="36" customFormat="1" ht="50.25" customHeight="1" x14ac:dyDescent="0.25">
      <c r="A94" s="3" t="s">
        <v>12</v>
      </c>
      <c r="B94" s="3"/>
      <c r="C94" s="3"/>
      <c r="D94" s="3"/>
      <c r="E94" s="104">
        <v>851</v>
      </c>
      <c r="F94" s="4" t="s">
        <v>16</v>
      </c>
      <c r="G94" s="4" t="s">
        <v>38</v>
      </c>
      <c r="H94" s="4" t="s">
        <v>74</v>
      </c>
      <c r="I94" s="4" t="s">
        <v>27</v>
      </c>
      <c r="J94" s="34">
        <v>52370.2</v>
      </c>
      <c r="K94" s="34">
        <v>52370.2</v>
      </c>
      <c r="L94" s="34">
        <v>52370.2</v>
      </c>
      <c r="M94" s="127">
        <f t="shared" si="87"/>
        <v>100</v>
      </c>
      <c r="N94" s="34">
        <v>52.4</v>
      </c>
      <c r="O94" s="34">
        <v>52.4</v>
      </c>
      <c r="P94" s="34">
        <v>52.4</v>
      </c>
      <c r="Q94" s="34">
        <v>50186.2</v>
      </c>
      <c r="R94" s="34">
        <v>50186.2</v>
      </c>
      <c r="S94" s="34">
        <f>R94</f>
        <v>50186.2</v>
      </c>
      <c r="T94" s="34"/>
      <c r="U94" s="34"/>
      <c r="V94" s="34" t="e">
        <f>#REF!-Q94</f>
        <v>#REF!</v>
      </c>
      <c r="W94" s="86" t="e">
        <f>#REF!/Q94*100</f>
        <v>#REF!</v>
      </c>
      <c r="X94" s="34" t="e">
        <f>#REF!-R94</f>
        <v>#REF!</v>
      </c>
      <c r="Y94" s="87" t="e">
        <f>#REF!/R94*100</f>
        <v>#REF!</v>
      </c>
    </row>
    <row r="95" spans="1:25" ht="30" hidden="1" x14ac:dyDescent="0.25">
      <c r="A95" s="25" t="s">
        <v>75</v>
      </c>
      <c r="B95" s="3"/>
      <c r="C95" s="3"/>
      <c r="D95" s="3"/>
      <c r="E95" s="104">
        <v>851</v>
      </c>
      <c r="F95" s="4" t="s">
        <v>16</v>
      </c>
      <c r="G95" s="4" t="s">
        <v>38</v>
      </c>
      <c r="H95" s="4" t="s">
        <v>76</v>
      </c>
      <c r="I95" s="104"/>
      <c r="J95" s="34">
        <f t="shared" ref="J95:R95" si="121">J96</f>
        <v>0</v>
      </c>
      <c r="K95" s="34">
        <f t="shared" si="121"/>
        <v>0</v>
      </c>
      <c r="L95" s="34">
        <f t="shared" si="121"/>
        <v>0</v>
      </c>
      <c r="M95" s="127" t="e">
        <f t="shared" si="87"/>
        <v>#DIV/0!</v>
      </c>
      <c r="N95" s="34">
        <f t="shared" si="121"/>
        <v>0</v>
      </c>
      <c r="O95" s="34">
        <f t="shared" si="121"/>
        <v>0</v>
      </c>
      <c r="P95" s="34">
        <f t="shared" si="121"/>
        <v>0</v>
      </c>
      <c r="Q95" s="34">
        <f t="shared" si="121"/>
        <v>300000</v>
      </c>
      <c r="R95" s="34">
        <f t="shared" si="121"/>
        <v>300000</v>
      </c>
      <c r="S95" s="34">
        <f t="shared" ref="Q95:U96" si="122">S96</f>
        <v>0</v>
      </c>
      <c r="T95" s="34">
        <f t="shared" si="122"/>
        <v>300000</v>
      </c>
      <c r="U95" s="34">
        <f t="shared" si="122"/>
        <v>0</v>
      </c>
      <c r="V95" s="34" t="e">
        <f>#REF!-Q95</f>
        <v>#REF!</v>
      </c>
      <c r="W95" s="86" t="e">
        <f>#REF!/Q95*100</f>
        <v>#REF!</v>
      </c>
      <c r="X95" s="34" t="e">
        <f>#REF!-R95</f>
        <v>#REF!</v>
      </c>
      <c r="Y95" s="87" t="e">
        <f>#REF!/R95*100</f>
        <v>#REF!</v>
      </c>
    </row>
    <row r="96" spans="1:25" hidden="1" x14ac:dyDescent="0.25">
      <c r="A96" s="3" t="s">
        <v>28</v>
      </c>
      <c r="B96" s="3"/>
      <c r="C96" s="3"/>
      <c r="D96" s="3"/>
      <c r="E96" s="104">
        <v>851</v>
      </c>
      <c r="F96" s="4" t="s">
        <v>16</v>
      </c>
      <c r="G96" s="4" t="s">
        <v>38</v>
      </c>
      <c r="H96" s="4" t="s">
        <v>76</v>
      </c>
      <c r="I96" s="4" t="s">
        <v>29</v>
      </c>
      <c r="J96" s="34"/>
      <c r="K96" s="34"/>
      <c r="L96" s="34"/>
      <c r="M96" s="127" t="e">
        <f t="shared" si="87"/>
        <v>#DIV/0!</v>
      </c>
      <c r="N96" s="34"/>
      <c r="O96" s="34"/>
      <c r="P96" s="34"/>
      <c r="Q96" s="34">
        <f t="shared" si="122"/>
        <v>300000</v>
      </c>
      <c r="R96" s="34">
        <f t="shared" si="122"/>
        <v>300000</v>
      </c>
      <c r="S96" s="34">
        <f t="shared" si="122"/>
        <v>0</v>
      </c>
      <c r="T96" s="34">
        <f t="shared" si="122"/>
        <v>300000</v>
      </c>
      <c r="U96" s="34">
        <f t="shared" si="122"/>
        <v>0</v>
      </c>
      <c r="V96" s="34" t="e">
        <f>#REF!-Q96</f>
        <v>#REF!</v>
      </c>
      <c r="W96" s="86" t="e">
        <f>#REF!/Q96*100</f>
        <v>#REF!</v>
      </c>
      <c r="X96" s="34" t="e">
        <f>#REF!-R96</f>
        <v>#REF!</v>
      </c>
      <c r="Y96" s="87" t="e">
        <f>#REF!/R96*100</f>
        <v>#REF!</v>
      </c>
    </row>
    <row r="97" spans="1:25" ht="90" hidden="1" x14ac:dyDescent="0.25">
      <c r="A97" s="3" t="s">
        <v>77</v>
      </c>
      <c r="B97" s="3"/>
      <c r="C97" s="3"/>
      <c r="D97" s="3"/>
      <c r="E97" s="104">
        <v>851</v>
      </c>
      <c r="F97" s="4" t="s">
        <v>16</v>
      </c>
      <c r="G97" s="4" t="s">
        <v>38</v>
      </c>
      <c r="H97" s="4" t="s">
        <v>76</v>
      </c>
      <c r="I97" s="4" t="s">
        <v>78</v>
      </c>
      <c r="J97" s="34"/>
      <c r="K97" s="34"/>
      <c r="L97" s="34"/>
      <c r="M97" s="127" t="e">
        <f t="shared" si="87"/>
        <v>#DIV/0!</v>
      </c>
      <c r="N97" s="34"/>
      <c r="O97" s="34"/>
      <c r="P97" s="34"/>
      <c r="Q97" s="34">
        <v>300000</v>
      </c>
      <c r="R97" s="34">
        <v>300000</v>
      </c>
      <c r="S97" s="34"/>
      <c r="T97" s="34">
        <f>R97</f>
        <v>300000</v>
      </c>
      <c r="U97" s="34"/>
      <c r="V97" s="34" t="e">
        <f>#REF!-Q97</f>
        <v>#REF!</v>
      </c>
      <c r="W97" s="86" t="e">
        <f>#REF!/Q97*100</f>
        <v>#REF!</v>
      </c>
      <c r="X97" s="34" t="e">
        <f>#REF!-R97</f>
        <v>#REF!</v>
      </c>
      <c r="Y97" s="87" t="e">
        <f>#REF!/R97*100</f>
        <v>#REF!</v>
      </c>
    </row>
    <row r="98" spans="1:25" s="36" customFormat="1" x14ac:dyDescent="0.25">
      <c r="A98" s="29" t="s">
        <v>79</v>
      </c>
      <c r="B98" s="102"/>
      <c r="C98" s="102"/>
      <c r="D98" s="102"/>
      <c r="E98" s="14">
        <v>851</v>
      </c>
      <c r="F98" s="31" t="s">
        <v>16</v>
      </c>
      <c r="G98" s="31" t="s">
        <v>80</v>
      </c>
      <c r="H98" s="31"/>
      <c r="I98" s="31"/>
      <c r="J98" s="35">
        <f t="shared" ref="J98" si="123">J99+J102+J105+J108</f>
        <v>2006653</v>
      </c>
      <c r="K98" s="35">
        <f t="shared" ref="K98:L98" si="124">K99+K102+K105+K108</f>
        <v>2006653</v>
      </c>
      <c r="L98" s="35">
        <f t="shared" si="124"/>
        <v>1289430.6000000001</v>
      </c>
      <c r="M98" s="127">
        <f t="shared" si="87"/>
        <v>64.257776506451293</v>
      </c>
      <c r="N98" s="35">
        <f t="shared" ref="N98:P98" si="125">N99+N102+N105+N108</f>
        <v>2006.7</v>
      </c>
      <c r="O98" s="35">
        <f t="shared" ref="O98" si="126">O99+O102+O105+O108</f>
        <v>2006.7</v>
      </c>
      <c r="P98" s="35">
        <f t="shared" si="125"/>
        <v>1289.4000000000001</v>
      </c>
      <c r="Q98" s="35">
        <f t="shared" ref="Q98:R98" si="127">Q99+Q102+Q105+Q108</f>
        <v>1934807</v>
      </c>
      <c r="R98" s="35">
        <f t="shared" si="127"/>
        <v>2384807</v>
      </c>
      <c r="S98" s="35">
        <f t="shared" ref="S98" si="128">S99+S102+S105+S108</f>
        <v>0</v>
      </c>
      <c r="T98" s="35">
        <f t="shared" ref="T98" si="129">T99+T102+T105+T108</f>
        <v>2384807</v>
      </c>
      <c r="U98" s="35">
        <f t="shared" ref="U98" si="130">U99+U102+U105+U108</f>
        <v>0</v>
      </c>
      <c r="V98" s="34" t="e">
        <f>#REF!-Q98</f>
        <v>#REF!</v>
      </c>
      <c r="W98" s="86" t="e">
        <f>#REF!/Q98*100</f>
        <v>#REF!</v>
      </c>
      <c r="X98" s="34" t="e">
        <f>#REF!-R98</f>
        <v>#REF!</v>
      </c>
      <c r="Y98" s="87" t="e">
        <f>#REF!/R98*100</f>
        <v>#REF!</v>
      </c>
    </row>
    <row r="99" spans="1:25" ht="123" customHeight="1" x14ac:dyDescent="0.25">
      <c r="A99" s="25" t="s">
        <v>362</v>
      </c>
      <c r="B99" s="3"/>
      <c r="C99" s="3"/>
      <c r="D99" s="3"/>
      <c r="E99" s="104">
        <v>851</v>
      </c>
      <c r="F99" s="4" t="s">
        <v>16</v>
      </c>
      <c r="G99" s="4" t="s">
        <v>80</v>
      </c>
      <c r="H99" s="4" t="s">
        <v>81</v>
      </c>
      <c r="I99" s="4"/>
      <c r="J99" s="34">
        <f t="shared" ref="J99:R100" si="131">J100</f>
        <v>1886933</v>
      </c>
      <c r="K99" s="34">
        <f t="shared" si="131"/>
        <v>1886933</v>
      </c>
      <c r="L99" s="34">
        <f t="shared" si="131"/>
        <v>1251990.6000000001</v>
      </c>
      <c r="M99" s="127">
        <f t="shared" si="87"/>
        <v>66.35055934683426</v>
      </c>
      <c r="N99" s="34">
        <f t="shared" si="131"/>
        <v>1886.9</v>
      </c>
      <c r="O99" s="34">
        <f t="shared" si="131"/>
        <v>1886.9</v>
      </c>
      <c r="P99" s="34">
        <f t="shared" si="131"/>
        <v>1252</v>
      </c>
      <c r="Q99" s="34">
        <f t="shared" si="131"/>
        <v>1885047</v>
      </c>
      <c r="R99" s="34">
        <f t="shared" si="131"/>
        <v>1885047</v>
      </c>
      <c r="S99" s="34">
        <f t="shared" ref="Q99:U100" si="132">S100</f>
        <v>0</v>
      </c>
      <c r="T99" s="34">
        <f t="shared" si="132"/>
        <v>1885047</v>
      </c>
      <c r="U99" s="34">
        <f t="shared" si="132"/>
        <v>0</v>
      </c>
      <c r="V99" s="34" t="e">
        <f>#REF!-Q99</f>
        <v>#REF!</v>
      </c>
      <c r="W99" s="86" t="e">
        <f>#REF!/Q99*100</f>
        <v>#REF!</v>
      </c>
      <c r="X99" s="34" t="e">
        <f>#REF!-R99</f>
        <v>#REF!</v>
      </c>
      <c r="Y99" s="87" t="e">
        <f>#REF!/R99*100</f>
        <v>#REF!</v>
      </c>
    </row>
    <row r="100" spans="1:25" x14ac:dyDescent="0.25">
      <c r="A100" s="3" t="s">
        <v>28</v>
      </c>
      <c r="B100" s="3"/>
      <c r="C100" s="3"/>
      <c r="D100" s="3"/>
      <c r="E100" s="104">
        <v>851</v>
      </c>
      <c r="F100" s="4" t="s">
        <v>16</v>
      </c>
      <c r="G100" s="4" t="s">
        <v>80</v>
      </c>
      <c r="H100" s="4" t="s">
        <v>81</v>
      </c>
      <c r="I100" s="4" t="s">
        <v>29</v>
      </c>
      <c r="J100" s="34">
        <f t="shared" si="131"/>
        <v>1886933</v>
      </c>
      <c r="K100" s="34">
        <f t="shared" si="131"/>
        <v>1886933</v>
      </c>
      <c r="L100" s="34">
        <f t="shared" si="131"/>
        <v>1251990.6000000001</v>
      </c>
      <c r="M100" s="127">
        <f t="shared" si="87"/>
        <v>66.35055934683426</v>
      </c>
      <c r="N100" s="34">
        <f t="shared" si="131"/>
        <v>1886.9</v>
      </c>
      <c r="O100" s="34">
        <f t="shared" si="131"/>
        <v>1886.9</v>
      </c>
      <c r="P100" s="34">
        <f t="shared" si="131"/>
        <v>1252</v>
      </c>
      <c r="Q100" s="34">
        <f t="shared" si="132"/>
        <v>1885047</v>
      </c>
      <c r="R100" s="34">
        <f t="shared" si="132"/>
        <v>1885047</v>
      </c>
      <c r="S100" s="34">
        <f t="shared" si="132"/>
        <v>0</v>
      </c>
      <c r="T100" s="34">
        <f t="shared" si="132"/>
        <v>1885047</v>
      </c>
      <c r="U100" s="34">
        <f t="shared" si="132"/>
        <v>0</v>
      </c>
      <c r="V100" s="34" t="e">
        <f>#REF!-Q100</f>
        <v>#REF!</v>
      </c>
      <c r="W100" s="86" t="e">
        <f>#REF!/Q100*100</f>
        <v>#REF!</v>
      </c>
      <c r="X100" s="34" t="e">
        <f>#REF!-R100</f>
        <v>#REF!</v>
      </c>
      <c r="Y100" s="87" t="e">
        <f>#REF!/R100*100</f>
        <v>#REF!</v>
      </c>
    </row>
    <row r="101" spans="1:25" ht="76.5" customHeight="1" x14ac:dyDescent="0.25">
      <c r="A101" s="3" t="s">
        <v>77</v>
      </c>
      <c r="B101" s="3"/>
      <c r="C101" s="3"/>
      <c r="D101" s="3"/>
      <c r="E101" s="104">
        <v>851</v>
      </c>
      <c r="F101" s="4" t="s">
        <v>16</v>
      </c>
      <c r="G101" s="4" t="s">
        <v>80</v>
      </c>
      <c r="H101" s="4" t="s">
        <v>81</v>
      </c>
      <c r="I101" s="4" t="s">
        <v>78</v>
      </c>
      <c r="J101" s="34">
        <v>1886933</v>
      </c>
      <c r="K101" s="34">
        <v>1886933</v>
      </c>
      <c r="L101" s="34">
        <v>1251990.6000000001</v>
      </c>
      <c r="M101" s="127">
        <f t="shared" si="87"/>
        <v>66.35055934683426</v>
      </c>
      <c r="N101" s="34">
        <v>1886.9</v>
      </c>
      <c r="O101" s="34">
        <v>1886.9</v>
      </c>
      <c r="P101" s="34">
        <v>1252</v>
      </c>
      <c r="Q101" s="34">
        <v>1885047</v>
      </c>
      <c r="R101" s="34">
        <v>1885047</v>
      </c>
      <c r="S101" s="34"/>
      <c r="T101" s="34">
        <f>R101</f>
        <v>1885047</v>
      </c>
      <c r="U101" s="34"/>
      <c r="V101" s="34" t="e">
        <f>#REF!-Q101</f>
        <v>#REF!</v>
      </c>
      <c r="W101" s="86" t="e">
        <f>#REF!/Q101*100</f>
        <v>#REF!</v>
      </c>
      <c r="X101" s="34" t="e">
        <f>#REF!-R101</f>
        <v>#REF!</v>
      </c>
      <c r="Y101" s="87" t="e">
        <f>#REF!/R101*100</f>
        <v>#REF!</v>
      </c>
    </row>
    <row r="102" spans="1:25" ht="45" x14ac:dyDescent="0.25">
      <c r="A102" s="13" t="s">
        <v>423</v>
      </c>
      <c r="B102" s="3"/>
      <c r="C102" s="3"/>
      <c r="D102" s="3"/>
      <c r="E102" s="104">
        <v>851</v>
      </c>
      <c r="F102" s="4" t="s">
        <v>16</v>
      </c>
      <c r="G102" s="4" t="s">
        <v>80</v>
      </c>
      <c r="H102" s="4" t="s">
        <v>424</v>
      </c>
      <c r="I102" s="4"/>
      <c r="J102" s="34">
        <f t="shared" ref="J102:L102" si="133">J103</f>
        <v>69960</v>
      </c>
      <c r="K102" s="34">
        <f t="shared" si="133"/>
        <v>69960</v>
      </c>
      <c r="L102" s="34">
        <f t="shared" si="133"/>
        <v>0</v>
      </c>
      <c r="M102" s="127">
        <f t="shared" si="87"/>
        <v>0</v>
      </c>
      <c r="N102" s="34">
        <f t="shared" ref="N102:O102" si="134">N103</f>
        <v>70</v>
      </c>
      <c r="O102" s="34">
        <f t="shared" si="134"/>
        <v>70</v>
      </c>
      <c r="P102" s="34">
        <f t="shared" ref="P102" si="135">P103</f>
        <v>0</v>
      </c>
      <c r="Q102" s="34">
        <f t="shared" ref="J102:U103" si="136">Q103</f>
        <v>0</v>
      </c>
      <c r="R102" s="34">
        <f t="shared" si="136"/>
        <v>0</v>
      </c>
      <c r="S102" s="34">
        <f t="shared" si="136"/>
        <v>0</v>
      </c>
      <c r="T102" s="34">
        <f t="shared" si="136"/>
        <v>0</v>
      </c>
      <c r="U102" s="34">
        <f t="shared" si="136"/>
        <v>0</v>
      </c>
      <c r="V102" s="34" t="e">
        <f>#REF!-Q102</f>
        <v>#REF!</v>
      </c>
      <c r="W102" s="86" t="e">
        <f>#REF!/Q102*100</f>
        <v>#REF!</v>
      </c>
      <c r="X102" s="34" t="e">
        <f>#REF!-R102</f>
        <v>#REF!</v>
      </c>
      <c r="Y102" s="87" t="e">
        <f>#REF!/R102*100</f>
        <v>#REF!</v>
      </c>
    </row>
    <row r="103" spans="1:25" ht="45" x14ac:dyDescent="0.25">
      <c r="A103" s="3" t="s">
        <v>25</v>
      </c>
      <c r="B103" s="3"/>
      <c r="C103" s="3"/>
      <c r="D103" s="3"/>
      <c r="E103" s="104">
        <v>851</v>
      </c>
      <c r="F103" s="4" t="s">
        <v>16</v>
      </c>
      <c r="G103" s="4" t="s">
        <v>80</v>
      </c>
      <c r="H103" s="4" t="s">
        <v>424</v>
      </c>
      <c r="I103" s="4" t="s">
        <v>26</v>
      </c>
      <c r="J103" s="34">
        <f t="shared" si="136"/>
        <v>69960</v>
      </c>
      <c r="K103" s="34">
        <f t="shared" si="136"/>
        <v>69960</v>
      </c>
      <c r="L103" s="34">
        <f t="shared" si="136"/>
        <v>0</v>
      </c>
      <c r="M103" s="127">
        <f t="shared" si="87"/>
        <v>0</v>
      </c>
      <c r="N103" s="34">
        <f t="shared" si="136"/>
        <v>70</v>
      </c>
      <c r="O103" s="34">
        <f t="shared" si="136"/>
        <v>70</v>
      </c>
      <c r="P103" s="34">
        <f t="shared" si="136"/>
        <v>0</v>
      </c>
      <c r="Q103" s="34">
        <f t="shared" si="136"/>
        <v>0</v>
      </c>
      <c r="R103" s="34">
        <f t="shared" si="136"/>
        <v>0</v>
      </c>
      <c r="S103" s="34">
        <f t="shared" si="136"/>
        <v>0</v>
      </c>
      <c r="T103" s="34">
        <f t="shared" si="136"/>
        <v>0</v>
      </c>
      <c r="U103" s="34">
        <f t="shared" si="136"/>
        <v>0</v>
      </c>
      <c r="V103" s="34" t="e">
        <f>#REF!-Q103</f>
        <v>#REF!</v>
      </c>
      <c r="W103" s="86" t="e">
        <f>#REF!/Q103*100</f>
        <v>#REF!</v>
      </c>
      <c r="X103" s="34" t="e">
        <f>#REF!-R103</f>
        <v>#REF!</v>
      </c>
      <c r="Y103" s="87" t="e">
        <f>#REF!/R103*100</f>
        <v>#REF!</v>
      </c>
    </row>
    <row r="104" spans="1:25" ht="48" customHeight="1" x14ac:dyDescent="0.25">
      <c r="A104" s="3" t="s">
        <v>12</v>
      </c>
      <c r="B104" s="3"/>
      <c r="C104" s="3"/>
      <c r="D104" s="3"/>
      <c r="E104" s="104">
        <v>851</v>
      </c>
      <c r="F104" s="4" t="s">
        <v>16</v>
      </c>
      <c r="G104" s="4" t="s">
        <v>80</v>
      </c>
      <c r="H104" s="4" t="s">
        <v>424</v>
      </c>
      <c r="I104" s="4" t="s">
        <v>27</v>
      </c>
      <c r="J104" s="34">
        <v>69960</v>
      </c>
      <c r="K104" s="34">
        <v>69960</v>
      </c>
      <c r="L104" s="34"/>
      <c r="M104" s="127">
        <f t="shared" si="87"/>
        <v>0</v>
      </c>
      <c r="N104" s="34">
        <v>70</v>
      </c>
      <c r="O104" s="34">
        <v>70</v>
      </c>
      <c r="P104" s="34"/>
      <c r="Q104" s="34">
        <v>0</v>
      </c>
      <c r="R104" s="34">
        <v>0</v>
      </c>
      <c r="S104" s="34"/>
      <c r="T104" s="34">
        <f>R104</f>
        <v>0</v>
      </c>
      <c r="U104" s="34"/>
      <c r="V104" s="34" t="e">
        <f>#REF!-Q104</f>
        <v>#REF!</v>
      </c>
      <c r="W104" s="86" t="e">
        <f>#REF!/Q104*100</f>
        <v>#REF!</v>
      </c>
      <c r="X104" s="34" t="e">
        <f>#REF!-R104</f>
        <v>#REF!</v>
      </c>
      <c r="Y104" s="87" t="e">
        <f>#REF!/R104*100</f>
        <v>#REF!</v>
      </c>
    </row>
    <row r="105" spans="1:25" ht="30" x14ac:dyDescent="0.25">
      <c r="A105" s="25" t="s">
        <v>82</v>
      </c>
      <c r="B105" s="3"/>
      <c r="C105" s="3"/>
      <c r="D105" s="3"/>
      <c r="E105" s="104">
        <v>851</v>
      </c>
      <c r="F105" s="4" t="s">
        <v>16</v>
      </c>
      <c r="G105" s="4" t="s">
        <v>80</v>
      </c>
      <c r="H105" s="4" t="s">
        <v>290</v>
      </c>
      <c r="I105" s="4"/>
      <c r="J105" s="34">
        <f t="shared" ref="J105:R106" si="137">J106</f>
        <v>49760</v>
      </c>
      <c r="K105" s="34">
        <f t="shared" si="137"/>
        <v>49760</v>
      </c>
      <c r="L105" s="34">
        <f t="shared" si="137"/>
        <v>37440</v>
      </c>
      <c r="M105" s="127">
        <f t="shared" si="87"/>
        <v>75.241157556270096</v>
      </c>
      <c r="N105" s="34">
        <f t="shared" si="137"/>
        <v>49.8</v>
      </c>
      <c r="O105" s="34">
        <f t="shared" si="137"/>
        <v>49.8</v>
      </c>
      <c r="P105" s="34">
        <f t="shared" si="137"/>
        <v>37.4</v>
      </c>
      <c r="Q105" s="34">
        <f t="shared" si="137"/>
        <v>49760</v>
      </c>
      <c r="R105" s="34">
        <f t="shared" si="137"/>
        <v>49760</v>
      </c>
      <c r="S105" s="34">
        <f t="shared" ref="Q105:U106" si="138">S106</f>
        <v>0</v>
      </c>
      <c r="T105" s="34">
        <f t="shared" si="138"/>
        <v>49760</v>
      </c>
      <c r="U105" s="34">
        <f t="shared" si="138"/>
        <v>0</v>
      </c>
      <c r="V105" s="34" t="e">
        <f>#REF!-Q105</f>
        <v>#REF!</v>
      </c>
      <c r="W105" s="86" t="e">
        <f>#REF!/Q105*100</f>
        <v>#REF!</v>
      </c>
      <c r="X105" s="34" t="e">
        <f>#REF!-R105</f>
        <v>#REF!</v>
      </c>
      <c r="Y105" s="87" t="e">
        <f>#REF!/R105*100</f>
        <v>#REF!</v>
      </c>
    </row>
    <row r="106" spans="1:25" x14ac:dyDescent="0.25">
      <c r="A106" s="3" t="s">
        <v>28</v>
      </c>
      <c r="B106" s="3"/>
      <c r="C106" s="3"/>
      <c r="D106" s="3"/>
      <c r="E106" s="104">
        <v>851</v>
      </c>
      <c r="F106" s="4" t="s">
        <v>16</v>
      </c>
      <c r="G106" s="4" t="s">
        <v>80</v>
      </c>
      <c r="H106" s="4" t="s">
        <v>290</v>
      </c>
      <c r="I106" s="4" t="s">
        <v>29</v>
      </c>
      <c r="J106" s="34">
        <f t="shared" si="137"/>
        <v>49760</v>
      </c>
      <c r="K106" s="34">
        <f t="shared" si="137"/>
        <v>49760</v>
      </c>
      <c r="L106" s="34">
        <f t="shared" si="137"/>
        <v>37440</v>
      </c>
      <c r="M106" s="127">
        <f t="shared" si="87"/>
        <v>75.241157556270096</v>
      </c>
      <c r="N106" s="34">
        <f t="shared" si="137"/>
        <v>49.8</v>
      </c>
      <c r="O106" s="34">
        <f t="shared" si="137"/>
        <v>49.8</v>
      </c>
      <c r="P106" s="34">
        <f t="shared" si="137"/>
        <v>37.4</v>
      </c>
      <c r="Q106" s="34">
        <f t="shared" si="138"/>
        <v>49760</v>
      </c>
      <c r="R106" s="34">
        <f t="shared" si="138"/>
        <v>49760</v>
      </c>
      <c r="S106" s="34">
        <f t="shared" si="138"/>
        <v>0</v>
      </c>
      <c r="T106" s="34">
        <f t="shared" si="138"/>
        <v>49760</v>
      </c>
      <c r="U106" s="34">
        <f t="shared" si="138"/>
        <v>0</v>
      </c>
      <c r="V106" s="34" t="e">
        <f>#REF!-Q106</f>
        <v>#REF!</v>
      </c>
      <c r="W106" s="86" t="e">
        <f>#REF!/Q106*100</f>
        <v>#REF!</v>
      </c>
      <c r="X106" s="34" t="e">
        <f>#REF!-R106</f>
        <v>#REF!</v>
      </c>
      <c r="Y106" s="87" t="e">
        <f>#REF!/R106*100</f>
        <v>#REF!</v>
      </c>
    </row>
    <row r="107" spans="1:25" ht="30" x14ac:dyDescent="0.25">
      <c r="A107" s="3" t="s">
        <v>30</v>
      </c>
      <c r="B107" s="3"/>
      <c r="C107" s="3"/>
      <c r="D107" s="3"/>
      <c r="E107" s="104">
        <v>851</v>
      </c>
      <c r="F107" s="4" t="s">
        <v>16</v>
      </c>
      <c r="G107" s="4" t="s">
        <v>80</v>
      </c>
      <c r="H107" s="4" t="s">
        <v>290</v>
      </c>
      <c r="I107" s="4" t="s">
        <v>31</v>
      </c>
      <c r="J107" s="34">
        <v>49760</v>
      </c>
      <c r="K107" s="34">
        <v>49760</v>
      </c>
      <c r="L107" s="34">
        <v>37440</v>
      </c>
      <c r="M107" s="127">
        <f t="shared" si="87"/>
        <v>75.241157556270096</v>
      </c>
      <c r="N107" s="34">
        <v>49.8</v>
      </c>
      <c r="O107" s="34">
        <v>49.8</v>
      </c>
      <c r="P107" s="34">
        <v>37.4</v>
      </c>
      <c r="Q107" s="34">
        <v>49760</v>
      </c>
      <c r="R107" s="34">
        <v>49760</v>
      </c>
      <c r="S107" s="34"/>
      <c r="T107" s="34">
        <f>R107</f>
        <v>49760</v>
      </c>
      <c r="U107" s="34"/>
      <c r="V107" s="34" t="e">
        <f>#REF!-Q107</f>
        <v>#REF!</v>
      </c>
      <c r="W107" s="86" t="e">
        <f>#REF!/Q107*100</f>
        <v>#REF!</v>
      </c>
      <c r="X107" s="34" t="e">
        <f>#REF!-R107</f>
        <v>#REF!</v>
      </c>
      <c r="Y107" s="87" t="e">
        <f>#REF!/R107*100</f>
        <v>#REF!</v>
      </c>
    </row>
    <row r="108" spans="1:25" ht="30" hidden="1" x14ac:dyDescent="0.25">
      <c r="A108" s="3" t="s">
        <v>412</v>
      </c>
      <c r="B108" s="3"/>
      <c r="C108" s="3"/>
      <c r="D108" s="3"/>
      <c r="E108" s="104">
        <v>851</v>
      </c>
      <c r="F108" s="4" t="s">
        <v>16</v>
      </c>
      <c r="G108" s="4" t="s">
        <v>80</v>
      </c>
      <c r="H108" s="4" t="s">
        <v>413</v>
      </c>
      <c r="I108" s="4"/>
      <c r="J108" s="34"/>
      <c r="K108" s="34"/>
      <c r="L108" s="34"/>
      <c r="M108" s="127" t="e">
        <f t="shared" si="87"/>
        <v>#DIV/0!</v>
      </c>
      <c r="N108" s="34"/>
      <c r="O108" s="34"/>
      <c r="P108" s="34"/>
      <c r="Q108" s="34">
        <f t="shared" ref="Q108:R109" si="139">Q109</f>
        <v>0</v>
      </c>
      <c r="R108" s="34">
        <f t="shared" si="139"/>
        <v>450000</v>
      </c>
      <c r="S108" s="34">
        <f t="shared" ref="S108:S109" si="140">S109</f>
        <v>0</v>
      </c>
      <c r="T108" s="34">
        <f t="shared" ref="T108:T109" si="141">T109</f>
        <v>450000</v>
      </c>
      <c r="U108" s="34">
        <f t="shared" ref="U108:U109" si="142">U109</f>
        <v>0</v>
      </c>
      <c r="V108" s="34" t="e">
        <f>#REF!-Q108</f>
        <v>#REF!</v>
      </c>
      <c r="W108" s="86" t="e">
        <f>#REF!/Q108*100</f>
        <v>#REF!</v>
      </c>
      <c r="X108" s="34" t="e">
        <f>#REF!-R108</f>
        <v>#REF!</v>
      </c>
      <c r="Y108" s="87" t="e">
        <f>#REF!/R108*100</f>
        <v>#REF!</v>
      </c>
    </row>
    <row r="109" spans="1:25" ht="45" hidden="1" x14ac:dyDescent="0.25">
      <c r="A109" s="3" t="s">
        <v>25</v>
      </c>
      <c r="B109" s="3"/>
      <c r="C109" s="3"/>
      <c r="D109" s="3"/>
      <c r="E109" s="104">
        <v>851</v>
      </c>
      <c r="F109" s="4" t="s">
        <v>16</v>
      </c>
      <c r="G109" s="4" t="s">
        <v>80</v>
      </c>
      <c r="H109" s="4" t="s">
        <v>413</v>
      </c>
      <c r="I109" s="4" t="s">
        <v>26</v>
      </c>
      <c r="J109" s="34"/>
      <c r="K109" s="34"/>
      <c r="L109" s="34"/>
      <c r="M109" s="127" t="e">
        <f t="shared" si="87"/>
        <v>#DIV/0!</v>
      </c>
      <c r="N109" s="34"/>
      <c r="O109" s="34"/>
      <c r="P109" s="34"/>
      <c r="Q109" s="34">
        <f t="shared" si="139"/>
        <v>0</v>
      </c>
      <c r="R109" s="34">
        <f t="shared" si="139"/>
        <v>450000</v>
      </c>
      <c r="S109" s="34">
        <f t="shared" si="140"/>
        <v>0</v>
      </c>
      <c r="T109" s="34">
        <f t="shared" si="141"/>
        <v>450000</v>
      </c>
      <c r="U109" s="34">
        <f t="shared" si="142"/>
        <v>0</v>
      </c>
      <c r="V109" s="34" t="e">
        <f>#REF!-Q109</f>
        <v>#REF!</v>
      </c>
      <c r="W109" s="86" t="e">
        <f>#REF!/Q109*100</f>
        <v>#REF!</v>
      </c>
      <c r="X109" s="34" t="e">
        <f>#REF!-R109</f>
        <v>#REF!</v>
      </c>
      <c r="Y109" s="87" t="e">
        <f>#REF!/R109*100</f>
        <v>#REF!</v>
      </c>
    </row>
    <row r="110" spans="1:25" ht="60" hidden="1" x14ac:dyDescent="0.25">
      <c r="A110" s="3" t="s">
        <v>12</v>
      </c>
      <c r="B110" s="3"/>
      <c r="C110" s="3"/>
      <c r="D110" s="3"/>
      <c r="E110" s="104">
        <v>851</v>
      </c>
      <c r="F110" s="4" t="s">
        <v>16</v>
      </c>
      <c r="G110" s="4" t="s">
        <v>80</v>
      </c>
      <c r="H110" s="4" t="s">
        <v>413</v>
      </c>
      <c r="I110" s="4" t="s">
        <v>27</v>
      </c>
      <c r="J110" s="34"/>
      <c r="K110" s="34"/>
      <c r="L110" s="34"/>
      <c r="M110" s="127" t="e">
        <f t="shared" si="87"/>
        <v>#DIV/0!</v>
      </c>
      <c r="N110" s="34"/>
      <c r="O110" s="34"/>
      <c r="P110" s="34"/>
      <c r="Q110" s="34"/>
      <c r="R110" s="34">
        <v>450000</v>
      </c>
      <c r="S110" s="34"/>
      <c r="T110" s="34">
        <f>R110</f>
        <v>450000</v>
      </c>
      <c r="U110" s="34"/>
      <c r="V110" s="34" t="e">
        <f>#REF!-Q110</f>
        <v>#REF!</v>
      </c>
      <c r="W110" s="86" t="e">
        <f>#REF!/Q110*100</f>
        <v>#REF!</v>
      </c>
      <c r="X110" s="34" t="e">
        <f>#REF!-R110</f>
        <v>#REF!</v>
      </c>
      <c r="Y110" s="87" t="e">
        <f>#REF!/R110*100</f>
        <v>#REF!</v>
      </c>
    </row>
    <row r="111" spans="1:25" s="36" customFormat="1" ht="28.5" x14ac:dyDescent="0.25">
      <c r="A111" s="29" t="s">
        <v>83</v>
      </c>
      <c r="B111" s="102"/>
      <c r="C111" s="102"/>
      <c r="D111" s="102"/>
      <c r="E111" s="14">
        <v>851</v>
      </c>
      <c r="F111" s="31" t="s">
        <v>16</v>
      </c>
      <c r="G111" s="31" t="s">
        <v>67</v>
      </c>
      <c r="H111" s="31"/>
      <c r="I111" s="31"/>
      <c r="J111" s="35">
        <f t="shared" ref="J111:P111" si="143">J112</f>
        <v>6747651.54</v>
      </c>
      <c r="K111" s="35">
        <f t="shared" si="143"/>
        <v>6747651.54</v>
      </c>
      <c r="L111" s="35">
        <f t="shared" si="143"/>
        <v>4217324.2300000004</v>
      </c>
      <c r="M111" s="127">
        <f t="shared" si="87"/>
        <v>62.500622698130627</v>
      </c>
      <c r="N111" s="35">
        <f t="shared" si="143"/>
        <v>6747.6</v>
      </c>
      <c r="O111" s="35">
        <f t="shared" si="143"/>
        <v>6747.6</v>
      </c>
      <c r="P111" s="35">
        <f t="shared" si="143"/>
        <v>4217.3</v>
      </c>
      <c r="Q111" s="35">
        <f>Q112</f>
        <v>5899500</v>
      </c>
      <c r="R111" s="35">
        <f>R112</f>
        <v>7173709.0499999998</v>
      </c>
      <c r="S111" s="35">
        <f t="shared" ref="Q111:U113" si="144">S112</f>
        <v>0</v>
      </c>
      <c r="T111" s="35">
        <f t="shared" ref="T111" si="145">T112</f>
        <v>7173709.0499999998</v>
      </c>
      <c r="U111" s="35" t="e">
        <f t="shared" ref="U111" si="146">U112</f>
        <v>#REF!</v>
      </c>
      <c r="V111" s="34" t="e">
        <f>#REF!-Q111</f>
        <v>#REF!</v>
      </c>
      <c r="W111" s="86" t="e">
        <f>#REF!/Q111*100</f>
        <v>#REF!</v>
      </c>
      <c r="X111" s="34" t="e">
        <f>#REF!-R111</f>
        <v>#REF!</v>
      </c>
      <c r="Y111" s="87" t="e">
        <f>#REF!/R111*100</f>
        <v>#REF!</v>
      </c>
    </row>
    <row r="112" spans="1:25" ht="300" customHeight="1" x14ac:dyDescent="0.25">
      <c r="A112" s="25" t="s">
        <v>293</v>
      </c>
      <c r="B112" s="3"/>
      <c r="C112" s="3"/>
      <c r="D112" s="3"/>
      <c r="E112" s="104">
        <v>851</v>
      </c>
      <c r="F112" s="5" t="s">
        <v>16</v>
      </c>
      <c r="G112" s="5" t="s">
        <v>67</v>
      </c>
      <c r="H112" s="5" t="s">
        <v>292</v>
      </c>
      <c r="I112" s="5"/>
      <c r="J112" s="34">
        <f t="shared" ref="J112:R113" si="147">J113</f>
        <v>6747651.54</v>
      </c>
      <c r="K112" s="34">
        <f t="shared" si="147"/>
        <v>6747651.54</v>
      </c>
      <c r="L112" s="34">
        <f t="shared" si="147"/>
        <v>4217324.2300000004</v>
      </c>
      <c r="M112" s="127">
        <f t="shared" si="87"/>
        <v>62.500622698130627</v>
      </c>
      <c r="N112" s="34">
        <f t="shared" si="147"/>
        <v>6747.6</v>
      </c>
      <c r="O112" s="34">
        <f t="shared" si="147"/>
        <v>6747.6</v>
      </c>
      <c r="P112" s="34">
        <f t="shared" si="147"/>
        <v>4217.3</v>
      </c>
      <c r="Q112" s="34">
        <f t="shared" si="147"/>
        <v>5899500</v>
      </c>
      <c r="R112" s="34">
        <f t="shared" si="147"/>
        <v>7173709.0499999998</v>
      </c>
      <c r="S112" s="34">
        <f t="shared" si="144"/>
        <v>0</v>
      </c>
      <c r="T112" s="34">
        <f t="shared" si="144"/>
        <v>7173709.0499999998</v>
      </c>
      <c r="U112" s="34" t="e">
        <f t="shared" si="144"/>
        <v>#REF!</v>
      </c>
      <c r="V112" s="34" t="e">
        <f>#REF!-Q112</f>
        <v>#REF!</v>
      </c>
      <c r="W112" s="86" t="e">
        <f>#REF!/Q112*100</f>
        <v>#REF!</v>
      </c>
      <c r="X112" s="34" t="e">
        <f>#REF!-R112</f>
        <v>#REF!</v>
      </c>
      <c r="Y112" s="87" t="e">
        <f>#REF!/R112*100</f>
        <v>#REF!</v>
      </c>
    </row>
    <row r="113" spans="1:25" x14ac:dyDescent="0.25">
      <c r="A113" s="105" t="s">
        <v>45</v>
      </c>
      <c r="B113" s="3"/>
      <c r="C113" s="3"/>
      <c r="D113" s="3"/>
      <c r="E113" s="104">
        <v>851</v>
      </c>
      <c r="F113" s="5" t="s">
        <v>16</v>
      </c>
      <c r="G113" s="5" t="s">
        <v>67</v>
      </c>
      <c r="H113" s="5" t="s">
        <v>292</v>
      </c>
      <c r="I113" s="4" t="s">
        <v>46</v>
      </c>
      <c r="J113" s="34">
        <f t="shared" si="147"/>
        <v>6747651.54</v>
      </c>
      <c r="K113" s="34">
        <f t="shared" si="147"/>
        <v>6747651.54</v>
      </c>
      <c r="L113" s="34">
        <f t="shared" si="147"/>
        <v>4217324.2300000004</v>
      </c>
      <c r="M113" s="127">
        <f t="shared" si="87"/>
        <v>62.500622698130627</v>
      </c>
      <c r="N113" s="34">
        <f t="shared" si="147"/>
        <v>6747.6</v>
      </c>
      <c r="O113" s="34">
        <f t="shared" si="147"/>
        <v>6747.6</v>
      </c>
      <c r="P113" s="34">
        <f t="shared" si="147"/>
        <v>4217.3</v>
      </c>
      <c r="Q113" s="34">
        <f t="shared" si="144"/>
        <v>5899500</v>
      </c>
      <c r="R113" s="34">
        <f t="shared" si="144"/>
        <v>7173709.0499999998</v>
      </c>
      <c r="S113" s="34">
        <f t="shared" si="144"/>
        <v>0</v>
      </c>
      <c r="T113" s="34">
        <f t="shared" si="144"/>
        <v>7173709.0499999998</v>
      </c>
      <c r="U113" s="34" t="e">
        <f t="shared" si="144"/>
        <v>#REF!</v>
      </c>
      <c r="V113" s="34" t="e">
        <f>#REF!-Q113</f>
        <v>#REF!</v>
      </c>
      <c r="W113" s="86" t="e">
        <f>#REF!/Q113*100</f>
        <v>#REF!</v>
      </c>
      <c r="X113" s="34" t="e">
        <f>#REF!-R113</f>
        <v>#REF!</v>
      </c>
      <c r="Y113" s="87" t="e">
        <f>#REF!/R113*100</f>
        <v>#REF!</v>
      </c>
    </row>
    <row r="114" spans="1:25" x14ac:dyDescent="0.25">
      <c r="A114" s="3" t="s">
        <v>84</v>
      </c>
      <c r="B114" s="3"/>
      <c r="C114" s="3"/>
      <c r="D114" s="3"/>
      <c r="E114" s="104">
        <v>851</v>
      </c>
      <c r="F114" s="5" t="s">
        <v>16</v>
      </c>
      <c r="G114" s="5" t="s">
        <v>67</v>
      </c>
      <c r="H114" s="5" t="s">
        <v>292</v>
      </c>
      <c r="I114" s="4" t="s">
        <v>85</v>
      </c>
      <c r="J114" s="34">
        <v>6747651.54</v>
      </c>
      <c r="K114" s="34">
        <v>6747651.54</v>
      </c>
      <c r="L114" s="34">
        <v>4217324.2300000004</v>
      </c>
      <c r="M114" s="127">
        <f t="shared" si="87"/>
        <v>62.500622698130627</v>
      </c>
      <c r="N114" s="34">
        <v>6747.6</v>
      </c>
      <c r="O114" s="34">
        <v>6747.6</v>
      </c>
      <c r="P114" s="34">
        <v>4217.3</v>
      </c>
      <c r="Q114" s="34">
        <v>5899500</v>
      </c>
      <c r="R114" s="34">
        <v>7173709.0499999998</v>
      </c>
      <c r="S114" s="34"/>
      <c r="T114" s="34">
        <f>R114</f>
        <v>7173709.0499999998</v>
      </c>
      <c r="U114" s="34" t="e">
        <f>#REF!+#REF!</f>
        <v>#REF!</v>
      </c>
      <c r="V114" s="34" t="e">
        <f>#REF!-Q114</f>
        <v>#REF!</v>
      </c>
      <c r="W114" s="86" t="e">
        <f>#REF!/Q114*100</f>
        <v>#REF!</v>
      </c>
      <c r="X114" s="34" t="e">
        <f>#REF!-R114</f>
        <v>#REF!</v>
      </c>
      <c r="Y114" s="87" t="e">
        <f>#REF!/R114*100</f>
        <v>#REF!</v>
      </c>
    </row>
    <row r="115" spans="1:25" s="36" customFormat="1" ht="28.5" x14ac:dyDescent="0.25">
      <c r="A115" s="29" t="s">
        <v>86</v>
      </c>
      <c r="B115" s="102"/>
      <c r="C115" s="102"/>
      <c r="D115" s="102"/>
      <c r="E115" s="104">
        <v>851</v>
      </c>
      <c r="F115" s="31" t="s">
        <v>16</v>
      </c>
      <c r="G115" s="31" t="s">
        <v>87</v>
      </c>
      <c r="H115" s="31"/>
      <c r="I115" s="31"/>
      <c r="J115" s="35">
        <f t="shared" ref="J115" si="148">J116+J121</f>
        <v>163029</v>
      </c>
      <c r="K115" s="35">
        <f t="shared" ref="K115:L115" si="149">K116+K121</f>
        <v>163029</v>
      </c>
      <c r="L115" s="35">
        <f t="shared" si="149"/>
        <v>86295.48000000001</v>
      </c>
      <c r="M115" s="127">
        <f t="shared" si="87"/>
        <v>52.932594814419531</v>
      </c>
      <c r="N115" s="35">
        <f t="shared" ref="N115:P115" si="150">N116+N121</f>
        <v>163</v>
      </c>
      <c r="O115" s="35">
        <f t="shared" ref="O115" si="151">O116+O121</f>
        <v>163</v>
      </c>
      <c r="P115" s="35">
        <f t="shared" si="150"/>
        <v>86.3</v>
      </c>
      <c r="Q115" s="35">
        <f>Q116+Q121</f>
        <v>156308</v>
      </c>
      <c r="R115" s="35">
        <f>R116+R121</f>
        <v>456308</v>
      </c>
      <c r="S115" s="35">
        <f t="shared" ref="S115" si="152">S116+S121</f>
        <v>156308</v>
      </c>
      <c r="T115" s="35">
        <f t="shared" ref="T115" si="153">T116+T121</f>
        <v>0</v>
      </c>
      <c r="U115" s="35">
        <f t="shared" ref="U115" si="154">U116+U121</f>
        <v>0</v>
      </c>
      <c r="V115" s="34" t="e">
        <f>#REF!-Q115</f>
        <v>#REF!</v>
      </c>
      <c r="W115" s="86" t="e">
        <f>#REF!/Q115*100</f>
        <v>#REF!</v>
      </c>
      <c r="X115" s="34" t="e">
        <f>#REF!-R115</f>
        <v>#REF!</v>
      </c>
      <c r="Y115" s="87" t="e">
        <f>#REF!/R115*100</f>
        <v>#REF!</v>
      </c>
    </row>
    <row r="116" spans="1:25" ht="75" customHeight="1" x14ac:dyDescent="0.25">
      <c r="A116" s="25" t="s">
        <v>88</v>
      </c>
      <c r="B116" s="3"/>
      <c r="C116" s="3"/>
      <c r="D116" s="3"/>
      <c r="E116" s="104">
        <v>851</v>
      </c>
      <c r="F116" s="5" t="s">
        <v>16</v>
      </c>
      <c r="G116" s="5" t="s">
        <v>87</v>
      </c>
      <c r="H116" s="5" t="s">
        <v>89</v>
      </c>
      <c r="I116" s="5"/>
      <c r="J116" s="34">
        <f t="shared" ref="J116" si="155">J117+J119</f>
        <v>163029</v>
      </c>
      <c r="K116" s="34">
        <f t="shared" ref="K116:L116" si="156">K117+K119</f>
        <v>163029</v>
      </c>
      <c r="L116" s="34">
        <f t="shared" si="156"/>
        <v>86295.48000000001</v>
      </c>
      <c r="M116" s="127">
        <f t="shared" si="87"/>
        <v>52.932594814419531</v>
      </c>
      <c r="N116" s="34">
        <f t="shared" ref="N116:P116" si="157">N117+N119</f>
        <v>163</v>
      </c>
      <c r="O116" s="34">
        <f t="shared" ref="O116" si="158">O117+O119</f>
        <v>163</v>
      </c>
      <c r="P116" s="34">
        <f t="shared" si="157"/>
        <v>86.3</v>
      </c>
      <c r="Q116" s="34">
        <f t="shared" ref="Q116" si="159">Q117+Q119</f>
        <v>156308</v>
      </c>
      <c r="R116" s="34">
        <f t="shared" ref="R116:U116" si="160">R117+R119</f>
        <v>156308</v>
      </c>
      <c r="S116" s="34">
        <f t="shared" si="160"/>
        <v>156308</v>
      </c>
      <c r="T116" s="34">
        <f t="shared" si="160"/>
        <v>0</v>
      </c>
      <c r="U116" s="34">
        <f t="shared" si="160"/>
        <v>0</v>
      </c>
      <c r="V116" s="34" t="e">
        <f>#REF!-Q116</f>
        <v>#REF!</v>
      </c>
      <c r="W116" s="86" t="e">
        <f>#REF!/Q116*100</f>
        <v>#REF!</v>
      </c>
      <c r="X116" s="34" t="e">
        <f>#REF!-R116</f>
        <v>#REF!</v>
      </c>
      <c r="Y116" s="87" t="e">
        <f>#REF!/R116*100</f>
        <v>#REF!</v>
      </c>
    </row>
    <row r="117" spans="1:25" ht="107.25" customHeight="1" x14ac:dyDescent="0.25">
      <c r="A117" s="105" t="s">
        <v>19</v>
      </c>
      <c r="B117" s="3"/>
      <c r="C117" s="3"/>
      <c r="D117" s="3"/>
      <c r="E117" s="104">
        <v>851</v>
      </c>
      <c r="F117" s="5" t="s">
        <v>16</v>
      </c>
      <c r="G117" s="5" t="s">
        <v>87</v>
      </c>
      <c r="H117" s="5" t="s">
        <v>89</v>
      </c>
      <c r="I117" s="4" t="s">
        <v>21</v>
      </c>
      <c r="J117" s="34">
        <f t="shared" ref="J117:U117" si="161">J118</f>
        <v>125360</v>
      </c>
      <c r="K117" s="34">
        <f t="shared" si="161"/>
        <v>125360</v>
      </c>
      <c r="L117" s="34">
        <f t="shared" si="161"/>
        <v>79602.010000000009</v>
      </c>
      <c r="M117" s="127">
        <f t="shared" si="87"/>
        <v>63.498731652839822</v>
      </c>
      <c r="N117" s="34">
        <f t="shared" si="161"/>
        <v>125.3</v>
      </c>
      <c r="O117" s="34">
        <f t="shared" si="161"/>
        <v>125.3</v>
      </c>
      <c r="P117" s="34">
        <f t="shared" si="161"/>
        <v>79.599999999999994</v>
      </c>
      <c r="Q117" s="34">
        <f t="shared" si="161"/>
        <v>101519</v>
      </c>
      <c r="R117" s="34">
        <f t="shared" si="161"/>
        <v>101519</v>
      </c>
      <c r="S117" s="34">
        <f t="shared" si="161"/>
        <v>101519</v>
      </c>
      <c r="T117" s="34">
        <f t="shared" si="161"/>
        <v>0</v>
      </c>
      <c r="U117" s="34">
        <f t="shared" si="161"/>
        <v>0</v>
      </c>
      <c r="V117" s="34" t="e">
        <f>#REF!-Q117</f>
        <v>#REF!</v>
      </c>
      <c r="W117" s="86" t="e">
        <f>#REF!/Q117*100</f>
        <v>#REF!</v>
      </c>
      <c r="X117" s="34" t="e">
        <f>#REF!-R117</f>
        <v>#REF!</v>
      </c>
      <c r="Y117" s="87" t="e">
        <f>#REF!/R117*100</f>
        <v>#REF!</v>
      </c>
    </row>
    <row r="118" spans="1:25" ht="45" x14ac:dyDescent="0.25">
      <c r="A118" s="105" t="s">
        <v>11</v>
      </c>
      <c r="B118" s="105"/>
      <c r="C118" s="105"/>
      <c r="D118" s="105"/>
      <c r="E118" s="104">
        <v>851</v>
      </c>
      <c r="F118" s="5" t="s">
        <v>16</v>
      </c>
      <c r="G118" s="5" t="s">
        <v>87</v>
      </c>
      <c r="H118" s="5" t="s">
        <v>89</v>
      </c>
      <c r="I118" s="4" t="s">
        <v>22</v>
      </c>
      <c r="J118" s="34">
        <f>96370+28990</f>
        <v>125360</v>
      </c>
      <c r="K118" s="34">
        <f>96370+28990</f>
        <v>125360</v>
      </c>
      <c r="L118" s="34">
        <f>62868.36+16733.65</f>
        <v>79602.010000000009</v>
      </c>
      <c r="M118" s="127">
        <f t="shared" si="87"/>
        <v>63.498731652839822</v>
      </c>
      <c r="N118" s="34">
        <v>125.3</v>
      </c>
      <c r="O118" s="34">
        <v>125.3</v>
      </c>
      <c r="P118" s="34">
        <v>79.599999999999994</v>
      </c>
      <c r="Q118" s="34">
        <v>101519</v>
      </c>
      <c r="R118" s="34">
        <v>101519</v>
      </c>
      <c r="S118" s="34">
        <f>R118</f>
        <v>101519</v>
      </c>
      <c r="T118" s="34"/>
      <c r="U118" s="34"/>
      <c r="V118" s="34" t="e">
        <f>#REF!-Q118</f>
        <v>#REF!</v>
      </c>
      <c r="W118" s="86" t="e">
        <f>#REF!/Q118*100</f>
        <v>#REF!</v>
      </c>
      <c r="X118" s="34" t="e">
        <f>#REF!-R118</f>
        <v>#REF!</v>
      </c>
      <c r="Y118" s="87" t="e">
        <f>#REF!/R118*100</f>
        <v>#REF!</v>
      </c>
    </row>
    <row r="119" spans="1:25" ht="45" x14ac:dyDescent="0.25">
      <c r="A119" s="3" t="s">
        <v>25</v>
      </c>
      <c r="B119" s="105"/>
      <c r="C119" s="105"/>
      <c r="D119" s="105"/>
      <c r="E119" s="104">
        <v>851</v>
      </c>
      <c r="F119" s="5" t="s">
        <v>16</v>
      </c>
      <c r="G119" s="5" t="s">
        <v>87</v>
      </c>
      <c r="H119" s="5" t="s">
        <v>89</v>
      </c>
      <c r="I119" s="4" t="s">
        <v>26</v>
      </c>
      <c r="J119" s="34">
        <f t="shared" ref="J119:U119" si="162">J120</f>
        <v>37669</v>
      </c>
      <c r="K119" s="34">
        <f t="shared" si="162"/>
        <v>37669</v>
      </c>
      <c r="L119" s="34">
        <f t="shared" si="162"/>
        <v>6693.47</v>
      </c>
      <c r="M119" s="127">
        <f t="shared" si="87"/>
        <v>17.769173591016489</v>
      </c>
      <c r="N119" s="34">
        <f t="shared" si="162"/>
        <v>37.700000000000003</v>
      </c>
      <c r="O119" s="34">
        <f t="shared" si="162"/>
        <v>37.700000000000003</v>
      </c>
      <c r="P119" s="34">
        <f t="shared" si="162"/>
        <v>6.7</v>
      </c>
      <c r="Q119" s="34">
        <f t="shared" si="162"/>
        <v>54789</v>
      </c>
      <c r="R119" s="34">
        <f t="shared" si="162"/>
        <v>54789</v>
      </c>
      <c r="S119" s="34">
        <f t="shared" si="162"/>
        <v>54789</v>
      </c>
      <c r="T119" s="34">
        <f t="shared" si="162"/>
        <v>0</v>
      </c>
      <c r="U119" s="34">
        <f t="shared" si="162"/>
        <v>0</v>
      </c>
      <c r="V119" s="34" t="e">
        <f>#REF!-Q119</f>
        <v>#REF!</v>
      </c>
      <c r="W119" s="86" t="e">
        <f>#REF!/Q119*100</f>
        <v>#REF!</v>
      </c>
      <c r="X119" s="34" t="e">
        <f>#REF!-R119</f>
        <v>#REF!</v>
      </c>
      <c r="Y119" s="87" t="e">
        <f>#REF!/R119*100</f>
        <v>#REF!</v>
      </c>
    </row>
    <row r="120" spans="1:25" ht="46.5" customHeight="1" x14ac:dyDescent="0.25">
      <c r="A120" s="3" t="s">
        <v>12</v>
      </c>
      <c r="B120" s="3"/>
      <c r="C120" s="3"/>
      <c r="D120" s="3"/>
      <c r="E120" s="104">
        <v>851</v>
      </c>
      <c r="F120" s="5" t="s">
        <v>16</v>
      </c>
      <c r="G120" s="5" t="s">
        <v>87</v>
      </c>
      <c r="H120" s="5" t="s">
        <v>89</v>
      </c>
      <c r="I120" s="4" t="s">
        <v>27</v>
      </c>
      <c r="J120" s="34">
        <v>37669</v>
      </c>
      <c r="K120" s="34">
        <v>37669</v>
      </c>
      <c r="L120" s="34">
        <v>6693.47</v>
      </c>
      <c r="M120" s="127">
        <f t="shared" si="87"/>
        <v>17.769173591016489</v>
      </c>
      <c r="N120" s="34">
        <v>37.700000000000003</v>
      </c>
      <c r="O120" s="34">
        <v>37.700000000000003</v>
      </c>
      <c r="P120" s="34">
        <v>6.7</v>
      </c>
      <c r="Q120" s="34">
        <v>54789</v>
      </c>
      <c r="R120" s="34">
        <v>54789</v>
      </c>
      <c r="S120" s="34">
        <f>R120</f>
        <v>54789</v>
      </c>
      <c r="T120" s="34"/>
      <c r="U120" s="34"/>
      <c r="V120" s="34" t="e">
        <f>#REF!-Q120</f>
        <v>#REF!</v>
      </c>
      <c r="W120" s="86" t="e">
        <f>#REF!/Q120*100</f>
        <v>#REF!</v>
      </c>
      <c r="X120" s="34" t="e">
        <f>#REF!-R120</f>
        <v>#REF!</v>
      </c>
      <c r="Y120" s="87" t="e">
        <f>#REF!/R120*100</f>
        <v>#REF!</v>
      </c>
    </row>
    <row r="121" spans="1:25" ht="45" hidden="1" x14ac:dyDescent="0.25">
      <c r="A121" s="13" t="s">
        <v>377</v>
      </c>
      <c r="B121" s="3"/>
      <c r="C121" s="3"/>
      <c r="D121" s="3"/>
      <c r="E121" s="104">
        <v>851</v>
      </c>
      <c r="F121" s="4" t="s">
        <v>16</v>
      </c>
      <c r="G121" s="5" t="s">
        <v>87</v>
      </c>
      <c r="H121" s="6" t="s">
        <v>378</v>
      </c>
      <c r="I121" s="4"/>
      <c r="J121" s="34"/>
      <c r="K121" s="34"/>
      <c r="L121" s="34"/>
      <c r="M121" s="127" t="e">
        <f t="shared" si="87"/>
        <v>#DIV/0!</v>
      </c>
      <c r="N121" s="34"/>
      <c r="O121" s="34"/>
      <c r="P121" s="34"/>
      <c r="Q121" s="34">
        <f t="shared" ref="Q121:R122" si="163">Q122</f>
        <v>0</v>
      </c>
      <c r="R121" s="34">
        <f t="shared" si="163"/>
        <v>300000</v>
      </c>
      <c r="S121" s="34">
        <f t="shared" ref="S121:S122" si="164">S122</f>
        <v>0</v>
      </c>
      <c r="T121" s="34">
        <f t="shared" ref="T121:T122" si="165">T122</f>
        <v>0</v>
      </c>
      <c r="U121" s="34">
        <f t="shared" ref="U121:U122" si="166">U122</f>
        <v>0</v>
      </c>
      <c r="V121" s="34" t="e">
        <f>#REF!-Q121</f>
        <v>#REF!</v>
      </c>
      <c r="W121" s="86" t="e">
        <f>#REF!/Q121*100</f>
        <v>#REF!</v>
      </c>
      <c r="X121" s="34" t="e">
        <f>#REF!-R121</f>
        <v>#REF!</v>
      </c>
      <c r="Y121" s="87" t="e">
        <f>#REF!/R121*100</f>
        <v>#REF!</v>
      </c>
    </row>
    <row r="122" spans="1:25" ht="45" hidden="1" x14ac:dyDescent="0.25">
      <c r="A122" s="3" t="s">
        <v>25</v>
      </c>
      <c r="B122" s="3"/>
      <c r="C122" s="3"/>
      <c r="D122" s="3"/>
      <c r="E122" s="104">
        <v>851</v>
      </c>
      <c r="F122" s="4" t="s">
        <v>16</v>
      </c>
      <c r="G122" s="5" t="s">
        <v>87</v>
      </c>
      <c r="H122" s="6" t="s">
        <v>378</v>
      </c>
      <c r="I122" s="4" t="s">
        <v>26</v>
      </c>
      <c r="J122" s="34"/>
      <c r="K122" s="34"/>
      <c r="L122" s="34"/>
      <c r="M122" s="127" t="e">
        <f t="shared" si="87"/>
        <v>#DIV/0!</v>
      </c>
      <c r="N122" s="34"/>
      <c r="O122" s="34"/>
      <c r="P122" s="34"/>
      <c r="Q122" s="34">
        <f t="shared" si="163"/>
        <v>0</v>
      </c>
      <c r="R122" s="34">
        <f t="shared" si="163"/>
        <v>300000</v>
      </c>
      <c r="S122" s="34">
        <f t="shared" si="164"/>
        <v>0</v>
      </c>
      <c r="T122" s="34">
        <f t="shared" si="165"/>
        <v>0</v>
      </c>
      <c r="U122" s="34">
        <f t="shared" si="166"/>
        <v>0</v>
      </c>
      <c r="V122" s="34" t="e">
        <f>#REF!-Q122</f>
        <v>#REF!</v>
      </c>
      <c r="W122" s="86" t="e">
        <f>#REF!/Q122*100</f>
        <v>#REF!</v>
      </c>
      <c r="X122" s="34" t="e">
        <f>#REF!-R122</f>
        <v>#REF!</v>
      </c>
      <c r="Y122" s="87" t="e">
        <f>#REF!/R122*100</f>
        <v>#REF!</v>
      </c>
    </row>
    <row r="123" spans="1:25" ht="60" hidden="1" x14ac:dyDescent="0.25">
      <c r="A123" s="3" t="s">
        <v>12</v>
      </c>
      <c r="B123" s="3"/>
      <c r="C123" s="3"/>
      <c r="D123" s="3"/>
      <c r="E123" s="104">
        <v>851</v>
      </c>
      <c r="F123" s="4" t="s">
        <v>16</v>
      </c>
      <c r="G123" s="5" t="s">
        <v>87</v>
      </c>
      <c r="H123" s="6" t="s">
        <v>378</v>
      </c>
      <c r="I123" s="4" t="s">
        <v>27</v>
      </c>
      <c r="J123" s="34"/>
      <c r="K123" s="34"/>
      <c r="L123" s="34"/>
      <c r="M123" s="127" t="e">
        <f t="shared" si="87"/>
        <v>#DIV/0!</v>
      </c>
      <c r="N123" s="34"/>
      <c r="O123" s="34"/>
      <c r="P123" s="34"/>
      <c r="Q123" s="34"/>
      <c r="R123" s="34">
        <v>300000</v>
      </c>
      <c r="S123" s="34"/>
      <c r="T123" s="34"/>
      <c r="U123" s="34"/>
      <c r="V123" s="34" t="e">
        <f>#REF!-Q123</f>
        <v>#REF!</v>
      </c>
      <c r="W123" s="86" t="e">
        <f>#REF!/Q123*100</f>
        <v>#REF!</v>
      </c>
      <c r="X123" s="34" t="e">
        <f>#REF!-R123</f>
        <v>#REF!</v>
      </c>
      <c r="Y123" s="87" t="e">
        <f>#REF!/R123*100</f>
        <v>#REF!</v>
      </c>
    </row>
    <row r="124" spans="1:25" s="56" customFormat="1" ht="22.5" customHeight="1" x14ac:dyDescent="0.25">
      <c r="A124" s="85" t="s">
        <v>90</v>
      </c>
      <c r="B124" s="57"/>
      <c r="C124" s="57"/>
      <c r="D124" s="61"/>
      <c r="E124" s="62">
        <v>851</v>
      </c>
      <c r="F124" s="45" t="s">
        <v>38</v>
      </c>
      <c r="G124" s="45"/>
      <c r="H124" s="45"/>
      <c r="I124" s="27"/>
      <c r="J124" s="43">
        <f t="shared" ref="J124" si="167">J125+J132</f>
        <v>3492201</v>
      </c>
      <c r="K124" s="43">
        <f t="shared" ref="K124:L124" si="168">K125+K132</f>
        <v>3492201</v>
      </c>
      <c r="L124" s="43">
        <f t="shared" si="168"/>
        <v>1950509.02</v>
      </c>
      <c r="M124" s="127">
        <f t="shared" si="87"/>
        <v>55.853286222642971</v>
      </c>
      <c r="N124" s="43">
        <f t="shared" ref="N124:P124" si="169">N125+N132</f>
        <v>3492.2</v>
      </c>
      <c r="O124" s="43">
        <f t="shared" ref="O124" si="170">O125+O132</f>
        <v>3492.2</v>
      </c>
      <c r="P124" s="43">
        <f t="shared" si="169"/>
        <v>1950.4999999999998</v>
      </c>
      <c r="Q124" s="43">
        <f t="shared" ref="Q124" si="171">Q125+Q132</f>
        <v>646734</v>
      </c>
      <c r="R124" s="43">
        <f t="shared" ref="R124:U124" si="172">R125+R132</f>
        <v>9044788.1500000004</v>
      </c>
      <c r="S124" s="43">
        <f t="shared" si="172"/>
        <v>0</v>
      </c>
      <c r="T124" s="43">
        <f t="shared" si="172"/>
        <v>890377.47</v>
      </c>
      <c r="U124" s="43" t="e">
        <f t="shared" si="172"/>
        <v>#REF!</v>
      </c>
      <c r="V124" s="34" t="e">
        <f>#REF!-Q124</f>
        <v>#REF!</v>
      </c>
      <c r="W124" s="86" t="e">
        <f>#REF!/Q124*100</f>
        <v>#REF!</v>
      </c>
      <c r="X124" s="34" t="e">
        <f>#REF!-R124</f>
        <v>#REF!</v>
      </c>
      <c r="Y124" s="87" t="e">
        <f>#REF!/R124*100</f>
        <v>#REF!</v>
      </c>
    </row>
    <row r="125" spans="1:25" s="36" customFormat="1" x14ac:dyDescent="0.25">
      <c r="A125" s="29" t="s">
        <v>91</v>
      </c>
      <c r="B125" s="102"/>
      <c r="C125" s="102"/>
      <c r="D125" s="44"/>
      <c r="E125" s="104">
        <v>851</v>
      </c>
      <c r="F125" s="38" t="s">
        <v>38</v>
      </c>
      <c r="G125" s="38" t="s">
        <v>14</v>
      </c>
      <c r="H125" s="38"/>
      <c r="I125" s="31"/>
      <c r="J125" s="35">
        <f t="shared" ref="J125" si="173">J126+J129</f>
        <v>176601</v>
      </c>
      <c r="K125" s="35">
        <f t="shared" ref="K125:L125" si="174">K126+K129</f>
        <v>176601</v>
      </c>
      <c r="L125" s="35">
        <f t="shared" si="174"/>
        <v>106119.01999999999</v>
      </c>
      <c r="M125" s="127">
        <f t="shared" si="87"/>
        <v>60.089705041307809</v>
      </c>
      <c r="N125" s="35">
        <f t="shared" ref="N125:P125" si="175">N126+N129</f>
        <v>176.6</v>
      </c>
      <c r="O125" s="35">
        <f t="shared" ref="O125" si="176">O126+O129</f>
        <v>176.6</v>
      </c>
      <c r="P125" s="35">
        <f t="shared" si="175"/>
        <v>106.1</v>
      </c>
      <c r="Q125" s="35">
        <f t="shared" ref="Q125" si="177">Q126+Q129</f>
        <v>224008</v>
      </c>
      <c r="R125" s="35">
        <f t="shared" ref="R125:U125" si="178">R126+R129</f>
        <v>257687.06</v>
      </c>
      <c r="S125" s="35">
        <f t="shared" si="178"/>
        <v>0</v>
      </c>
      <c r="T125" s="35">
        <f t="shared" si="178"/>
        <v>257687.06</v>
      </c>
      <c r="U125" s="35" t="e">
        <f t="shared" si="178"/>
        <v>#REF!</v>
      </c>
      <c r="V125" s="34" t="e">
        <f>#REF!-Q125</f>
        <v>#REF!</v>
      </c>
      <c r="W125" s="86" t="e">
        <f>#REF!/Q125*100</f>
        <v>#REF!</v>
      </c>
      <c r="X125" s="34" t="e">
        <f>#REF!-R125</f>
        <v>#REF!</v>
      </c>
      <c r="Y125" s="87" t="e">
        <f>#REF!/R125*100</f>
        <v>#REF!</v>
      </c>
    </row>
    <row r="126" spans="1:25" s="36" customFormat="1" ht="75.75" customHeight="1" x14ac:dyDescent="0.25">
      <c r="A126" s="25" t="s">
        <v>92</v>
      </c>
      <c r="B126" s="3"/>
      <c r="C126" s="3"/>
      <c r="D126" s="42"/>
      <c r="E126" s="104">
        <v>851</v>
      </c>
      <c r="F126" s="5" t="s">
        <v>38</v>
      </c>
      <c r="G126" s="5" t="s">
        <v>14</v>
      </c>
      <c r="H126" s="5" t="s">
        <v>93</v>
      </c>
      <c r="I126" s="4"/>
      <c r="J126" s="34">
        <f t="shared" ref="J126:R130" si="179">J127</f>
        <v>91000</v>
      </c>
      <c r="K126" s="34">
        <f t="shared" si="179"/>
        <v>91000</v>
      </c>
      <c r="L126" s="34">
        <f t="shared" si="179"/>
        <v>50298.49</v>
      </c>
      <c r="M126" s="127">
        <f t="shared" si="87"/>
        <v>55.273065934065933</v>
      </c>
      <c r="N126" s="34">
        <f t="shared" si="179"/>
        <v>91</v>
      </c>
      <c r="O126" s="34">
        <f t="shared" si="179"/>
        <v>91</v>
      </c>
      <c r="P126" s="34">
        <f t="shared" si="179"/>
        <v>50.3</v>
      </c>
      <c r="Q126" s="34">
        <f t="shared" si="179"/>
        <v>91000</v>
      </c>
      <c r="R126" s="34">
        <f t="shared" si="179"/>
        <v>124679.06</v>
      </c>
      <c r="S126" s="34">
        <f t="shared" ref="Q126:U130" si="180">S127</f>
        <v>0</v>
      </c>
      <c r="T126" s="34">
        <f t="shared" si="180"/>
        <v>124679.06</v>
      </c>
      <c r="U126" s="34" t="e">
        <f t="shared" si="180"/>
        <v>#REF!</v>
      </c>
      <c r="V126" s="34" t="e">
        <f>#REF!-Q126</f>
        <v>#REF!</v>
      </c>
      <c r="W126" s="86" t="e">
        <f>#REF!/Q126*100</f>
        <v>#REF!</v>
      </c>
      <c r="X126" s="34" t="e">
        <f>#REF!-R126</f>
        <v>#REF!</v>
      </c>
      <c r="Y126" s="87" t="e">
        <f>#REF!/R126*100</f>
        <v>#REF!</v>
      </c>
    </row>
    <row r="127" spans="1:25" s="36" customFormat="1" ht="45" x14ac:dyDescent="0.25">
      <c r="A127" s="3" t="s">
        <v>25</v>
      </c>
      <c r="B127" s="3"/>
      <c r="C127" s="3"/>
      <c r="D127" s="3"/>
      <c r="E127" s="104">
        <v>851</v>
      </c>
      <c r="F127" s="5" t="s">
        <v>38</v>
      </c>
      <c r="G127" s="5" t="s">
        <v>14</v>
      </c>
      <c r="H127" s="5" t="s">
        <v>93</v>
      </c>
      <c r="I127" s="4" t="s">
        <v>26</v>
      </c>
      <c r="J127" s="34">
        <f t="shared" si="179"/>
        <v>91000</v>
      </c>
      <c r="K127" s="34">
        <f t="shared" si="179"/>
        <v>91000</v>
      </c>
      <c r="L127" s="34">
        <f t="shared" si="179"/>
        <v>50298.49</v>
      </c>
      <c r="M127" s="127">
        <f t="shared" si="87"/>
        <v>55.273065934065933</v>
      </c>
      <c r="N127" s="34">
        <f t="shared" si="179"/>
        <v>91</v>
      </c>
      <c r="O127" s="34">
        <f t="shared" si="179"/>
        <v>91</v>
      </c>
      <c r="P127" s="34">
        <f t="shared" si="179"/>
        <v>50.3</v>
      </c>
      <c r="Q127" s="34">
        <f t="shared" si="180"/>
        <v>91000</v>
      </c>
      <c r="R127" s="34">
        <f t="shared" si="180"/>
        <v>124679.06</v>
      </c>
      <c r="S127" s="34">
        <f t="shared" si="180"/>
        <v>0</v>
      </c>
      <c r="T127" s="34">
        <f t="shared" si="180"/>
        <v>124679.06</v>
      </c>
      <c r="U127" s="34" t="e">
        <f t="shared" si="180"/>
        <v>#REF!</v>
      </c>
      <c r="V127" s="34" t="e">
        <f>#REF!-Q127</f>
        <v>#REF!</v>
      </c>
      <c r="W127" s="86" t="e">
        <f>#REF!/Q127*100</f>
        <v>#REF!</v>
      </c>
      <c r="X127" s="34" t="e">
        <f>#REF!-R127</f>
        <v>#REF!</v>
      </c>
      <c r="Y127" s="87" t="e">
        <f>#REF!/R127*100</f>
        <v>#REF!</v>
      </c>
    </row>
    <row r="128" spans="1:25" s="36" customFormat="1" ht="46.5" customHeight="1" x14ac:dyDescent="0.25">
      <c r="A128" s="3" t="s">
        <v>12</v>
      </c>
      <c r="B128" s="3"/>
      <c r="C128" s="3"/>
      <c r="D128" s="3"/>
      <c r="E128" s="104">
        <v>851</v>
      </c>
      <c r="F128" s="5" t="s">
        <v>38</v>
      </c>
      <c r="G128" s="5" t="s">
        <v>14</v>
      </c>
      <c r="H128" s="5" t="s">
        <v>93</v>
      </c>
      <c r="I128" s="4" t="s">
        <v>27</v>
      </c>
      <c r="J128" s="34">
        <v>91000</v>
      </c>
      <c r="K128" s="34">
        <v>91000</v>
      </c>
      <c r="L128" s="34">
        <v>50298.49</v>
      </c>
      <c r="M128" s="127">
        <f t="shared" si="87"/>
        <v>55.273065934065933</v>
      </c>
      <c r="N128" s="34">
        <v>91</v>
      </c>
      <c r="O128" s="34">
        <v>91</v>
      </c>
      <c r="P128" s="34">
        <v>50.3</v>
      </c>
      <c r="Q128" s="34">
        <v>91000</v>
      </c>
      <c r="R128" s="34">
        <v>124679.06</v>
      </c>
      <c r="S128" s="34"/>
      <c r="T128" s="34">
        <f>R128</f>
        <v>124679.06</v>
      </c>
      <c r="U128" s="34" t="e">
        <f>#REF!+#REF!</f>
        <v>#REF!</v>
      </c>
      <c r="V128" s="34" t="e">
        <f>#REF!-Q128</f>
        <v>#REF!</v>
      </c>
      <c r="W128" s="86" t="e">
        <f>#REF!/Q128*100</f>
        <v>#REF!</v>
      </c>
      <c r="X128" s="34" t="e">
        <f>#REF!-R128</f>
        <v>#REF!</v>
      </c>
      <c r="Y128" s="87" t="e">
        <f>#REF!/R128*100</f>
        <v>#REF!</v>
      </c>
    </row>
    <row r="129" spans="1:25" s="36" customFormat="1" ht="166.5" customHeight="1" x14ac:dyDescent="0.25">
      <c r="A129" s="25" t="s">
        <v>94</v>
      </c>
      <c r="B129" s="3"/>
      <c r="C129" s="3"/>
      <c r="D129" s="3"/>
      <c r="E129" s="104">
        <v>851</v>
      </c>
      <c r="F129" s="5" t="s">
        <v>38</v>
      </c>
      <c r="G129" s="5" t="s">
        <v>14</v>
      </c>
      <c r="H129" s="5" t="s">
        <v>95</v>
      </c>
      <c r="I129" s="4"/>
      <c r="J129" s="34">
        <f t="shared" si="179"/>
        <v>85601</v>
      </c>
      <c r="K129" s="34">
        <f t="shared" si="179"/>
        <v>85601</v>
      </c>
      <c r="L129" s="34">
        <f t="shared" si="179"/>
        <v>55820.53</v>
      </c>
      <c r="M129" s="127">
        <f t="shared" si="87"/>
        <v>65.210137732035847</v>
      </c>
      <c r="N129" s="34">
        <f t="shared" si="179"/>
        <v>85.6</v>
      </c>
      <c r="O129" s="34">
        <f t="shared" si="179"/>
        <v>85.6</v>
      </c>
      <c r="P129" s="34">
        <f t="shared" si="179"/>
        <v>55.8</v>
      </c>
      <c r="Q129" s="34">
        <f t="shared" si="180"/>
        <v>133008</v>
      </c>
      <c r="R129" s="34">
        <f t="shared" si="180"/>
        <v>133008</v>
      </c>
      <c r="S129" s="34">
        <f t="shared" si="180"/>
        <v>0</v>
      </c>
      <c r="T129" s="34">
        <f t="shared" si="180"/>
        <v>133008</v>
      </c>
      <c r="U129" s="34">
        <f t="shared" si="180"/>
        <v>0</v>
      </c>
      <c r="V129" s="34" t="e">
        <f>#REF!-Q129</f>
        <v>#REF!</v>
      </c>
      <c r="W129" s="86" t="e">
        <f>#REF!/Q129*100</f>
        <v>#REF!</v>
      </c>
      <c r="X129" s="34" t="e">
        <f>#REF!-R129</f>
        <v>#REF!</v>
      </c>
      <c r="Y129" s="87" t="e">
        <f>#REF!/R129*100</f>
        <v>#REF!</v>
      </c>
    </row>
    <row r="130" spans="1:25" s="36" customFormat="1" x14ac:dyDescent="0.25">
      <c r="A130" s="105" t="s">
        <v>45</v>
      </c>
      <c r="B130" s="3"/>
      <c r="C130" s="3"/>
      <c r="D130" s="3"/>
      <c r="E130" s="104">
        <v>851</v>
      </c>
      <c r="F130" s="5" t="s">
        <v>38</v>
      </c>
      <c r="G130" s="5" t="s">
        <v>14</v>
      </c>
      <c r="H130" s="5" t="s">
        <v>95</v>
      </c>
      <c r="I130" s="4" t="s">
        <v>46</v>
      </c>
      <c r="J130" s="34">
        <f t="shared" si="179"/>
        <v>85601</v>
      </c>
      <c r="K130" s="34">
        <f t="shared" si="179"/>
        <v>85601</v>
      </c>
      <c r="L130" s="34">
        <f t="shared" si="179"/>
        <v>55820.53</v>
      </c>
      <c r="M130" s="127">
        <f t="shared" si="87"/>
        <v>65.210137732035847</v>
      </c>
      <c r="N130" s="34">
        <f t="shared" si="179"/>
        <v>85.6</v>
      </c>
      <c r="O130" s="34">
        <f t="shared" si="179"/>
        <v>85.6</v>
      </c>
      <c r="P130" s="34">
        <f t="shared" si="179"/>
        <v>55.8</v>
      </c>
      <c r="Q130" s="34">
        <f t="shared" si="180"/>
        <v>133008</v>
      </c>
      <c r="R130" s="34">
        <f t="shared" si="180"/>
        <v>133008</v>
      </c>
      <c r="S130" s="34">
        <f t="shared" si="180"/>
        <v>0</v>
      </c>
      <c r="T130" s="34">
        <f t="shared" si="180"/>
        <v>133008</v>
      </c>
      <c r="U130" s="34">
        <f t="shared" si="180"/>
        <v>0</v>
      </c>
      <c r="V130" s="34" t="e">
        <f>#REF!-Q130</f>
        <v>#REF!</v>
      </c>
      <c r="W130" s="86" t="e">
        <f>#REF!/Q130*100</f>
        <v>#REF!</v>
      </c>
      <c r="X130" s="34" t="e">
        <f>#REF!-R130</f>
        <v>#REF!</v>
      </c>
      <c r="Y130" s="87" t="e">
        <f>#REF!/R130*100</f>
        <v>#REF!</v>
      </c>
    </row>
    <row r="131" spans="1:25" s="36" customFormat="1" x14ac:dyDescent="0.25">
      <c r="A131" s="3" t="s">
        <v>84</v>
      </c>
      <c r="B131" s="3"/>
      <c r="C131" s="3"/>
      <c r="D131" s="3"/>
      <c r="E131" s="104">
        <v>851</v>
      </c>
      <c r="F131" s="5" t="s">
        <v>38</v>
      </c>
      <c r="G131" s="5" t="s">
        <v>14</v>
      </c>
      <c r="H131" s="5" t="s">
        <v>95</v>
      </c>
      <c r="I131" s="4" t="s">
        <v>85</v>
      </c>
      <c r="J131" s="34">
        <v>85601</v>
      </c>
      <c r="K131" s="34">
        <v>85601</v>
      </c>
      <c r="L131" s="34">
        <v>55820.53</v>
      </c>
      <c r="M131" s="127">
        <f t="shared" si="87"/>
        <v>65.210137732035847</v>
      </c>
      <c r="N131" s="34">
        <v>85.6</v>
      </c>
      <c r="O131" s="34">
        <v>85.6</v>
      </c>
      <c r="P131" s="34">
        <v>55.8</v>
      </c>
      <c r="Q131" s="34">
        <v>133008</v>
      </c>
      <c r="R131" s="34">
        <v>133008</v>
      </c>
      <c r="S131" s="34"/>
      <c r="T131" s="34">
        <f>R131</f>
        <v>133008</v>
      </c>
      <c r="U131" s="34"/>
      <c r="V131" s="34" t="e">
        <f>#REF!-Q131</f>
        <v>#REF!</v>
      </c>
      <c r="W131" s="86" t="e">
        <f>#REF!/Q131*100</f>
        <v>#REF!</v>
      </c>
      <c r="X131" s="34" t="e">
        <f>#REF!-R131</f>
        <v>#REF!</v>
      </c>
      <c r="Y131" s="87" t="e">
        <f>#REF!/R131*100</f>
        <v>#REF!</v>
      </c>
    </row>
    <row r="132" spans="1:25" s="36" customFormat="1" x14ac:dyDescent="0.25">
      <c r="A132" s="7" t="s">
        <v>96</v>
      </c>
      <c r="B132" s="102"/>
      <c r="C132" s="102"/>
      <c r="D132" s="44"/>
      <c r="E132" s="104">
        <v>851</v>
      </c>
      <c r="F132" s="38" t="s">
        <v>38</v>
      </c>
      <c r="G132" s="38" t="s">
        <v>59</v>
      </c>
      <c r="H132" s="38"/>
      <c r="I132" s="31"/>
      <c r="J132" s="35">
        <f t="shared" ref="J132" si="181">J133+J136+J139+J142+J145</f>
        <v>3315600</v>
      </c>
      <c r="K132" s="35">
        <f t="shared" ref="K132:L132" si="182">K133+K136+K139+K142+K145</f>
        <v>3315600</v>
      </c>
      <c r="L132" s="35">
        <f t="shared" si="182"/>
        <v>1844390</v>
      </c>
      <c r="M132" s="127">
        <f t="shared" si="87"/>
        <v>55.627639039691154</v>
      </c>
      <c r="N132" s="35">
        <f t="shared" ref="N132:P132" si="183">N133+N136+N139+N142+N145</f>
        <v>3315.6</v>
      </c>
      <c r="O132" s="35">
        <f t="shared" ref="O132" si="184">O133+O136+O139+O142+O145</f>
        <v>3315.6</v>
      </c>
      <c r="P132" s="35">
        <f t="shared" si="183"/>
        <v>1844.3999999999999</v>
      </c>
      <c r="Q132" s="35">
        <f>Q133+Q136+Q139+Q142+Q145</f>
        <v>422726</v>
      </c>
      <c r="R132" s="35">
        <f>R133+R136+R139+R142+R145</f>
        <v>8787101.0899999999</v>
      </c>
      <c r="S132" s="35">
        <f>S133+S136+S139+S142+S145</f>
        <v>0</v>
      </c>
      <c r="T132" s="35">
        <f>T133+T136+T139+T142+T145</f>
        <v>632690.40999999992</v>
      </c>
      <c r="U132" s="35">
        <f>U133+U136+U139+U142+U145</f>
        <v>0</v>
      </c>
      <c r="V132" s="34" t="e">
        <f>#REF!-Q132</f>
        <v>#REF!</v>
      </c>
      <c r="W132" s="86" t="e">
        <f>#REF!/Q132*100</f>
        <v>#REF!</v>
      </c>
      <c r="X132" s="34" t="e">
        <f>#REF!-R132</f>
        <v>#REF!</v>
      </c>
      <c r="Y132" s="87" t="e">
        <f>#REF!/R132*100</f>
        <v>#REF!</v>
      </c>
    </row>
    <row r="133" spans="1:25" ht="45" x14ac:dyDescent="0.25">
      <c r="A133" s="25" t="s">
        <v>101</v>
      </c>
      <c r="B133" s="3"/>
      <c r="C133" s="3"/>
      <c r="D133" s="42"/>
      <c r="E133" s="104">
        <v>851</v>
      </c>
      <c r="F133" s="5" t="s">
        <v>38</v>
      </c>
      <c r="G133" s="5" t="s">
        <v>59</v>
      </c>
      <c r="H133" s="5" t="s">
        <v>102</v>
      </c>
      <c r="I133" s="4"/>
      <c r="J133" s="34">
        <f t="shared" ref="J133:R137" si="185">J134</f>
        <v>3215000</v>
      </c>
      <c r="K133" s="34">
        <f t="shared" si="185"/>
        <v>3215000</v>
      </c>
      <c r="L133" s="34">
        <f t="shared" si="185"/>
        <v>1818790</v>
      </c>
      <c r="M133" s="127">
        <f t="shared" si="87"/>
        <v>56.57200622083981</v>
      </c>
      <c r="N133" s="34">
        <f t="shared" si="185"/>
        <v>3215</v>
      </c>
      <c r="O133" s="34">
        <f t="shared" si="185"/>
        <v>3215</v>
      </c>
      <c r="P133" s="34">
        <f t="shared" si="185"/>
        <v>1818.8</v>
      </c>
      <c r="Q133" s="34">
        <f t="shared" si="185"/>
        <v>0</v>
      </c>
      <c r="R133" s="34">
        <f t="shared" si="185"/>
        <v>386025.41</v>
      </c>
      <c r="S133" s="34">
        <f t="shared" ref="Q133:U137" si="186">S134</f>
        <v>0</v>
      </c>
      <c r="T133" s="34">
        <f t="shared" si="186"/>
        <v>386025.41</v>
      </c>
      <c r="U133" s="34">
        <f t="shared" si="186"/>
        <v>0</v>
      </c>
      <c r="V133" s="34" t="e">
        <f>#REF!-Q133</f>
        <v>#REF!</v>
      </c>
      <c r="W133" s="86" t="e">
        <f>#REF!/Q133*100</f>
        <v>#REF!</v>
      </c>
      <c r="X133" s="34" t="e">
        <f>#REF!-R133</f>
        <v>#REF!</v>
      </c>
      <c r="Y133" s="87" t="e">
        <f>#REF!/R133*100</f>
        <v>#REF!</v>
      </c>
    </row>
    <row r="134" spans="1:25" ht="45" x14ac:dyDescent="0.25">
      <c r="A134" s="3" t="s">
        <v>97</v>
      </c>
      <c r="B134" s="3"/>
      <c r="C134" s="3"/>
      <c r="D134" s="42"/>
      <c r="E134" s="104">
        <v>851</v>
      </c>
      <c r="F134" s="5" t="s">
        <v>38</v>
      </c>
      <c r="G134" s="5" t="s">
        <v>59</v>
      </c>
      <c r="H134" s="5" t="s">
        <v>102</v>
      </c>
      <c r="I134" s="4" t="s">
        <v>98</v>
      </c>
      <c r="J134" s="34">
        <f t="shared" si="185"/>
        <v>3215000</v>
      </c>
      <c r="K134" s="34">
        <f t="shared" si="185"/>
        <v>3215000</v>
      </c>
      <c r="L134" s="34">
        <f t="shared" si="185"/>
        <v>1818790</v>
      </c>
      <c r="M134" s="127">
        <f t="shared" si="87"/>
        <v>56.57200622083981</v>
      </c>
      <c r="N134" s="34">
        <f t="shared" si="185"/>
        <v>3215</v>
      </c>
      <c r="O134" s="34">
        <f t="shared" si="185"/>
        <v>3215</v>
      </c>
      <c r="P134" s="34">
        <f t="shared" si="185"/>
        <v>1818.8</v>
      </c>
      <c r="Q134" s="34">
        <f t="shared" si="186"/>
        <v>0</v>
      </c>
      <c r="R134" s="34">
        <f t="shared" si="186"/>
        <v>386025.41</v>
      </c>
      <c r="S134" s="34">
        <f t="shared" si="186"/>
        <v>0</v>
      </c>
      <c r="T134" s="34">
        <f t="shared" si="186"/>
        <v>386025.41</v>
      </c>
      <c r="U134" s="34">
        <f t="shared" si="186"/>
        <v>0</v>
      </c>
      <c r="V134" s="34" t="e">
        <f>#REF!-Q134</f>
        <v>#REF!</v>
      </c>
      <c r="W134" s="86" t="e">
        <f>#REF!/Q134*100</f>
        <v>#REF!</v>
      </c>
      <c r="X134" s="34" t="e">
        <f>#REF!-R134</f>
        <v>#REF!</v>
      </c>
      <c r="Y134" s="87" t="e">
        <f>#REF!/R134*100</f>
        <v>#REF!</v>
      </c>
    </row>
    <row r="135" spans="1:25" x14ac:dyDescent="0.25">
      <c r="A135" s="3" t="s">
        <v>99</v>
      </c>
      <c r="B135" s="3"/>
      <c r="C135" s="3"/>
      <c r="D135" s="42"/>
      <c r="E135" s="104">
        <v>851</v>
      </c>
      <c r="F135" s="5" t="s">
        <v>38</v>
      </c>
      <c r="G135" s="5" t="s">
        <v>59</v>
      </c>
      <c r="H135" s="5" t="s">
        <v>102</v>
      </c>
      <c r="I135" s="4" t="s">
        <v>100</v>
      </c>
      <c r="J135" s="34">
        <v>3215000</v>
      </c>
      <c r="K135" s="34">
        <v>3215000</v>
      </c>
      <c r="L135" s="34">
        <v>1818790</v>
      </c>
      <c r="M135" s="127">
        <f t="shared" ref="M135:M198" si="187">L135/K135*100</f>
        <v>56.57200622083981</v>
      </c>
      <c r="N135" s="34">
        <v>3215</v>
      </c>
      <c r="O135" s="34">
        <v>3215</v>
      </c>
      <c r="P135" s="34">
        <v>1818.8</v>
      </c>
      <c r="Q135" s="34"/>
      <c r="R135" s="34">
        <v>386025.41</v>
      </c>
      <c r="S135" s="34"/>
      <c r="T135" s="34">
        <f>R135</f>
        <v>386025.41</v>
      </c>
      <c r="U135" s="34"/>
      <c r="V135" s="34" t="e">
        <f>#REF!-Q135</f>
        <v>#REF!</v>
      </c>
      <c r="W135" s="86" t="e">
        <f>#REF!/Q135*100</f>
        <v>#REF!</v>
      </c>
      <c r="X135" s="34" t="e">
        <f>#REF!-R135</f>
        <v>#REF!</v>
      </c>
      <c r="Y135" s="87" t="e">
        <f>#REF!/R135*100</f>
        <v>#REF!</v>
      </c>
    </row>
    <row r="136" spans="1:25" ht="30" x14ac:dyDescent="0.25">
      <c r="A136" s="13" t="s">
        <v>384</v>
      </c>
      <c r="B136" s="3"/>
      <c r="C136" s="3"/>
      <c r="D136" s="42"/>
      <c r="E136" s="104">
        <v>851</v>
      </c>
      <c r="F136" s="5" t="s">
        <v>38</v>
      </c>
      <c r="G136" s="5" t="s">
        <v>59</v>
      </c>
      <c r="H136" s="5" t="s">
        <v>385</v>
      </c>
      <c r="I136" s="4"/>
      <c r="J136" s="34">
        <f t="shared" si="185"/>
        <v>100000</v>
      </c>
      <c r="K136" s="34">
        <f t="shared" si="185"/>
        <v>100000</v>
      </c>
      <c r="L136" s="34">
        <f t="shared" si="185"/>
        <v>25000</v>
      </c>
      <c r="M136" s="127">
        <f t="shared" si="187"/>
        <v>25</v>
      </c>
      <c r="N136" s="34">
        <f t="shared" si="185"/>
        <v>100</v>
      </c>
      <c r="O136" s="34">
        <f t="shared" si="185"/>
        <v>100</v>
      </c>
      <c r="P136" s="34">
        <f t="shared" si="185"/>
        <v>25</v>
      </c>
      <c r="Q136" s="34">
        <f t="shared" si="186"/>
        <v>0</v>
      </c>
      <c r="R136" s="34">
        <f t="shared" si="186"/>
        <v>246140</v>
      </c>
      <c r="S136" s="34">
        <f t="shared" si="186"/>
        <v>0</v>
      </c>
      <c r="T136" s="34">
        <f t="shared" si="186"/>
        <v>246140</v>
      </c>
      <c r="U136" s="34">
        <f t="shared" si="186"/>
        <v>0</v>
      </c>
      <c r="V136" s="34" t="e">
        <f>#REF!-Q136</f>
        <v>#REF!</v>
      </c>
      <c r="W136" s="86" t="e">
        <f>#REF!/Q136*100</f>
        <v>#REF!</v>
      </c>
      <c r="X136" s="34" t="e">
        <f>#REF!-R136</f>
        <v>#REF!</v>
      </c>
      <c r="Y136" s="87" t="e">
        <f>#REF!/R136*100</f>
        <v>#REF!</v>
      </c>
    </row>
    <row r="137" spans="1:25" ht="45" x14ac:dyDescent="0.25">
      <c r="A137" s="3" t="s">
        <v>25</v>
      </c>
      <c r="B137" s="3"/>
      <c r="C137" s="3"/>
      <c r="D137" s="42"/>
      <c r="E137" s="104">
        <v>851</v>
      </c>
      <c r="F137" s="5" t="s">
        <v>38</v>
      </c>
      <c r="G137" s="5" t="s">
        <v>59</v>
      </c>
      <c r="H137" s="5" t="s">
        <v>385</v>
      </c>
      <c r="I137" s="4" t="s">
        <v>26</v>
      </c>
      <c r="J137" s="34">
        <f t="shared" si="185"/>
        <v>100000</v>
      </c>
      <c r="K137" s="34">
        <f t="shared" si="185"/>
        <v>100000</v>
      </c>
      <c r="L137" s="34">
        <f t="shared" si="185"/>
        <v>25000</v>
      </c>
      <c r="M137" s="127">
        <f t="shared" si="187"/>
        <v>25</v>
      </c>
      <c r="N137" s="34">
        <f t="shared" si="185"/>
        <v>100</v>
      </c>
      <c r="O137" s="34">
        <f t="shared" si="185"/>
        <v>100</v>
      </c>
      <c r="P137" s="34">
        <f t="shared" si="185"/>
        <v>25</v>
      </c>
      <c r="Q137" s="34">
        <f t="shared" si="186"/>
        <v>0</v>
      </c>
      <c r="R137" s="34">
        <f t="shared" si="186"/>
        <v>246140</v>
      </c>
      <c r="S137" s="34">
        <f t="shared" si="186"/>
        <v>0</v>
      </c>
      <c r="T137" s="34">
        <f t="shared" si="186"/>
        <v>246140</v>
      </c>
      <c r="U137" s="34">
        <f t="shared" si="186"/>
        <v>0</v>
      </c>
      <c r="V137" s="34" t="e">
        <f>#REF!-Q137</f>
        <v>#REF!</v>
      </c>
      <c r="W137" s="86" t="e">
        <f>#REF!/Q137*100</f>
        <v>#REF!</v>
      </c>
      <c r="X137" s="34" t="e">
        <f>#REF!-R137</f>
        <v>#REF!</v>
      </c>
      <c r="Y137" s="87" t="e">
        <f>#REF!/R137*100</f>
        <v>#REF!</v>
      </c>
    </row>
    <row r="138" spans="1:25" ht="49.5" customHeight="1" x14ac:dyDescent="0.25">
      <c r="A138" s="3" t="s">
        <v>12</v>
      </c>
      <c r="B138" s="3"/>
      <c r="C138" s="3"/>
      <c r="D138" s="42"/>
      <c r="E138" s="104">
        <v>851</v>
      </c>
      <c r="F138" s="5" t="s">
        <v>38</v>
      </c>
      <c r="G138" s="5" t="s">
        <v>59</v>
      </c>
      <c r="H138" s="5" t="s">
        <v>385</v>
      </c>
      <c r="I138" s="4" t="s">
        <v>27</v>
      </c>
      <c r="J138" s="34">
        <v>100000</v>
      </c>
      <c r="K138" s="34">
        <v>100000</v>
      </c>
      <c r="L138" s="34">
        <v>25000</v>
      </c>
      <c r="M138" s="127">
        <f t="shared" si="187"/>
        <v>25</v>
      </c>
      <c r="N138" s="34">
        <v>100</v>
      </c>
      <c r="O138" s="34">
        <v>100</v>
      </c>
      <c r="P138" s="34">
        <v>25</v>
      </c>
      <c r="Q138" s="34"/>
      <c r="R138" s="34">
        <v>246140</v>
      </c>
      <c r="S138" s="34"/>
      <c r="T138" s="34">
        <f>R138</f>
        <v>246140</v>
      </c>
      <c r="U138" s="34"/>
      <c r="V138" s="34" t="e">
        <f>#REF!-Q138</f>
        <v>#REF!</v>
      </c>
      <c r="W138" s="86" t="e">
        <f>#REF!/Q138*100</f>
        <v>#REF!</v>
      </c>
      <c r="X138" s="34" t="e">
        <f>#REF!-R138</f>
        <v>#REF!</v>
      </c>
      <c r="Y138" s="87" t="e">
        <f>#REF!/R138*100</f>
        <v>#REF!</v>
      </c>
    </row>
    <row r="139" spans="1:25" s="36" customFormat="1" ht="135" x14ac:dyDescent="0.25">
      <c r="A139" s="25" t="s">
        <v>103</v>
      </c>
      <c r="B139" s="3"/>
      <c r="C139" s="3"/>
      <c r="D139" s="3"/>
      <c r="E139" s="104">
        <v>851</v>
      </c>
      <c r="F139" s="5" t="s">
        <v>38</v>
      </c>
      <c r="G139" s="5" t="s">
        <v>59</v>
      </c>
      <c r="H139" s="5" t="s">
        <v>310</v>
      </c>
      <c r="I139" s="4"/>
      <c r="J139" s="34">
        <f t="shared" ref="J139:R140" si="188">J140</f>
        <v>600</v>
      </c>
      <c r="K139" s="34">
        <f t="shared" si="188"/>
        <v>600</v>
      </c>
      <c r="L139" s="34">
        <f t="shared" si="188"/>
        <v>600</v>
      </c>
      <c r="M139" s="127">
        <f t="shared" si="187"/>
        <v>100</v>
      </c>
      <c r="N139" s="34">
        <f t="shared" si="188"/>
        <v>0.6</v>
      </c>
      <c r="O139" s="34">
        <f t="shared" si="188"/>
        <v>0.6</v>
      </c>
      <c r="P139" s="34">
        <f t="shared" si="188"/>
        <v>0.6</v>
      </c>
      <c r="Q139" s="34">
        <f t="shared" si="188"/>
        <v>300</v>
      </c>
      <c r="R139" s="34">
        <f t="shared" si="188"/>
        <v>525</v>
      </c>
      <c r="S139" s="34">
        <f t="shared" ref="Q139:U140" si="189">S140</f>
        <v>0</v>
      </c>
      <c r="T139" s="34">
        <f t="shared" si="189"/>
        <v>525</v>
      </c>
      <c r="U139" s="34">
        <f t="shared" si="189"/>
        <v>0</v>
      </c>
      <c r="V139" s="34" t="e">
        <f>#REF!-Q139</f>
        <v>#REF!</v>
      </c>
      <c r="W139" s="86" t="e">
        <f>#REF!/Q139*100</f>
        <v>#REF!</v>
      </c>
      <c r="X139" s="34" t="e">
        <f>#REF!-R139</f>
        <v>#REF!</v>
      </c>
      <c r="Y139" s="87" t="e">
        <f>#REF!/R139*100</f>
        <v>#REF!</v>
      </c>
    </row>
    <row r="140" spans="1:25" s="36" customFormat="1" x14ac:dyDescent="0.25">
      <c r="A140" s="105" t="s">
        <v>45</v>
      </c>
      <c r="B140" s="3"/>
      <c r="C140" s="3"/>
      <c r="D140" s="3"/>
      <c r="E140" s="104">
        <v>851</v>
      </c>
      <c r="F140" s="5" t="s">
        <v>38</v>
      </c>
      <c r="G140" s="5" t="s">
        <v>59</v>
      </c>
      <c r="H140" s="5" t="s">
        <v>310</v>
      </c>
      <c r="I140" s="4" t="s">
        <v>46</v>
      </c>
      <c r="J140" s="34">
        <f t="shared" si="188"/>
        <v>600</v>
      </c>
      <c r="K140" s="34">
        <f t="shared" si="188"/>
        <v>600</v>
      </c>
      <c r="L140" s="34">
        <f t="shared" si="188"/>
        <v>600</v>
      </c>
      <c r="M140" s="127">
        <f t="shared" si="187"/>
        <v>100</v>
      </c>
      <c r="N140" s="34">
        <f t="shared" si="188"/>
        <v>0.6</v>
      </c>
      <c r="O140" s="34">
        <f t="shared" si="188"/>
        <v>0.6</v>
      </c>
      <c r="P140" s="34">
        <f t="shared" si="188"/>
        <v>0.6</v>
      </c>
      <c r="Q140" s="34">
        <f t="shared" si="189"/>
        <v>300</v>
      </c>
      <c r="R140" s="34">
        <f t="shared" si="189"/>
        <v>525</v>
      </c>
      <c r="S140" s="34">
        <f t="shared" si="189"/>
        <v>0</v>
      </c>
      <c r="T140" s="34">
        <f t="shared" si="189"/>
        <v>525</v>
      </c>
      <c r="U140" s="34">
        <f t="shared" si="189"/>
        <v>0</v>
      </c>
      <c r="V140" s="34" t="e">
        <f>#REF!-Q140</f>
        <v>#REF!</v>
      </c>
      <c r="W140" s="86" t="e">
        <f>#REF!/Q140*100</f>
        <v>#REF!</v>
      </c>
      <c r="X140" s="34" t="e">
        <f>#REF!-R140</f>
        <v>#REF!</v>
      </c>
      <c r="Y140" s="87" t="e">
        <f>#REF!/R140*100</f>
        <v>#REF!</v>
      </c>
    </row>
    <row r="141" spans="1:25" s="36" customFormat="1" x14ac:dyDescent="0.25">
      <c r="A141" s="3" t="s">
        <v>84</v>
      </c>
      <c r="B141" s="3"/>
      <c r="C141" s="3"/>
      <c r="D141" s="3"/>
      <c r="E141" s="104">
        <v>851</v>
      </c>
      <c r="F141" s="5" t="s">
        <v>38</v>
      </c>
      <c r="G141" s="5" t="s">
        <v>59</v>
      </c>
      <c r="H141" s="5" t="s">
        <v>310</v>
      </c>
      <c r="I141" s="4" t="s">
        <v>85</v>
      </c>
      <c r="J141" s="34">
        <v>600</v>
      </c>
      <c r="K141" s="34">
        <v>600</v>
      </c>
      <c r="L141" s="34">
        <v>600</v>
      </c>
      <c r="M141" s="127">
        <f t="shared" si="187"/>
        <v>100</v>
      </c>
      <c r="N141" s="34">
        <v>0.6</v>
      </c>
      <c r="O141" s="34">
        <v>0.6</v>
      </c>
      <c r="P141" s="34">
        <v>0.6</v>
      </c>
      <c r="Q141" s="34">
        <v>300</v>
      </c>
      <c r="R141" s="34">
        <v>525</v>
      </c>
      <c r="S141" s="34"/>
      <c r="T141" s="34">
        <f>R141</f>
        <v>525</v>
      </c>
      <c r="U141" s="34"/>
      <c r="V141" s="34" t="e">
        <f>#REF!-Q141</f>
        <v>#REF!</v>
      </c>
      <c r="W141" s="86" t="e">
        <f>#REF!/Q141*100</f>
        <v>#REF!</v>
      </c>
      <c r="X141" s="34" t="e">
        <f>#REF!-R141</f>
        <v>#REF!</v>
      </c>
      <c r="Y141" s="87" t="e">
        <f>#REF!/R141*100</f>
        <v>#REF!</v>
      </c>
    </row>
    <row r="142" spans="1:25" s="36" customFormat="1" ht="30" hidden="1" x14ac:dyDescent="0.25">
      <c r="A142" s="25" t="s">
        <v>363</v>
      </c>
      <c r="B142" s="3"/>
      <c r="C142" s="3"/>
      <c r="D142" s="3"/>
      <c r="E142" s="104">
        <v>851</v>
      </c>
      <c r="F142" s="5" t="s">
        <v>38</v>
      </c>
      <c r="G142" s="5" t="s">
        <v>59</v>
      </c>
      <c r="H142" s="5" t="s">
        <v>324</v>
      </c>
      <c r="I142" s="4"/>
      <c r="J142" s="34"/>
      <c r="K142" s="34"/>
      <c r="L142" s="34"/>
      <c r="M142" s="127" t="e">
        <f t="shared" si="187"/>
        <v>#DIV/0!</v>
      </c>
      <c r="N142" s="34"/>
      <c r="O142" s="34"/>
      <c r="P142" s="34"/>
      <c r="Q142" s="34">
        <f t="shared" ref="Q142:R142" si="190">Q143</f>
        <v>422426</v>
      </c>
      <c r="R142" s="34">
        <f t="shared" si="190"/>
        <v>8154410.6799999997</v>
      </c>
      <c r="S142" s="34">
        <f t="shared" ref="Q142:U143" si="191">S143</f>
        <v>0</v>
      </c>
      <c r="T142" s="34">
        <f t="shared" si="191"/>
        <v>0</v>
      </c>
      <c r="U142" s="34">
        <f t="shared" si="191"/>
        <v>0</v>
      </c>
      <c r="V142" s="34" t="e">
        <f>#REF!-Q142</f>
        <v>#REF!</v>
      </c>
      <c r="W142" s="86" t="e">
        <f>#REF!/Q142*100</f>
        <v>#REF!</v>
      </c>
      <c r="X142" s="34" t="e">
        <f>#REF!-R142</f>
        <v>#REF!</v>
      </c>
      <c r="Y142" s="87" t="e">
        <f>#REF!/R142*100</f>
        <v>#REF!</v>
      </c>
    </row>
    <row r="143" spans="1:25" s="36" customFormat="1" ht="45" hidden="1" x14ac:dyDescent="0.25">
      <c r="A143" s="3" t="s">
        <v>97</v>
      </c>
      <c r="B143" s="3"/>
      <c r="C143" s="3"/>
      <c r="D143" s="3"/>
      <c r="E143" s="104">
        <v>851</v>
      </c>
      <c r="F143" s="5" t="s">
        <v>38</v>
      </c>
      <c r="G143" s="5" t="s">
        <v>59</v>
      </c>
      <c r="H143" s="5" t="s">
        <v>324</v>
      </c>
      <c r="I143" s="4" t="s">
        <v>98</v>
      </c>
      <c r="J143" s="34"/>
      <c r="K143" s="34"/>
      <c r="L143" s="34"/>
      <c r="M143" s="127" t="e">
        <f t="shared" si="187"/>
        <v>#DIV/0!</v>
      </c>
      <c r="N143" s="34"/>
      <c r="O143" s="34"/>
      <c r="P143" s="34"/>
      <c r="Q143" s="34">
        <f t="shared" si="191"/>
        <v>422426</v>
      </c>
      <c r="R143" s="34">
        <f t="shared" si="191"/>
        <v>8154410.6799999997</v>
      </c>
      <c r="S143" s="34">
        <f t="shared" si="191"/>
        <v>0</v>
      </c>
      <c r="T143" s="34">
        <f t="shared" si="191"/>
        <v>0</v>
      </c>
      <c r="U143" s="34">
        <f t="shared" si="191"/>
        <v>0</v>
      </c>
      <c r="V143" s="34" t="e">
        <f>#REF!-Q143</f>
        <v>#REF!</v>
      </c>
      <c r="W143" s="86" t="e">
        <f>#REF!/Q143*100</f>
        <v>#REF!</v>
      </c>
      <c r="X143" s="34" t="e">
        <f>#REF!-R143</f>
        <v>#REF!</v>
      </c>
      <c r="Y143" s="87" t="e">
        <f>#REF!/R143*100</f>
        <v>#REF!</v>
      </c>
    </row>
    <row r="144" spans="1:25" s="36" customFormat="1" hidden="1" x14ac:dyDescent="0.25">
      <c r="A144" s="3" t="s">
        <v>99</v>
      </c>
      <c r="B144" s="3"/>
      <c r="C144" s="3"/>
      <c r="D144" s="3"/>
      <c r="E144" s="104">
        <v>851</v>
      </c>
      <c r="F144" s="5" t="s">
        <v>38</v>
      </c>
      <c r="G144" s="5" t="s">
        <v>59</v>
      </c>
      <c r="H144" s="5" t="s">
        <v>324</v>
      </c>
      <c r="I144" s="4" t="s">
        <v>100</v>
      </c>
      <c r="J144" s="34"/>
      <c r="K144" s="34"/>
      <c r="L144" s="34"/>
      <c r="M144" s="127" t="e">
        <f t="shared" si="187"/>
        <v>#DIV/0!</v>
      </c>
      <c r="N144" s="34"/>
      <c r="O144" s="34"/>
      <c r="P144" s="34"/>
      <c r="Q144" s="34">
        <v>422426</v>
      </c>
      <c r="R144" s="34">
        <v>8154410.6799999997</v>
      </c>
      <c r="S144" s="34"/>
      <c r="T144" s="34"/>
      <c r="U144" s="34"/>
      <c r="V144" s="34" t="e">
        <f>#REF!-Q144</f>
        <v>#REF!</v>
      </c>
      <c r="W144" s="86" t="e">
        <f>#REF!/Q144*100</f>
        <v>#REF!</v>
      </c>
      <c r="X144" s="34" t="e">
        <f>#REF!-R144</f>
        <v>#REF!</v>
      </c>
      <c r="Y144" s="87" t="e">
        <f>#REF!/R144*100</f>
        <v>#REF!</v>
      </c>
    </row>
    <row r="145" spans="1:25" ht="60" hidden="1" x14ac:dyDescent="0.25">
      <c r="A145" s="25" t="s">
        <v>368</v>
      </c>
      <c r="B145" s="3"/>
      <c r="C145" s="3"/>
      <c r="D145" s="42"/>
      <c r="E145" s="104">
        <v>851</v>
      </c>
      <c r="F145" s="5" t="s">
        <v>38</v>
      </c>
      <c r="G145" s="5" t="s">
        <v>59</v>
      </c>
      <c r="H145" s="5" t="s">
        <v>104</v>
      </c>
      <c r="I145" s="4"/>
      <c r="J145" s="34"/>
      <c r="K145" s="34"/>
      <c r="L145" s="34"/>
      <c r="M145" s="127" t="e">
        <f t="shared" si="187"/>
        <v>#DIV/0!</v>
      </c>
      <c r="N145" s="34"/>
      <c r="O145" s="34"/>
      <c r="P145" s="34"/>
      <c r="Q145" s="34">
        <f t="shared" ref="Q145:R145" si="192">Q146</f>
        <v>0</v>
      </c>
      <c r="R145" s="34">
        <f t="shared" si="192"/>
        <v>0</v>
      </c>
      <c r="S145" s="34">
        <f t="shared" ref="Q145:U146" si="193">S146</f>
        <v>0</v>
      </c>
      <c r="T145" s="34">
        <f t="shared" si="193"/>
        <v>0</v>
      </c>
      <c r="U145" s="34">
        <f t="shared" si="193"/>
        <v>0</v>
      </c>
      <c r="V145" s="34" t="e">
        <f>#REF!-Q145</f>
        <v>#REF!</v>
      </c>
      <c r="W145" s="86" t="e">
        <f>#REF!/Q145*100</f>
        <v>#REF!</v>
      </c>
      <c r="X145" s="34" t="e">
        <f>#REF!-R145</f>
        <v>#REF!</v>
      </c>
      <c r="Y145" s="87" t="e">
        <f>#REF!/R145*100</f>
        <v>#REF!</v>
      </c>
    </row>
    <row r="146" spans="1:25" ht="45" hidden="1" x14ac:dyDescent="0.25">
      <c r="A146" s="3" t="s">
        <v>97</v>
      </c>
      <c r="B146" s="3"/>
      <c r="C146" s="3"/>
      <c r="D146" s="42"/>
      <c r="E146" s="104">
        <v>851</v>
      </c>
      <c r="F146" s="5" t="s">
        <v>38</v>
      </c>
      <c r="G146" s="5" t="s">
        <v>59</v>
      </c>
      <c r="H146" s="5" t="s">
        <v>104</v>
      </c>
      <c r="I146" s="4" t="s">
        <v>98</v>
      </c>
      <c r="J146" s="34"/>
      <c r="K146" s="34"/>
      <c r="L146" s="34"/>
      <c r="M146" s="127" t="e">
        <f t="shared" si="187"/>
        <v>#DIV/0!</v>
      </c>
      <c r="N146" s="34"/>
      <c r="O146" s="34"/>
      <c r="P146" s="34"/>
      <c r="Q146" s="34">
        <f t="shared" si="193"/>
        <v>0</v>
      </c>
      <c r="R146" s="34">
        <f t="shared" si="193"/>
        <v>0</v>
      </c>
      <c r="S146" s="34">
        <f t="shared" si="193"/>
        <v>0</v>
      </c>
      <c r="T146" s="34">
        <f t="shared" si="193"/>
        <v>0</v>
      </c>
      <c r="U146" s="34">
        <f t="shared" si="193"/>
        <v>0</v>
      </c>
      <c r="V146" s="34" t="e">
        <f>#REF!-Q146</f>
        <v>#REF!</v>
      </c>
      <c r="W146" s="86" t="e">
        <f>#REF!/Q146*100</f>
        <v>#REF!</v>
      </c>
      <c r="X146" s="34" t="e">
        <f>#REF!-R146</f>
        <v>#REF!</v>
      </c>
      <c r="Y146" s="87" t="e">
        <f>#REF!/R146*100</f>
        <v>#REF!</v>
      </c>
    </row>
    <row r="147" spans="1:25" hidden="1" x14ac:dyDescent="0.25">
      <c r="A147" s="3" t="s">
        <v>99</v>
      </c>
      <c r="B147" s="3"/>
      <c r="C147" s="3"/>
      <c r="D147" s="42"/>
      <c r="E147" s="104">
        <v>851</v>
      </c>
      <c r="F147" s="5" t="s">
        <v>38</v>
      </c>
      <c r="G147" s="5" t="s">
        <v>59</v>
      </c>
      <c r="H147" s="5" t="s">
        <v>104</v>
      </c>
      <c r="I147" s="4" t="s">
        <v>100</v>
      </c>
      <c r="J147" s="34"/>
      <c r="K147" s="34"/>
      <c r="L147" s="34"/>
      <c r="M147" s="127" t="e">
        <f t="shared" si="187"/>
        <v>#DIV/0!</v>
      </c>
      <c r="N147" s="34"/>
      <c r="O147" s="34"/>
      <c r="P147" s="34"/>
      <c r="Q147" s="34">
        <v>0</v>
      </c>
      <c r="R147" s="34">
        <v>0</v>
      </c>
      <c r="S147" s="34"/>
      <c r="T147" s="34"/>
      <c r="U147" s="34"/>
      <c r="V147" s="34" t="e">
        <f>#REF!-Q147</f>
        <v>#REF!</v>
      </c>
      <c r="W147" s="86" t="e">
        <f>#REF!/Q147*100</f>
        <v>#REF!</v>
      </c>
      <c r="X147" s="34" t="e">
        <f>#REF!-R147</f>
        <v>#REF!</v>
      </c>
      <c r="Y147" s="87" t="e">
        <f>#REF!/R147*100</f>
        <v>#REF!</v>
      </c>
    </row>
    <row r="148" spans="1:25" s="36" customFormat="1" ht="42.75" hidden="1" x14ac:dyDescent="0.25">
      <c r="A148" s="74" t="s">
        <v>462</v>
      </c>
      <c r="B148" s="102"/>
      <c r="C148" s="102"/>
      <c r="D148" s="44"/>
      <c r="E148" s="14">
        <v>851</v>
      </c>
      <c r="F148" s="38" t="s">
        <v>38</v>
      </c>
      <c r="G148" s="38" t="s">
        <v>38</v>
      </c>
      <c r="H148" s="38"/>
      <c r="I148" s="31"/>
      <c r="J148" s="35"/>
      <c r="K148" s="35"/>
      <c r="L148" s="35"/>
      <c r="M148" s="127" t="e">
        <f t="shared" si="187"/>
        <v>#DIV/0!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117"/>
      <c r="X148" s="35"/>
      <c r="Y148" s="118"/>
    </row>
    <row r="149" spans="1:25" ht="45" hidden="1" x14ac:dyDescent="0.25">
      <c r="A149" s="13" t="s">
        <v>464</v>
      </c>
      <c r="B149" s="111"/>
      <c r="C149" s="111"/>
      <c r="D149" s="42"/>
      <c r="E149" s="119">
        <v>851</v>
      </c>
      <c r="F149" s="5" t="s">
        <v>38</v>
      </c>
      <c r="G149" s="5" t="s">
        <v>38</v>
      </c>
      <c r="H149" s="5" t="s">
        <v>463</v>
      </c>
      <c r="I149" s="4"/>
      <c r="J149" s="34"/>
      <c r="K149" s="34"/>
      <c r="L149" s="34"/>
      <c r="M149" s="127" t="e">
        <f t="shared" si="187"/>
        <v>#DIV/0!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86"/>
      <c r="X149" s="34"/>
      <c r="Y149" s="87"/>
    </row>
    <row r="150" spans="1:25" ht="45" hidden="1" x14ac:dyDescent="0.25">
      <c r="A150" s="111" t="s">
        <v>97</v>
      </c>
      <c r="B150" s="111"/>
      <c r="C150" s="111"/>
      <c r="D150" s="42"/>
      <c r="E150" s="119">
        <v>851</v>
      </c>
      <c r="F150" s="5" t="s">
        <v>38</v>
      </c>
      <c r="G150" s="5" t="s">
        <v>38</v>
      </c>
      <c r="H150" s="5" t="s">
        <v>463</v>
      </c>
      <c r="I150" s="4" t="s">
        <v>98</v>
      </c>
      <c r="J150" s="34"/>
      <c r="K150" s="34"/>
      <c r="L150" s="34"/>
      <c r="M150" s="127" t="e">
        <f t="shared" si="187"/>
        <v>#DIV/0!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86"/>
      <c r="X150" s="34"/>
      <c r="Y150" s="87"/>
    </row>
    <row r="151" spans="1:25" ht="30" hidden="1" x14ac:dyDescent="0.25">
      <c r="A151" s="111" t="s">
        <v>99</v>
      </c>
      <c r="B151" s="111"/>
      <c r="C151" s="111"/>
      <c r="D151" s="42"/>
      <c r="E151" s="119">
        <v>851</v>
      </c>
      <c r="F151" s="5" t="s">
        <v>38</v>
      </c>
      <c r="G151" s="5" t="s">
        <v>38</v>
      </c>
      <c r="H151" s="5" t="s">
        <v>463</v>
      </c>
      <c r="I151" s="4" t="s">
        <v>100</v>
      </c>
      <c r="J151" s="34"/>
      <c r="K151" s="34"/>
      <c r="L151" s="34"/>
      <c r="M151" s="127" t="e">
        <f t="shared" si="187"/>
        <v>#DIV/0!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86"/>
      <c r="X151" s="34"/>
      <c r="Y151" s="87"/>
    </row>
    <row r="152" spans="1:25" x14ac:dyDescent="0.25">
      <c r="A152" s="26" t="s">
        <v>108</v>
      </c>
      <c r="B152" s="57"/>
      <c r="C152" s="57"/>
      <c r="D152" s="57"/>
      <c r="E152" s="104">
        <v>851</v>
      </c>
      <c r="F152" s="27" t="s">
        <v>80</v>
      </c>
      <c r="G152" s="27"/>
      <c r="H152" s="27"/>
      <c r="I152" s="27"/>
      <c r="J152" s="43">
        <f t="shared" ref="J152" si="194">J153+J190</f>
        <v>22051881</v>
      </c>
      <c r="K152" s="43">
        <f t="shared" ref="K152:L152" si="195">K153+K190</f>
        <v>22051881</v>
      </c>
      <c r="L152" s="43">
        <f t="shared" si="195"/>
        <v>16136367.790000001</v>
      </c>
      <c r="M152" s="127">
        <f t="shared" si="187"/>
        <v>73.17456406553255</v>
      </c>
      <c r="N152" s="43">
        <f t="shared" ref="N152:P152" si="196">N153+N190</f>
        <v>22051.9</v>
      </c>
      <c r="O152" s="43">
        <f t="shared" ref="O152" si="197">O153+O190</f>
        <v>22051.9</v>
      </c>
      <c r="P152" s="43">
        <f t="shared" si="196"/>
        <v>16136.4</v>
      </c>
      <c r="Q152" s="43">
        <f>Q153+Q190</f>
        <v>18554530</v>
      </c>
      <c r="R152" s="43">
        <f>R153+R190</f>
        <v>23112761</v>
      </c>
      <c r="S152" s="43">
        <f>S153+S190</f>
        <v>948580</v>
      </c>
      <c r="T152" s="43">
        <f>T153+T190</f>
        <v>18029615</v>
      </c>
      <c r="U152" s="43">
        <f>U153+U190</f>
        <v>3800000</v>
      </c>
      <c r="V152" s="34" t="e">
        <f>#REF!-Q152</f>
        <v>#REF!</v>
      </c>
      <c r="W152" s="86" t="e">
        <f>#REF!/Q152*100</f>
        <v>#REF!</v>
      </c>
      <c r="X152" s="34" t="e">
        <f>#REF!-R152</f>
        <v>#REF!</v>
      </c>
      <c r="Y152" s="87" t="e">
        <f>#REF!/R152*100</f>
        <v>#REF!</v>
      </c>
    </row>
    <row r="153" spans="1:25" x14ac:dyDescent="0.25">
      <c r="A153" s="29" t="s">
        <v>109</v>
      </c>
      <c r="B153" s="102"/>
      <c r="C153" s="102"/>
      <c r="D153" s="102"/>
      <c r="E153" s="104">
        <v>851</v>
      </c>
      <c r="F153" s="31" t="s">
        <v>80</v>
      </c>
      <c r="G153" s="31" t="s">
        <v>14</v>
      </c>
      <c r="H153" s="31"/>
      <c r="I153" s="31"/>
      <c r="J153" s="35">
        <f t="shared" ref="J153" si="198">J157+J162+J170+J173+J154+J165+J178+J181+J184+J187</f>
        <v>22046881</v>
      </c>
      <c r="K153" s="35">
        <f t="shared" ref="K153:L153" si="199">K157+K162+K170+K173+K154+K165+K178+K181+K184+K187</f>
        <v>22046881</v>
      </c>
      <c r="L153" s="35">
        <f t="shared" si="199"/>
        <v>16136367.790000001</v>
      </c>
      <c r="M153" s="127">
        <f t="shared" si="187"/>
        <v>73.191159284617186</v>
      </c>
      <c r="N153" s="35">
        <f t="shared" ref="N153:P153" si="200">N157+N162+N170+N173+N154+N165+N178+N181+N184+N187</f>
        <v>22046.9</v>
      </c>
      <c r="O153" s="35">
        <f t="shared" ref="O153" si="201">O157+O162+O170+O173+O154+O165+O178+O181+O184+O187</f>
        <v>22046.9</v>
      </c>
      <c r="P153" s="35">
        <f t="shared" si="200"/>
        <v>16136.4</v>
      </c>
      <c r="Q153" s="35">
        <f>Q157+Q162+Q170+Q173+Q154+Q165+Q178+Q181+Q184+Q187</f>
        <v>18549530</v>
      </c>
      <c r="R153" s="35">
        <f>R157+R162+R170+R173+R154+R165+R178+R181+R184+R187</f>
        <v>23107761</v>
      </c>
      <c r="S153" s="35">
        <f>S157+S162+S170+S173+S154+S165+S178+S181+S184+S187</f>
        <v>948580</v>
      </c>
      <c r="T153" s="35">
        <f>T157+T162+T170+T173+T154+T165+T178+T181+T184+T187</f>
        <v>18024615</v>
      </c>
      <c r="U153" s="35">
        <f>U157+U162+U170+U173+U154+U165+U178+U181+U184+U187</f>
        <v>3800000</v>
      </c>
      <c r="V153" s="34" t="e">
        <f>#REF!-Q153</f>
        <v>#REF!</v>
      </c>
      <c r="W153" s="86" t="e">
        <f>#REF!/Q153*100</f>
        <v>#REF!</v>
      </c>
      <c r="X153" s="34" t="e">
        <f>#REF!-R153</f>
        <v>#REF!</v>
      </c>
      <c r="Y153" s="87" t="e">
        <f>#REF!/R153*100</f>
        <v>#REF!</v>
      </c>
    </row>
    <row r="154" spans="1:25" ht="121.5" customHeight="1" x14ac:dyDescent="0.25">
      <c r="A154" s="25" t="s">
        <v>119</v>
      </c>
      <c r="B154" s="3"/>
      <c r="C154" s="3"/>
      <c r="D154" s="3"/>
      <c r="E154" s="104">
        <v>851</v>
      </c>
      <c r="F154" s="4" t="s">
        <v>80</v>
      </c>
      <c r="G154" s="4" t="s">
        <v>14</v>
      </c>
      <c r="H154" s="4" t="s">
        <v>120</v>
      </c>
      <c r="I154" s="4"/>
      <c r="J154" s="34">
        <f t="shared" ref="J154:R155" si="202">J155</f>
        <v>122400</v>
      </c>
      <c r="K154" s="34">
        <f t="shared" si="202"/>
        <v>122400</v>
      </c>
      <c r="L154" s="34">
        <f t="shared" si="202"/>
        <v>83700</v>
      </c>
      <c r="M154" s="127">
        <f t="shared" si="187"/>
        <v>68.382352941176478</v>
      </c>
      <c r="N154" s="34">
        <f t="shared" si="202"/>
        <v>122.4</v>
      </c>
      <c r="O154" s="34">
        <f t="shared" si="202"/>
        <v>122.4</v>
      </c>
      <c r="P154" s="34">
        <f t="shared" si="202"/>
        <v>83.7</v>
      </c>
      <c r="Q154" s="34">
        <f t="shared" si="202"/>
        <v>98580</v>
      </c>
      <c r="R154" s="34">
        <f t="shared" si="202"/>
        <v>98580</v>
      </c>
      <c r="S154" s="34">
        <f t="shared" ref="Q154:U155" si="203">S155</f>
        <v>98580</v>
      </c>
      <c r="T154" s="34">
        <f t="shared" si="203"/>
        <v>0</v>
      </c>
      <c r="U154" s="34">
        <f t="shared" si="203"/>
        <v>0</v>
      </c>
      <c r="V154" s="34" t="e">
        <f>#REF!-Q154</f>
        <v>#REF!</v>
      </c>
      <c r="W154" s="86" t="e">
        <f>#REF!/Q154*100</f>
        <v>#REF!</v>
      </c>
      <c r="X154" s="34" t="e">
        <f>#REF!-R154</f>
        <v>#REF!</v>
      </c>
      <c r="Y154" s="87" t="e">
        <f>#REF!/R154*100</f>
        <v>#REF!</v>
      </c>
    </row>
    <row r="155" spans="1:25" ht="48" customHeight="1" x14ac:dyDescent="0.25">
      <c r="A155" s="3" t="s">
        <v>56</v>
      </c>
      <c r="B155" s="3"/>
      <c r="C155" s="3"/>
      <c r="D155" s="3"/>
      <c r="E155" s="104">
        <v>851</v>
      </c>
      <c r="F155" s="4" t="s">
        <v>80</v>
      </c>
      <c r="G155" s="4" t="s">
        <v>14</v>
      </c>
      <c r="H155" s="4" t="s">
        <v>120</v>
      </c>
      <c r="I155" s="4" t="s">
        <v>112</v>
      </c>
      <c r="J155" s="34">
        <f t="shared" si="202"/>
        <v>122400</v>
      </c>
      <c r="K155" s="34">
        <f t="shared" si="202"/>
        <v>122400</v>
      </c>
      <c r="L155" s="34">
        <f t="shared" si="202"/>
        <v>83700</v>
      </c>
      <c r="M155" s="127">
        <f t="shared" si="187"/>
        <v>68.382352941176478</v>
      </c>
      <c r="N155" s="34">
        <f t="shared" si="202"/>
        <v>122.4</v>
      </c>
      <c r="O155" s="34">
        <f t="shared" si="202"/>
        <v>122.4</v>
      </c>
      <c r="P155" s="34">
        <f t="shared" si="202"/>
        <v>83.7</v>
      </c>
      <c r="Q155" s="34">
        <f t="shared" si="203"/>
        <v>98580</v>
      </c>
      <c r="R155" s="34">
        <f t="shared" si="203"/>
        <v>98580</v>
      </c>
      <c r="S155" s="34">
        <f t="shared" si="203"/>
        <v>98580</v>
      </c>
      <c r="T155" s="34">
        <f t="shared" si="203"/>
        <v>0</v>
      </c>
      <c r="U155" s="34">
        <f t="shared" si="203"/>
        <v>0</v>
      </c>
      <c r="V155" s="34" t="e">
        <f>#REF!-Q155</f>
        <v>#REF!</v>
      </c>
      <c r="W155" s="86" t="e">
        <f>#REF!/Q155*100</f>
        <v>#REF!</v>
      </c>
      <c r="X155" s="34" t="e">
        <f>#REF!-R155</f>
        <v>#REF!</v>
      </c>
      <c r="Y155" s="87" t="e">
        <f>#REF!/R155*100</f>
        <v>#REF!</v>
      </c>
    </row>
    <row r="156" spans="1:25" ht="17.25" customHeight="1" x14ac:dyDescent="0.25">
      <c r="A156" s="3" t="s">
        <v>113</v>
      </c>
      <c r="B156" s="3"/>
      <c r="C156" s="3"/>
      <c r="D156" s="3"/>
      <c r="E156" s="104">
        <v>851</v>
      </c>
      <c r="F156" s="4" t="s">
        <v>80</v>
      </c>
      <c r="G156" s="4" t="s">
        <v>14</v>
      </c>
      <c r="H156" s="4" t="s">
        <v>120</v>
      </c>
      <c r="I156" s="4" t="s">
        <v>114</v>
      </c>
      <c r="J156" s="34">
        <v>122400</v>
      </c>
      <c r="K156" s="34">
        <v>122400</v>
      </c>
      <c r="L156" s="34">
        <v>83700</v>
      </c>
      <c r="M156" s="127">
        <f t="shared" si="187"/>
        <v>68.382352941176478</v>
      </c>
      <c r="N156" s="34">
        <v>122.4</v>
      </c>
      <c r="O156" s="34">
        <v>122.4</v>
      </c>
      <c r="P156" s="34">
        <v>83.7</v>
      </c>
      <c r="Q156" s="34">
        <v>98580</v>
      </c>
      <c r="R156" s="34">
        <v>98580</v>
      </c>
      <c r="S156" s="34">
        <f>R156</f>
        <v>98580</v>
      </c>
      <c r="T156" s="34"/>
      <c r="U156" s="34"/>
      <c r="V156" s="34" t="e">
        <f>#REF!-Q156</f>
        <v>#REF!</v>
      </c>
      <c r="W156" s="86" t="e">
        <f>#REF!/Q156*100</f>
        <v>#REF!</v>
      </c>
      <c r="X156" s="34" t="e">
        <f>#REF!-R156</f>
        <v>#REF!</v>
      </c>
      <c r="Y156" s="87" t="e">
        <f>#REF!/R156*100</f>
        <v>#REF!</v>
      </c>
    </row>
    <row r="157" spans="1:25" x14ac:dyDescent="0.25">
      <c r="A157" s="25" t="s">
        <v>110</v>
      </c>
      <c r="B157" s="3"/>
      <c r="C157" s="3"/>
      <c r="D157" s="3"/>
      <c r="E157" s="104">
        <v>851</v>
      </c>
      <c r="F157" s="4" t="s">
        <v>80</v>
      </c>
      <c r="G157" s="4" t="s">
        <v>14</v>
      </c>
      <c r="H157" s="4" t="s">
        <v>111</v>
      </c>
      <c r="I157" s="4"/>
      <c r="J157" s="34">
        <f t="shared" ref="J157" si="204">J158+J160</f>
        <v>7244108</v>
      </c>
      <c r="K157" s="34">
        <f t="shared" ref="K157:L157" si="205">K158+K160</f>
        <v>7244108</v>
      </c>
      <c r="L157" s="34">
        <f t="shared" si="205"/>
        <v>5280406</v>
      </c>
      <c r="M157" s="127">
        <f t="shared" si="187"/>
        <v>72.892425126737479</v>
      </c>
      <c r="N157" s="34">
        <f t="shared" ref="N157:P157" si="206">N158+N160</f>
        <v>7244.1</v>
      </c>
      <c r="O157" s="34">
        <f t="shared" ref="O157" si="207">O158+O160</f>
        <v>7244.1</v>
      </c>
      <c r="P157" s="34">
        <f t="shared" si="206"/>
        <v>5280.4</v>
      </c>
      <c r="Q157" s="34">
        <f t="shared" ref="Q157" si="208">Q158+Q160</f>
        <v>6889000</v>
      </c>
      <c r="R157" s="34">
        <f t="shared" ref="R157:U157" si="209">R158+R160</f>
        <v>6889000</v>
      </c>
      <c r="S157" s="34">
        <f t="shared" si="209"/>
        <v>0</v>
      </c>
      <c r="T157" s="34">
        <f t="shared" si="209"/>
        <v>6889000</v>
      </c>
      <c r="U157" s="34">
        <f t="shared" si="209"/>
        <v>0</v>
      </c>
      <c r="V157" s="34" t="e">
        <f>#REF!-Q157</f>
        <v>#REF!</v>
      </c>
      <c r="W157" s="86" t="e">
        <f>#REF!/Q157*100</f>
        <v>#REF!</v>
      </c>
      <c r="X157" s="34" t="e">
        <f>#REF!-R157</f>
        <v>#REF!</v>
      </c>
      <c r="Y157" s="87" t="e">
        <f>#REF!/R157*100</f>
        <v>#REF!</v>
      </c>
    </row>
    <row r="158" spans="1:25" ht="45" hidden="1" x14ac:dyDescent="0.25">
      <c r="A158" s="3" t="s">
        <v>25</v>
      </c>
      <c r="B158" s="3"/>
      <c r="C158" s="3"/>
      <c r="D158" s="3"/>
      <c r="E158" s="104">
        <v>851</v>
      </c>
      <c r="F158" s="4" t="s">
        <v>80</v>
      </c>
      <c r="G158" s="4" t="s">
        <v>14</v>
      </c>
      <c r="H158" s="4" t="s">
        <v>111</v>
      </c>
      <c r="I158" s="4" t="s">
        <v>26</v>
      </c>
      <c r="J158" s="34">
        <f t="shared" ref="J158:U158" si="210">J159</f>
        <v>0</v>
      </c>
      <c r="K158" s="34">
        <f t="shared" si="210"/>
        <v>0</v>
      </c>
      <c r="L158" s="34">
        <f t="shared" si="210"/>
        <v>0</v>
      </c>
      <c r="M158" s="127" t="e">
        <f t="shared" si="187"/>
        <v>#DIV/0!</v>
      </c>
      <c r="N158" s="34">
        <f t="shared" si="210"/>
        <v>0</v>
      </c>
      <c r="O158" s="34">
        <f t="shared" si="210"/>
        <v>0</v>
      </c>
      <c r="P158" s="34">
        <f t="shared" si="210"/>
        <v>0</v>
      </c>
      <c r="Q158" s="34">
        <f t="shared" si="210"/>
        <v>0</v>
      </c>
      <c r="R158" s="34">
        <f t="shared" si="210"/>
        <v>0</v>
      </c>
      <c r="S158" s="34">
        <f t="shared" si="210"/>
        <v>0</v>
      </c>
      <c r="T158" s="34">
        <f t="shared" si="210"/>
        <v>0</v>
      </c>
      <c r="U158" s="34">
        <f t="shared" si="210"/>
        <v>0</v>
      </c>
      <c r="V158" s="34" t="e">
        <f>#REF!-Q158</f>
        <v>#REF!</v>
      </c>
      <c r="W158" s="86" t="e">
        <f>#REF!/Q158*100</f>
        <v>#REF!</v>
      </c>
      <c r="X158" s="34" t="e">
        <f>#REF!-R158</f>
        <v>#REF!</v>
      </c>
      <c r="Y158" s="87" t="e">
        <f>#REF!/R158*100</f>
        <v>#REF!</v>
      </c>
    </row>
    <row r="159" spans="1:25" ht="60" hidden="1" x14ac:dyDescent="0.25">
      <c r="A159" s="3" t="s">
        <v>12</v>
      </c>
      <c r="B159" s="3"/>
      <c r="C159" s="3"/>
      <c r="D159" s="3"/>
      <c r="E159" s="104">
        <v>851</v>
      </c>
      <c r="F159" s="4" t="s">
        <v>80</v>
      </c>
      <c r="G159" s="4" t="s">
        <v>14</v>
      </c>
      <c r="H159" s="4" t="s">
        <v>111</v>
      </c>
      <c r="I159" s="4" t="s">
        <v>27</v>
      </c>
      <c r="J159" s="34"/>
      <c r="K159" s="34"/>
      <c r="L159" s="34"/>
      <c r="M159" s="127" t="e">
        <f t="shared" si="187"/>
        <v>#DIV/0!</v>
      </c>
      <c r="N159" s="34"/>
      <c r="O159" s="34"/>
      <c r="P159" s="34"/>
      <c r="Q159" s="34"/>
      <c r="R159" s="34"/>
      <c r="S159" s="34"/>
      <c r="T159" s="34"/>
      <c r="U159" s="34"/>
      <c r="V159" s="34" t="e">
        <f>#REF!-Q159</f>
        <v>#REF!</v>
      </c>
      <c r="W159" s="86" t="e">
        <f>#REF!/Q159*100</f>
        <v>#REF!</v>
      </c>
      <c r="X159" s="34" t="e">
        <f>#REF!-R159</f>
        <v>#REF!</v>
      </c>
      <c r="Y159" s="87" t="e">
        <f>#REF!/R159*100</f>
        <v>#REF!</v>
      </c>
    </row>
    <row r="160" spans="1:25" ht="45.75" customHeight="1" x14ac:dyDescent="0.25">
      <c r="A160" s="3" t="s">
        <v>56</v>
      </c>
      <c r="B160" s="102"/>
      <c r="C160" s="102"/>
      <c r="D160" s="102"/>
      <c r="E160" s="104">
        <v>851</v>
      </c>
      <c r="F160" s="4" t="s">
        <v>80</v>
      </c>
      <c r="G160" s="4" t="s">
        <v>14</v>
      </c>
      <c r="H160" s="4" t="s">
        <v>111</v>
      </c>
      <c r="I160" s="4" t="s">
        <v>112</v>
      </c>
      <c r="J160" s="34">
        <f t="shared" ref="J160:U160" si="211">J161</f>
        <v>7244108</v>
      </c>
      <c r="K160" s="34">
        <f t="shared" si="211"/>
        <v>7244108</v>
      </c>
      <c r="L160" s="34">
        <f t="shared" si="211"/>
        <v>5280406</v>
      </c>
      <c r="M160" s="127">
        <f t="shared" si="187"/>
        <v>72.892425126737479</v>
      </c>
      <c r="N160" s="34">
        <f t="shared" si="211"/>
        <v>7244.1</v>
      </c>
      <c r="O160" s="34">
        <f t="shared" si="211"/>
        <v>7244.1</v>
      </c>
      <c r="P160" s="34">
        <f t="shared" si="211"/>
        <v>5280.4</v>
      </c>
      <c r="Q160" s="34">
        <f t="shared" si="211"/>
        <v>6889000</v>
      </c>
      <c r="R160" s="34">
        <f t="shared" si="211"/>
        <v>6889000</v>
      </c>
      <c r="S160" s="34">
        <f t="shared" si="211"/>
        <v>0</v>
      </c>
      <c r="T160" s="34">
        <f t="shared" si="211"/>
        <v>6889000</v>
      </c>
      <c r="U160" s="34">
        <f t="shared" si="211"/>
        <v>0</v>
      </c>
      <c r="V160" s="34" t="e">
        <f>#REF!-Q160</f>
        <v>#REF!</v>
      </c>
      <c r="W160" s="86" t="e">
        <f>#REF!/Q160*100</f>
        <v>#REF!</v>
      </c>
      <c r="X160" s="34" t="e">
        <f>#REF!-R160</f>
        <v>#REF!</v>
      </c>
      <c r="Y160" s="87" t="e">
        <f>#REF!/R160*100</f>
        <v>#REF!</v>
      </c>
    </row>
    <row r="161" spans="1:25" ht="18" customHeight="1" x14ac:dyDescent="0.25">
      <c r="A161" s="3" t="s">
        <v>113</v>
      </c>
      <c r="B161" s="102"/>
      <c r="C161" s="102"/>
      <c r="D161" s="102"/>
      <c r="E161" s="104">
        <v>851</v>
      </c>
      <c r="F161" s="4" t="s">
        <v>80</v>
      </c>
      <c r="G161" s="4" t="s">
        <v>14</v>
      </c>
      <c r="H161" s="4" t="s">
        <v>111</v>
      </c>
      <c r="I161" s="4" t="s">
        <v>114</v>
      </c>
      <c r="J161" s="34">
        <f>6912100+332008</f>
        <v>7244108</v>
      </c>
      <c r="K161" s="34">
        <f>6912100+332008</f>
        <v>7244108</v>
      </c>
      <c r="L161" s="34">
        <f>5184000+96406</f>
        <v>5280406</v>
      </c>
      <c r="M161" s="127">
        <f t="shared" si="187"/>
        <v>72.892425126737479</v>
      </c>
      <c r="N161" s="34">
        <v>7244.1</v>
      </c>
      <c r="O161" s="34">
        <v>7244.1</v>
      </c>
      <c r="P161" s="34">
        <v>5280.4</v>
      </c>
      <c r="Q161" s="34">
        <v>6889000</v>
      </c>
      <c r="R161" s="34">
        <v>6889000</v>
      </c>
      <c r="S161" s="34"/>
      <c r="T161" s="34">
        <f>R161</f>
        <v>6889000</v>
      </c>
      <c r="U161" s="34"/>
      <c r="V161" s="34" t="e">
        <f>#REF!-Q161</f>
        <v>#REF!</v>
      </c>
      <c r="W161" s="86" t="e">
        <f>#REF!/Q161*100</f>
        <v>#REF!</v>
      </c>
      <c r="X161" s="34" t="e">
        <f>#REF!-R161</f>
        <v>#REF!</v>
      </c>
      <c r="Y161" s="87" t="e">
        <f>#REF!/R161*100</f>
        <v>#REF!</v>
      </c>
    </row>
    <row r="162" spans="1:25" ht="30" x14ac:dyDescent="0.25">
      <c r="A162" s="25" t="s">
        <v>115</v>
      </c>
      <c r="B162" s="3"/>
      <c r="C162" s="3"/>
      <c r="D162" s="3"/>
      <c r="E162" s="104">
        <v>851</v>
      </c>
      <c r="F162" s="4" t="s">
        <v>80</v>
      </c>
      <c r="G162" s="4" t="s">
        <v>14</v>
      </c>
      <c r="H162" s="4" t="s">
        <v>116</v>
      </c>
      <c r="I162" s="4"/>
      <c r="J162" s="34">
        <f t="shared" ref="J162:R163" si="212">J163</f>
        <v>7607000</v>
      </c>
      <c r="K162" s="34">
        <f t="shared" si="212"/>
        <v>7607000</v>
      </c>
      <c r="L162" s="34">
        <f t="shared" si="212"/>
        <v>5580444.4400000004</v>
      </c>
      <c r="M162" s="127">
        <f t="shared" si="187"/>
        <v>73.359332719863289</v>
      </c>
      <c r="N162" s="34">
        <f t="shared" si="212"/>
        <v>7607</v>
      </c>
      <c r="O162" s="34">
        <f t="shared" si="212"/>
        <v>7607</v>
      </c>
      <c r="P162" s="34">
        <f t="shared" si="212"/>
        <v>5580.5</v>
      </c>
      <c r="Q162" s="34">
        <f t="shared" si="212"/>
        <v>7443400</v>
      </c>
      <c r="R162" s="34">
        <f t="shared" si="212"/>
        <v>7443400</v>
      </c>
      <c r="S162" s="34">
        <f t="shared" ref="Q162:U163" si="213">S163</f>
        <v>0</v>
      </c>
      <c r="T162" s="34">
        <f t="shared" si="213"/>
        <v>7443400</v>
      </c>
      <c r="U162" s="34">
        <f t="shared" si="213"/>
        <v>0</v>
      </c>
      <c r="V162" s="34" t="e">
        <f>#REF!-Q162</f>
        <v>#REF!</v>
      </c>
      <c r="W162" s="86" t="e">
        <f>#REF!/Q162*100</f>
        <v>#REF!</v>
      </c>
      <c r="X162" s="34" t="e">
        <f>#REF!-R162</f>
        <v>#REF!</v>
      </c>
      <c r="Y162" s="87" t="e">
        <f>#REF!/R162*100</f>
        <v>#REF!</v>
      </c>
    </row>
    <row r="163" spans="1:25" ht="45.75" customHeight="1" x14ac:dyDescent="0.25">
      <c r="A163" s="3" t="s">
        <v>56</v>
      </c>
      <c r="B163" s="3"/>
      <c r="C163" s="3"/>
      <c r="D163" s="3"/>
      <c r="E163" s="104">
        <v>851</v>
      </c>
      <c r="F163" s="4" t="s">
        <v>80</v>
      </c>
      <c r="G163" s="4" t="s">
        <v>14</v>
      </c>
      <c r="H163" s="4" t="s">
        <v>116</v>
      </c>
      <c r="I163" s="6">
        <v>600</v>
      </c>
      <c r="J163" s="34">
        <f t="shared" si="212"/>
        <v>7607000</v>
      </c>
      <c r="K163" s="34">
        <f t="shared" si="212"/>
        <v>7607000</v>
      </c>
      <c r="L163" s="34">
        <f t="shared" si="212"/>
        <v>5580444.4400000004</v>
      </c>
      <c r="M163" s="127">
        <f t="shared" si="187"/>
        <v>73.359332719863289</v>
      </c>
      <c r="N163" s="34">
        <f t="shared" si="212"/>
        <v>7607</v>
      </c>
      <c r="O163" s="34">
        <f t="shared" si="212"/>
        <v>7607</v>
      </c>
      <c r="P163" s="34">
        <f t="shared" si="212"/>
        <v>5580.5</v>
      </c>
      <c r="Q163" s="34">
        <f t="shared" si="213"/>
        <v>7443400</v>
      </c>
      <c r="R163" s="34">
        <f t="shared" si="213"/>
        <v>7443400</v>
      </c>
      <c r="S163" s="34">
        <f t="shared" si="213"/>
        <v>0</v>
      </c>
      <c r="T163" s="34">
        <f t="shared" si="213"/>
        <v>7443400</v>
      </c>
      <c r="U163" s="34">
        <f t="shared" si="213"/>
        <v>0</v>
      </c>
      <c r="V163" s="34" t="e">
        <f>#REF!-Q163</f>
        <v>#REF!</v>
      </c>
      <c r="W163" s="86" t="e">
        <f>#REF!/Q163*100</f>
        <v>#REF!</v>
      </c>
      <c r="X163" s="34" t="e">
        <f>#REF!-R163</f>
        <v>#REF!</v>
      </c>
      <c r="Y163" s="87" t="e">
        <f>#REF!/R163*100</f>
        <v>#REF!</v>
      </c>
    </row>
    <row r="164" spans="1:25" ht="16.5" customHeight="1" x14ac:dyDescent="0.25">
      <c r="A164" s="3" t="s">
        <v>113</v>
      </c>
      <c r="B164" s="3"/>
      <c r="C164" s="3"/>
      <c r="D164" s="3"/>
      <c r="E164" s="104">
        <v>851</v>
      </c>
      <c r="F164" s="4" t="s">
        <v>80</v>
      </c>
      <c r="G164" s="4" t="s">
        <v>14</v>
      </c>
      <c r="H164" s="4" t="s">
        <v>116</v>
      </c>
      <c r="I164" s="4" t="s">
        <v>114</v>
      </c>
      <c r="J164" s="34">
        <v>7607000</v>
      </c>
      <c r="K164" s="34">
        <v>7607000</v>
      </c>
      <c r="L164" s="34">
        <v>5580444.4400000004</v>
      </c>
      <c r="M164" s="127">
        <f t="shared" si="187"/>
        <v>73.359332719863289</v>
      </c>
      <c r="N164" s="34">
        <v>7607</v>
      </c>
      <c r="O164" s="34">
        <v>7607</v>
      </c>
      <c r="P164" s="34">
        <v>5580.5</v>
      </c>
      <c r="Q164" s="34">
        <v>7443400</v>
      </c>
      <c r="R164" s="34">
        <v>7443400</v>
      </c>
      <c r="S164" s="34"/>
      <c r="T164" s="34">
        <f>R164</f>
        <v>7443400</v>
      </c>
      <c r="U164" s="34"/>
      <c r="V164" s="34" t="e">
        <f>#REF!-Q164</f>
        <v>#REF!</v>
      </c>
      <c r="W164" s="86" t="e">
        <f>#REF!/Q164*100</f>
        <v>#REF!</v>
      </c>
      <c r="X164" s="34" t="e">
        <f>#REF!-R164</f>
        <v>#REF!</v>
      </c>
      <c r="Y164" s="87" t="e">
        <f>#REF!/R164*100</f>
        <v>#REF!</v>
      </c>
    </row>
    <row r="165" spans="1:25" ht="30" x14ac:dyDescent="0.25">
      <c r="A165" s="25" t="s">
        <v>121</v>
      </c>
      <c r="B165" s="3"/>
      <c r="C165" s="3"/>
      <c r="D165" s="3"/>
      <c r="E165" s="104">
        <v>851</v>
      </c>
      <c r="F165" s="4" t="s">
        <v>80</v>
      </c>
      <c r="G165" s="4" t="s">
        <v>14</v>
      </c>
      <c r="H165" s="4" t="s">
        <v>122</v>
      </c>
      <c r="I165" s="4"/>
      <c r="J165" s="34">
        <f t="shared" ref="J165" si="214">J166+J168</f>
        <v>323868</v>
      </c>
      <c r="K165" s="34">
        <f t="shared" ref="K165:L165" si="215">K166+K168</f>
        <v>323868</v>
      </c>
      <c r="L165" s="34">
        <f t="shared" si="215"/>
        <v>290802.68</v>
      </c>
      <c r="M165" s="127">
        <f t="shared" si="187"/>
        <v>89.790494892981087</v>
      </c>
      <c r="N165" s="34">
        <f t="shared" ref="N165:P165" si="216">N166+N168</f>
        <v>323.89999999999998</v>
      </c>
      <c r="O165" s="34">
        <f t="shared" ref="O165" si="217">O166+O168</f>
        <v>323.89999999999998</v>
      </c>
      <c r="P165" s="34">
        <f t="shared" si="216"/>
        <v>290.8</v>
      </c>
      <c r="Q165" s="34">
        <f t="shared" ref="Q165" si="218">Q166+Q168</f>
        <v>318550</v>
      </c>
      <c r="R165" s="34">
        <f t="shared" ref="R165:U165" si="219">R166+R168</f>
        <v>359869</v>
      </c>
      <c r="S165" s="34">
        <f t="shared" si="219"/>
        <v>0</v>
      </c>
      <c r="T165" s="34">
        <f t="shared" si="219"/>
        <v>359869</v>
      </c>
      <c r="U165" s="34">
        <f t="shared" si="219"/>
        <v>0</v>
      </c>
      <c r="V165" s="34" t="e">
        <f>#REF!-Q165</f>
        <v>#REF!</v>
      </c>
      <c r="W165" s="86" t="e">
        <f>#REF!/Q165*100</f>
        <v>#REF!</v>
      </c>
      <c r="X165" s="34" t="e">
        <f>#REF!-R165</f>
        <v>#REF!</v>
      </c>
      <c r="Y165" s="87" t="e">
        <f>#REF!/R165*100</f>
        <v>#REF!</v>
      </c>
    </row>
    <row r="166" spans="1:25" ht="45" x14ac:dyDescent="0.25">
      <c r="A166" s="3" t="s">
        <v>25</v>
      </c>
      <c r="B166" s="105"/>
      <c r="C166" s="105"/>
      <c r="D166" s="105"/>
      <c r="E166" s="104">
        <v>851</v>
      </c>
      <c r="F166" s="4" t="s">
        <v>80</v>
      </c>
      <c r="G166" s="4" t="s">
        <v>14</v>
      </c>
      <c r="H166" s="4" t="s">
        <v>122</v>
      </c>
      <c r="I166" s="4" t="s">
        <v>26</v>
      </c>
      <c r="J166" s="34">
        <f t="shared" ref="J166:U166" si="220">J167</f>
        <v>209500</v>
      </c>
      <c r="K166" s="34">
        <f t="shared" si="220"/>
        <v>209500</v>
      </c>
      <c r="L166" s="34">
        <f t="shared" si="220"/>
        <v>185802.68</v>
      </c>
      <c r="M166" s="127">
        <f t="shared" si="187"/>
        <v>88.688630071599036</v>
      </c>
      <c r="N166" s="34">
        <f t="shared" si="220"/>
        <v>209.5</v>
      </c>
      <c r="O166" s="34">
        <f t="shared" si="220"/>
        <v>209.5</v>
      </c>
      <c r="P166" s="34">
        <f t="shared" si="220"/>
        <v>185.8</v>
      </c>
      <c r="Q166" s="34">
        <f t="shared" si="220"/>
        <v>258550</v>
      </c>
      <c r="R166" s="34">
        <f t="shared" si="220"/>
        <v>284148</v>
      </c>
      <c r="S166" s="34">
        <f t="shared" si="220"/>
        <v>0</v>
      </c>
      <c r="T166" s="34">
        <f t="shared" si="220"/>
        <v>284148</v>
      </c>
      <c r="U166" s="34">
        <f t="shared" si="220"/>
        <v>0</v>
      </c>
      <c r="V166" s="34" t="e">
        <f>#REF!-Q166</f>
        <v>#REF!</v>
      </c>
      <c r="W166" s="86" t="e">
        <f>#REF!/Q166*100</f>
        <v>#REF!</v>
      </c>
      <c r="X166" s="34" t="e">
        <f>#REF!-R166</f>
        <v>#REF!</v>
      </c>
      <c r="Y166" s="87" t="e">
        <f>#REF!/R166*100</f>
        <v>#REF!</v>
      </c>
    </row>
    <row r="167" spans="1:25" ht="48" customHeight="1" x14ac:dyDescent="0.25">
      <c r="A167" s="3" t="s">
        <v>12</v>
      </c>
      <c r="B167" s="3"/>
      <c r="C167" s="3"/>
      <c r="D167" s="3"/>
      <c r="E167" s="104">
        <v>851</v>
      </c>
      <c r="F167" s="4" t="s">
        <v>80</v>
      </c>
      <c r="G167" s="4" t="s">
        <v>14</v>
      </c>
      <c r="H167" s="4" t="s">
        <v>122</v>
      </c>
      <c r="I167" s="4" t="s">
        <v>27</v>
      </c>
      <c r="J167" s="34">
        <v>209500</v>
      </c>
      <c r="K167" s="34">
        <v>209500</v>
      </c>
      <c r="L167" s="34">
        <v>185802.68</v>
      </c>
      <c r="M167" s="127">
        <f t="shared" si="187"/>
        <v>88.688630071599036</v>
      </c>
      <c r="N167" s="34">
        <v>209.5</v>
      </c>
      <c r="O167" s="34">
        <v>209.5</v>
      </c>
      <c r="P167" s="34">
        <v>185.8</v>
      </c>
      <c r="Q167" s="34">
        <v>258550</v>
      </c>
      <c r="R167" s="34">
        <v>284148</v>
      </c>
      <c r="S167" s="34"/>
      <c r="T167" s="34">
        <f>R167</f>
        <v>284148</v>
      </c>
      <c r="U167" s="34"/>
      <c r="V167" s="34" t="e">
        <f>#REF!-Q167</f>
        <v>#REF!</v>
      </c>
      <c r="W167" s="86" t="e">
        <f>#REF!/Q167*100</f>
        <v>#REF!</v>
      </c>
      <c r="X167" s="34" t="e">
        <f>#REF!-R167</f>
        <v>#REF!</v>
      </c>
      <c r="Y167" s="87" t="e">
        <f>#REF!/R167*100</f>
        <v>#REF!</v>
      </c>
    </row>
    <row r="168" spans="1:25" ht="46.5" customHeight="1" x14ac:dyDescent="0.25">
      <c r="A168" s="3" t="s">
        <v>56</v>
      </c>
      <c r="B168" s="3"/>
      <c r="C168" s="3"/>
      <c r="D168" s="3"/>
      <c r="E168" s="104">
        <v>851</v>
      </c>
      <c r="F168" s="4" t="s">
        <v>80</v>
      </c>
      <c r="G168" s="4" t="s">
        <v>14</v>
      </c>
      <c r="H168" s="4" t="s">
        <v>122</v>
      </c>
      <c r="I168" s="4" t="s">
        <v>112</v>
      </c>
      <c r="J168" s="34">
        <f t="shared" ref="J168:U168" si="221">J169</f>
        <v>114368</v>
      </c>
      <c r="K168" s="34">
        <f t="shared" si="221"/>
        <v>114368</v>
      </c>
      <c r="L168" s="34">
        <f t="shared" si="221"/>
        <v>105000</v>
      </c>
      <c r="M168" s="127">
        <f t="shared" si="187"/>
        <v>91.80889759373251</v>
      </c>
      <c r="N168" s="34">
        <f t="shared" si="221"/>
        <v>114.4</v>
      </c>
      <c r="O168" s="34">
        <f t="shared" si="221"/>
        <v>114.4</v>
      </c>
      <c r="P168" s="34">
        <f t="shared" si="221"/>
        <v>105</v>
      </c>
      <c r="Q168" s="34">
        <f t="shared" si="221"/>
        <v>60000</v>
      </c>
      <c r="R168" s="34">
        <f t="shared" si="221"/>
        <v>75721</v>
      </c>
      <c r="S168" s="34">
        <f t="shared" si="221"/>
        <v>0</v>
      </c>
      <c r="T168" s="34">
        <f t="shared" si="221"/>
        <v>75721</v>
      </c>
      <c r="U168" s="34">
        <f t="shared" si="221"/>
        <v>0</v>
      </c>
      <c r="V168" s="34" t="e">
        <f>#REF!-Q168</f>
        <v>#REF!</v>
      </c>
      <c r="W168" s="86" t="e">
        <f>#REF!/Q168*100</f>
        <v>#REF!</v>
      </c>
      <c r="X168" s="34" t="e">
        <f>#REF!-R168</f>
        <v>#REF!</v>
      </c>
      <c r="Y168" s="87" t="e">
        <f>#REF!/R168*100</f>
        <v>#REF!</v>
      </c>
    </row>
    <row r="169" spans="1:25" ht="17.25" customHeight="1" x14ac:dyDescent="0.25">
      <c r="A169" s="3" t="s">
        <v>113</v>
      </c>
      <c r="B169" s="3"/>
      <c r="C169" s="3"/>
      <c r="D169" s="3"/>
      <c r="E169" s="104">
        <v>851</v>
      </c>
      <c r="F169" s="4" t="s">
        <v>80</v>
      </c>
      <c r="G169" s="4" t="s">
        <v>14</v>
      </c>
      <c r="H169" s="4" t="s">
        <v>122</v>
      </c>
      <c r="I169" s="4" t="s">
        <v>114</v>
      </c>
      <c r="J169" s="34">
        <v>114368</v>
      </c>
      <c r="K169" s="34">
        <v>114368</v>
      </c>
      <c r="L169" s="34">
        <v>105000</v>
      </c>
      <c r="M169" s="127">
        <f t="shared" si="187"/>
        <v>91.80889759373251</v>
      </c>
      <c r="N169" s="34">
        <v>114.4</v>
      </c>
      <c r="O169" s="34">
        <v>114.4</v>
      </c>
      <c r="P169" s="34">
        <v>105</v>
      </c>
      <c r="Q169" s="34">
        <v>60000</v>
      </c>
      <c r="R169" s="34">
        <v>75721</v>
      </c>
      <c r="S169" s="34"/>
      <c r="T169" s="34">
        <f>R169</f>
        <v>75721</v>
      </c>
      <c r="U169" s="34"/>
      <c r="V169" s="34" t="e">
        <f>#REF!-Q169</f>
        <v>#REF!</v>
      </c>
      <c r="W169" s="86" t="e">
        <f>#REF!/Q169*100</f>
        <v>#REF!</v>
      </c>
      <c r="X169" s="34" t="e">
        <f>#REF!-R169</f>
        <v>#REF!</v>
      </c>
      <c r="Y169" s="87" t="e">
        <f>#REF!/R169*100</f>
        <v>#REF!</v>
      </c>
    </row>
    <row r="170" spans="1:25" ht="45" x14ac:dyDescent="0.25">
      <c r="A170" s="13" t="s">
        <v>374</v>
      </c>
      <c r="B170" s="3"/>
      <c r="C170" s="3"/>
      <c r="D170" s="3"/>
      <c r="E170" s="104">
        <v>851</v>
      </c>
      <c r="F170" s="4" t="s">
        <v>80</v>
      </c>
      <c r="G170" s="4" t="s">
        <v>14</v>
      </c>
      <c r="H170" s="4" t="s">
        <v>375</v>
      </c>
      <c r="I170" s="4"/>
      <c r="J170" s="34">
        <f t="shared" ref="J170:U170" si="222">J171</f>
        <v>1000000</v>
      </c>
      <c r="K170" s="34">
        <f t="shared" si="222"/>
        <v>1000000</v>
      </c>
      <c r="L170" s="34">
        <f t="shared" si="222"/>
        <v>914998.17</v>
      </c>
      <c r="M170" s="127">
        <f t="shared" si="187"/>
        <v>91.499817000000007</v>
      </c>
      <c r="N170" s="34">
        <f t="shared" si="222"/>
        <v>1000</v>
      </c>
      <c r="O170" s="34">
        <f t="shared" si="222"/>
        <v>1000</v>
      </c>
      <c r="P170" s="34">
        <f t="shared" si="222"/>
        <v>915</v>
      </c>
      <c r="Q170" s="34">
        <f t="shared" si="222"/>
        <v>0</v>
      </c>
      <c r="R170" s="34">
        <f t="shared" si="222"/>
        <v>1500000</v>
      </c>
      <c r="S170" s="34">
        <f t="shared" si="222"/>
        <v>0</v>
      </c>
      <c r="T170" s="34">
        <f t="shared" si="222"/>
        <v>1500000</v>
      </c>
      <c r="U170" s="34">
        <f t="shared" si="222"/>
        <v>0</v>
      </c>
      <c r="V170" s="34" t="e">
        <f>#REF!-Q170</f>
        <v>#REF!</v>
      </c>
      <c r="W170" s="86" t="e">
        <f>#REF!/Q170*100</f>
        <v>#REF!</v>
      </c>
      <c r="X170" s="34" t="e">
        <f>#REF!-R170</f>
        <v>#REF!</v>
      </c>
      <c r="Y170" s="87" t="e">
        <f>#REF!/R170*100</f>
        <v>#REF!</v>
      </c>
    </row>
    <row r="171" spans="1:25" ht="45" x14ac:dyDescent="0.25">
      <c r="A171" s="3" t="s">
        <v>25</v>
      </c>
      <c r="B171" s="3"/>
      <c r="C171" s="3"/>
      <c r="D171" s="3"/>
      <c r="E171" s="104">
        <v>851</v>
      </c>
      <c r="F171" s="4" t="s">
        <v>80</v>
      </c>
      <c r="G171" s="4" t="s">
        <v>14</v>
      </c>
      <c r="H171" s="4" t="s">
        <v>375</v>
      </c>
      <c r="I171" s="4" t="s">
        <v>26</v>
      </c>
      <c r="J171" s="34">
        <f t="shared" ref="J171:U171" si="223">J172</f>
        <v>1000000</v>
      </c>
      <c r="K171" s="34">
        <f t="shared" si="223"/>
        <v>1000000</v>
      </c>
      <c r="L171" s="34">
        <f t="shared" si="223"/>
        <v>914998.17</v>
      </c>
      <c r="M171" s="127">
        <f t="shared" si="187"/>
        <v>91.499817000000007</v>
      </c>
      <c r="N171" s="34">
        <f t="shared" si="223"/>
        <v>1000</v>
      </c>
      <c r="O171" s="34">
        <f t="shared" si="223"/>
        <v>1000</v>
      </c>
      <c r="P171" s="34">
        <f t="shared" si="223"/>
        <v>915</v>
      </c>
      <c r="Q171" s="34">
        <f t="shared" si="223"/>
        <v>0</v>
      </c>
      <c r="R171" s="34">
        <f t="shared" si="223"/>
        <v>1500000</v>
      </c>
      <c r="S171" s="34">
        <f t="shared" si="223"/>
        <v>0</v>
      </c>
      <c r="T171" s="34">
        <f t="shared" si="223"/>
        <v>1500000</v>
      </c>
      <c r="U171" s="34">
        <f t="shared" si="223"/>
        <v>0</v>
      </c>
      <c r="V171" s="34" t="e">
        <f>#REF!-Q171</f>
        <v>#REF!</v>
      </c>
      <c r="W171" s="86" t="e">
        <f>#REF!/Q171*100</f>
        <v>#REF!</v>
      </c>
      <c r="X171" s="34" t="e">
        <f>#REF!-R171</f>
        <v>#REF!</v>
      </c>
      <c r="Y171" s="87" t="e">
        <f>#REF!/R171*100</f>
        <v>#REF!</v>
      </c>
    </row>
    <row r="172" spans="1:25" ht="47.25" customHeight="1" x14ac:dyDescent="0.25">
      <c r="A172" s="3" t="s">
        <v>12</v>
      </c>
      <c r="B172" s="3"/>
      <c r="C172" s="3"/>
      <c r="D172" s="3"/>
      <c r="E172" s="104">
        <v>851</v>
      </c>
      <c r="F172" s="4" t="s">
        <v>80</v>
      </c>
      <c r="G172" s="4" t="s">
        <v>14</v>
      </c>
      <c r="H172" s="4" t="s">
        <v>375</v>
      </c>
      <c r="I172" s="4" t="s">
        <v>27</v>
      </c>
      <c r="J172" s="34">
        <v>1000000</v>
      </c>
      <c r="K172" s="34">
        <v>1000000</v>
      </c>
      <c r="L172" s="34">
        <v>914998.17</v>
      </c>
      <c r="M172" s="127">
        <f t="shared" si="187"/>
        <v>91.499817000000007</v>
      </c>
      <c r="N172" s="34">
        <v>1000</v>
      </c>
      <c r="O172" s="34">
        <v>1000</v>
      </c>
      <c r="P172" s="34">
        <v>915</v>
      </c>
      <c r="Q172" s="34"/>
      <c r="R172" s="34">
        <v>1500000</v>
      </c>
      <c r="S172" s="34"/>
      <c r="T172" s="34">
        <v>1500000</v>
      </c>
      <c r="U172" s="34"/>
      <c r="V172" s="34" t="e">
        <f>#REF!-Q172</f>
        <v>#REF!</v>
      </c>
      <c r="W172" s="86" t="e">
        <f>#REF!/Q172*100</f>
        <v>#REF!</v>
      </c>
      <c r="X172" s="34" t="e">
        <f>#REF!-R172</f>
        <v>#REF!</v>
      </c>
      <c r="Y172" s="87" t="e">
        <f>#REF!/R172*100</f>
        <v>#REF!</v>
      </c>
    </row>
    <row r="173" spans="1:25" ht="120.75" customHeight="1" x14ac:dyDescent="0.25">
      <c r="A173" s="25" t="s">
        <v>117</v>
      </c>
      <c r="B173" s="3"/>
      <c r="C173" s="3"/>
      <c r="D173" s="3"/>
      <c r="E173" s="104">
        <v>851</v>
      </c>
      <c r="F173" s="4" t="s">
        <v>80</v>
      </c>
      <c r="G173" s="4" t="s">
        <v>14</v>
      </c>
      <c r="H173" s="4" t="s">
        <v>118</v>
      </c>
      <c r="I173" s="6"/>
      <c r="J173" s="34">
        <f t="shared" ref="J173" si="224">J174+J176</f>
        <v>3800000</v>
      </c>
      <c r="K173" s="34">
        <f t="shared" ref="K173:L173" si="225">K174+K176</f>
        <v>3800000</v>
      </c>
      <c r="L173" s="34">
        <f t="shared" si="225"/>
        <v>2933500</v>
      </c>
      <c r="M173" s="127">
        <f t="shared" si="187"/>
        <v>77.19736842105263</v>
      </c>
      <c r="N173" s="34">
        <f t="shared" ref="N173:P173" si="226">N174+N176</f>
        <v>3800</v>
      </c>
      <c r="O173" s="34">
        <f t="shared" ref="O173" si="227">O174+O176</f>
        <v>3800</v>
      </c>
      <c r="P173" s="34">
        <f t="shared" si="226"/>
        <v>2933.5</v>
      </c>
      <c r="Q173" s="34">
        <f>Q174+Q176</f>
        <v>3800000</v>
      </c>
      <c r="R173" s="34">
        <f>R174+R176</f>
        <v>3800000</v>
      </c>
      <c r="S173" s="34">
        <f t="shared" ref="S173" si="228">S174+S176</f>
        <v>0</v>
      </c>
      <c r="T173" s="34">
        <f t="shared" ref="T173" si="229">T174+T176</f>
        <v>0</v>
      </c>
      <c r="U173" s="34">
        <f t="shared" ref="U173" si="230">U174+U176</f>
        <v>3800000</v>
      </c>
      <c r="V173" s="34" t="e">
        <f>#REF!-Q173</f>
        <v>#REF!</v>
      </c>
      <c r="W173" s="86" t="e">
        <f>#REF!/Q173*100</f>
        <v>#REF!</v>
      </c>
      <c r="X173" s="34" t="e">
        <f>#REF!-R173</f>
        <v>#REF!</v>
      </c>
      <c r="Y173" s="87" t="e">
        <f>#REF!/R173*100</f>
        <v>#REF!</v>
      </c>
    </row>
    <row r="174" spans="1:25" ht="45" x14ac:dyDescent="0.25">
      <c r="A174" s="3" t="s">
        <v>25</v>
      </c>
      <c r="B174" s="3"/>
      <c r="C174" s="3"/>
      <c r="D174" s="3"/>
      <c r="E174" s="104">
        <v>851</v>
      </c>
      <c r="F174" s="4" t="s">
        <v>80</v>
      </c>
      <c r="G174" s="4" t="s">
        <v>14</v>
      </c>
      <c r="H174" s="4" t="s">
        <v>118</v>
      </c>
      <c r="I174" s="6">
        <v>200</v>
      </c>
      <c r="J174" s="34">
        <f t="shared" ref="J174:P174" si="231">J175</f>
        <v>345000</v>
      </c>
      <c r="K174" s="34">
        <f t="shared" si="231"/>
        <v>345000</v>
      </c>
      <c r="L174" s="34">
        <f t="shared" si="231"/>
        <v>243500</v>
      </c>
      <c r="M174" s="127">
        <f t="shared" si="187"/>
        <v>70.579710144927532</v>
      </c>
      <c r="N174" s="34">
        <f t="shared" si="231"/>
        <v>345</v>
      </c>
      <c r="O174" s="34">
        <f t="shared" si="231"/>
        <v>345</v>
      </c>
      <c r="P174" s="34">
        <f t="shared" si="231"/>
        <v>243.5</v>
      </c>
      <c r="Q174" s="34">
        <f>Q175</f>
        <v>355000</v>
      </c>
      <c r="R174" s="34">
        <f>R175</f>
        <v>355000</v>
      </c>
      <c r="S174" s="34">
        <f t="shared" ref="S174" si="232">S175</f>
        <v>0</v>
      </c>
      <c r="T174" s="34">
        <f t="shared" ref="T174" si="233">T175</f>
        <v>0</v>
      </c>
      <c r="U174" s="34">
        <f t="shared" ref="U174" si="234">U175</f>
        <v>355000</v>
      </c>
      <c r="V174" s="34" t="e">
        <f>#REF!-Q174</f>
        <v>#REF!</v>
      </c>
      <c r="W174" s="86" t="e">
        <f>#REF!/Q174*100</f>
        <v>#REF!</v>
      </c>
      <c r="X174" s="34" t="e">
        <f>#REF!-R174</f>
        <v>#REF!</v>
      </c>
      <c r="Y174" s="87" t="e">
        <f>#REF!/R174*100</f>
        <v>#REF!</v>
      </c>
    </row>
    <row r="175" spans="1:25" ht="45" customHeight="1" x14ac:dyDescent="0.25">
      <c r="A175" s="3" t="s">
        <v>12</v>
      </c>
      <c r="B175" s="3"/>
      <c r="C175" s="3"/>
      <c r="D175" s="3"/>
      <c r="E175" s="104">
        <v>851</v>
      </c>
      <c r="F175" s="4" t="s">
        <v>80</v>
      </c>
      <c r="G175" s="4" t="s">
        <v>14</v>
      </c>
      <c r="H175" s="4" t="s">
        <v>118</v>
      </c>
      <c r="I175" s="6">
        <v>240</v>
      </c>
      <c r="J175" s="34">
        <v>345000</v>
      </c>
      <c r="K175" s="34">
        <v>345000</v>
      </c>
      <c r="L175" s="34">
        <v>243500</v>
      </c>
      <c r="M175" s="127">
        <f t="shared" si="187"/>
        <v>70.579710144927532</v>
      </c>
      <c r="N175" s="34">
        <v>345</v>
      </c>
      <c r="O175" s="34">
        <v>345</v>
      </c>
      <c r="P175" s="34">
        <v>243.5</v>
      </c>
      <c r="Q175" s="34">
        <v>355000</v>
      </c>
      <c r="R175" s="34">
        <v>355000</v>
      </c>
      <c r="S175" s="34"/>
      <c r="T175" s="34"/>
      <c r="U175" s="34">
        <f>R175</f>
        <v>355000</v>
      </c>
      <c r="V175" s="34" t="e">
        <f>#REF!-Q175</f>
        <v>#REF!</v>
      </c>
      <c r="W175" s="86" t="e">
        <f>#REF!/Q175*100</f>
        <v>#REF!</v>
      </c>
      <c r="X175" s="34" t="e">
        <f>#REF!-R175</f>
        <v>#REF!</v>
      </c>
      <c r="Y175" s="87" t="e">
        <f>#REF!/R175*100</f>
        <v>#REF!</v>
      </c>
    </row>
    <row r="176" spans="1:25" ht="47.25" customHeight="1" x14ac:dyDescent="0.25">
      <c r="A176" s="3" t="s">
        <v>56</v>
      </c>
      <c r="B176" s="3"/>
      <c r="C176" s="3"/>
      <c r="D176" s="3"/>
      <c r="E176" s="104">
        <v>851</v>
      </c>
      <c r="F176" s="4" t="s">
        <v>80</v>
      </c>
      <c r="G176" s="4" t="s">
        <v>14</v>
      </c>
      <c r="H176" s="4" t="s">
        <v>118</v>
      </c>
      <c r="I176" s="6">
        <v>600</v>
      </c>
      <c r="J176" s="34">
        <f t="shared" ref="J176:P176" si="235">J177</f>
        <v>3455000</v>
      </c>
      <c r="K176" s="34">
        <f t="shared" si="235"/>
        <v>3455000</v>
      </c>
      <c r="L176" s="34">
        <f t="shared" si="235"/>
        <v>2690000</v>
      </c>
      <c r="M176" s="127">
        <f t="shared" si="187"/>
        <v>77.858176555716355</v>
      </c>
      <c r="N176" s="34">
        <f t="shared" si="235"/>
        <v>3455</v>
      </c>
      <c r="O176" s="34">
        <f t="shared" si="235"/>
        <v>3455</v>
      </c>
      <c r="P176" s="34">
        <f t="shared" si="235"/>
        <v>2690</v>
      </c>
      <c r="Q176" s="34">
        <f>Q177</f>
        <v>3445000</v>
      </c>
      <c r="R176" s="34">
        <f>R177</f>
        <v>3445000</v>
      </c>
      <c r="S176" s="34">
        <f t="shared" ref="S176" si="236">S177</f>
        <v>0</v>
      </c>
      <c r="T176" s="34">
        <f t="shared" ref="T176" si="237">T177</f>
        <v>0</v>
      </c>
      <c r="U176" s="34">
        <f t="shared" ref="U176" si="238">U177</f>
        <v>3445000</v>
      </c>
      <c r="V176" s="34" t="e">
        <f>#REF!-Q176</f>
        <v>#REF!</v>
      </c>
      <c r="W176" s="86" t="e">
        <f>#REF!/Q176*100</f>
        <v>#REF!</v>
      </c>
      <c r="X176" s="34" t="e">
        <f>#REF!-R176</f>
        <v>#REF!</v>
      </c>
      <c r="Y176" s="87" t="e">
        <f>#REF!/R176*100</f>
        <v>#REF!</v>
      </c>
    </row>
    <row r="177" spans="1:25" ht="18" customHeight="1" x14ac:dyDescent="0.25">
      <c r="A177" s="3" t="s">
        <v>113</v>
      </c>
      <c r="B177" s="3"/>
      <c r="C177" s="3"/>
      <c r="D177" s="3"/>
      <c r="E177" s="104">
        <v>851</v>
      </c>
      <c r="F177" s="4" t="s">
        <v>80</v>
      </c>
      <c r="G177" s="4" t="s">
        <v>14</v>
      </c>
      <c r="H177" s="4" t="s">
        <v>118</v>
      </c>
      <c r="I177" s="4" t="s">
        <v>114</v>
      </c>
      <c r="J177" s="34">
        <f>3344400+110600</f>
        <v>3455000</v>
      </c>
      <c r="K177" s="34">
        <f>3344400+110600</f>
        <v>3455000</v>
      </c>
      <c r="L177" s="34">
        <f>2642000+48000</f>
        <v>2690000</v>
      </c>
      <c r="M177" s="127">
        <f t="shared" si="187"/>
        <v>77.858176555716355</v>
      </c>
      <c r="N177" s="34">
        <v>3455</v>
      </c>
      <c r="O177" s="34">
        <v>3455</v>
      </c>
      <c r="P177" s="34">
        <v>2690</v>
      </c>
      <c r="Q177" s="34">
        <v>3445000</v>
      </c>
      <c r="R177" s="34">
        <v>3445000</v>
      </c>
      <c r="S177" s="34"/>
      <c r="T177" s="34"/>
      <c r="U177" s="34">
        <f>R177</f>
        <v>3445000</v>
      </c>
      <c r="V177" s="34" t="e">
        <f>#REF!-Q177</f>
        <v>#REF!</v>
      </c>
      <c r="W177" s="86" t="e">
        <f>#REF!/Q177*100</f>
        <v>#REF!</v>
      </c>
      <c r="X177" s="34" t="e">
        <f>#REF!-R177</f>
        <v>#REF!</v>
      </c>
      <c r="Y177" s="87" t="e">
        <f>#REF!/R177*100</f>
        <v>#REF!</v>
      </c>
    </row>
    <row r="178" spans="1:25" ht="75" x14ac:dyDescent="0.25">
      <c r="A178" s="25" t="s">
        <v>394</v>
      </c>
      <c r="B178" s="3"/>
      <c r="C178" s="3"/>
      <c r="D178" s="3"/>
      <c r="E178" s="104">
        <v>851</v>
      </c>
      <c r="F178" s="5" t="s">
        <v>80</v>
      </c>
      <c r="G178" s="5" t="s">
        <v>14</v>
      </c>
      <c r="H178" s="4" t="s">
        <v>380</v>
      </c>
      <c r="I178" s="5"/>
      <c r="J178" s="34">
        <f t="shared" ref="J178:O179" si="239">J179</f>
        <v>1600000</v>
      </c>
      <c r="K178" s="34">
        <f t="shared" si="239"/>
        <v>1600000</v>
      </c>
      <c r="L178" s="34">
        <f t="shared" si="239"/>
        <v>928011.5</v>
      </c>
      <c r="M178" s="127">
        <f t="shared" si="187"/>
        <v>58.000718750000004</v>
      </c>
      <c r="N178" s="34">
        <f t="shared" si="239"/>
        <v>1600</v>
      </c>
      <c r="O178" s="34">
        <f t="shared" si="239"/>
        <v>1600</v>
      </c>
      <c r="P178" s="34">
        <f t="shared" ref="N178:P179" si="240">P179</f>
        <v>928</v>
      </c>
      <c r="Q178" s="34">
        <f t="shared" ref="Q178:R179" si="241">Q179</f>
        <v>0</v>
      </c>
      <c r="R178" s="34">
        <f t="shared" si="241"/>
        <v>1682346</v>
      </c>
      <c r="S178" s="34">
        <f t="shared" ref="S178:S179" si="242">S179</f>
        <v>0</v>
      </c>
      <c r="T178" s="34">
        <f t="shared" ref="T178:T179" si="243">T179</f>
        <v>1682346</v>
      </c>
      <c r="U178" s="34">
        <f t="shared" ref="U178:U179" si="244">U179</f>
        <v>0</v>
      </c>
      <c r="V178" s="34" t="e">
        <f>#REF!-Q178</f>
        <v>#REF!</v>
      </c>
      <c r="W178" s="86" t="e">
        <f>#REF!/Q178*100</f>
        <v>#REF!</v>
      </c>
      <c r="X178" s="34" t="e">
        <f>#REF!-R178</f>
        <v>#REF!</v>
      </c>
      <c r="Y178" s="87" t="e">
        <f>#REF!/R178*100</f>
        <v>#REF!</v>
      </c>
    </row>
    <row r="179" spans="1:25" ht="46.5" customHeight="1" x14ac:dyDescent="0.25">
      <c r="A179" s="3" t="s">
        <v>56</v>
      </c>
      <c r="B179" s="3"/>
      <c r="C179" s="3"/>
      <c r="D179" s="3"/>
      <c r="E179" s="104">
        <v>851</v>
      </c>
      <c r="F179" s="4" t="s">
        <v>80</v>
      </c>
      <c r="G179" s="4" t="s">
        <v>14</v>
      </c>
      <c r="H179" s="4" t="s">
        <v>380</v>
      </c>
      <c r="I179" s="4" t="s">
        <v>112</v>
      </c>
      <c r="J179" s="34">
        <f t="shared" si="239"/>
        <v>1600000</v>
      </c>
      <c r="K179" s="34">
        <f t="shared" si="239"/>
        <v>1600000</v>
      </c>
      <c r="L179" s="34">
        <f t="shared" si="239"/>
        <v>928011.5</v>
      </c>
      <c r="M179" s="127">
        <f t="shared" si="187"/>
        <v>58.000718750000004</v>
      </c>
      <c r="N179" s="34">
        <f t="shared" si="240"/>
        <v>1600</v>
      </c>
      <c r="O179" s="34">
        <f t="shared" si="240"/>
        <v>1600</v>
      </c>
      <c r="P179" s="34">
        <f t="shared" si="240"/>
        <v>928</v>
      </c>
      <c r="Q179" s="34">
        <f t="shared" si="241"/>
        <v>0</v>
      </c>
      <c r="R179" s="34">
        <f t="shared" si="241"/>
        <v>1682346</v>
      </c>
      <c r="S179" s="34">
        <f t="shared" si="242"/>
        <v>0</v>
      </c>
      <c r="T179" s="34">
        <f t="shared" si="243"/>
        <v>1682346</v>
      </c>
      <c r="U179" s="34">
        <f t="shared" si="244"/>
        <v>0</v>
      </c>
      <c r="V179" s="34" t="e">
        <f>#REF!-Q179</f>
        <v>#REF!</v>
      </c>
      <c r="W179" s="86" t="e">
        <f>#REF!/Q179*100</f>
        <v>#REF!</v>
      </c>
      <c r="X179" s="34" t="e">
        <f>#REF!-R179</f>
        <v>#REF!</v>
      </c>
      <c r="Y179" s="87" t="e">
        <f>#REF!/R179*100</f>
        <v>#REF!</v>
      </c>
    </row>
    <row r="180" spans="1:25" ht="18" customHeight="1" x14ac:dyDescent="0.25">
      <c r="A180" s="3" t="s">
        <v>57</v>
      </c>
      <c r="B180" s="3"/>
      <c r="C180" s="3"/>
      <c r="D180" s="3"/>
      <c r="E180" s="104">
        <v>851</v>
      </c>
      <c r="F180" s="4" t="s">
        <v>80</v>
      </c>
      <c r="G180" s="4" t="s">
        <v>14</v>
      </c>
      <c r="H180" s="4" t="s">
        <v>380</v>
      </c>
      <c r="I180" s="4" t="s">
        <v>114</v>
      </c>
      <c r="J180" s="34">
        <f>1500000+100000</f>
        <v>1600000</v>
      </c>
      <c r="K180" s="34">
        <f>1500000+100000</f>
        <v>1600000</v>
      </c>
      <c r="L180" s="34">
        <f>881611.13+46400.37</f>
        <v>928011.5</v>
      </c>
      <c r="M180" s="127">
        <f t="shared" si="187"/>
        <v>58.000718750000004</v>
      </c>
      <c r="N180" s="34">
        <v>1600</v>
      </c>
      <c r="O180" s="34">
        <v>1600</v>
      </c>
      <c r="P180" s="34">
        <v>928</v>
      </c>
      <c r="Q180" s="34"/>
      <c r="R180" s="34">
        <v>1682346</v>
      </c>
      <c r="S180" s="34"/>
      <c r="T180" s="34">
        <f>R180</f>
        <v>1682346</v>
      </c>
      <c r="U180" s="34"/>
      <c r="V180" s="34" t="e">
        <f>#REF!-Q180</f>
        <v>#REF!</v>
      </c>
      <c r="W180" s="86" t="e">
        <f>#REF!/Q180*100</f>
        <v>#REF!</v>
      </c>
      <c r="X180" s="34" t="e">
        <f>#REF!-R180</f>
        <v>#REF!</v>
      </c>
      <c r="Y180" s="87" t="e">
        <f>#REF!/R180*100</f>
        <v>#REF!</v>
      </c>
    </row>
    <row r="181" spans="1:25" x14ac:dyDescent="0.25">
      <c r="A181" s="13" t="s">
        <v>396</v>
      </c>
      <c r="B181" s="3"/>
      <c r="C181" s="3"/>
      <c r="D181" s="3"/>
      <c r="E181" s="104">
        <v>851</v>
      </c>
      <c r="F181" s="4" t="s">
        <v>80</v>
      </c>
      <c r="G181" s="4" t="s">
        <v>14</v>
      </c>
      <c r="H181" s="4" t="s">
        <v>387</v>
      </c>
      <c r="I181" s="4"/>
      <c r="J181" s="34">
        <f t="shared" ref="J181:O182" si="245">J182</f>
        <v>124505</v>
      </c>
      <c r="K181" s="34">
        <f t="shared" si="245"/>
        <v>124505</v>
      </c>
      <c r="L181" s="34">
        <f t="shared" si="245"/>
        <v>124505</v>
      </c>
      <c r="M181" s="127">
        <f t="shared" si="187"/>
        <v>100</v>
      </c>
      <c r="N181" s="34">
        <f t="shared" si="245"/>
        <v>124.5</v>
      </c>
      <c r="O181" s="34">
        <f t="shared" si="245"/>
        <v>124.5</v>
      </c>
      <c r="P181" s="34">
        <f t="shared" ref="N181:P182" si="246">P182</f>
        <v>124.5</v>
      </c>
      <c r="Q181" s="34">
        <f t="shared" ref="Q181:R182" si="247">Q182</f>
        <v>0</v>
      </c>
      <c r="R181" s="34">
        <f t="shared" si="247"/>
        <v>113225</v>
      </c>
      <c r="S181" s="34">
        <f t="shared" ref="S181:S182" si="248">S182</f>
        <v>0</v>
      </c>
      <c r="T181" s="34">
        <f t="shared" ref="T181:T182" si="249">T182</f>
        <v>0</v>
      </c>
      <c r="U181" s="34">
        <f t="shared" ref="U181:U182" si="250">U182</f>
        <v>0</v>
      </c>
      <c r="V181" s="34" t="e">
        <f>#REF!-Q181</f>
        <v>#REF!</v>
      </c>
      <c r="W181" s="86" t="e">
        <f>#REF!/Q181*100</f>
        <v>#REF!</v>
      </c>
      <c r="X181" s="34" t="e">
        <f>#REF!-R181</f>
        <v>#REF!</v>
      </c>
      <c r="Y181" s="87" t="e">
        <f>#REF!/R181*100</f>
        <v>#REF!</v>
      </c>
    </row>
    <row r="182" spans="1:25" ht="46.5" customHeight="1" x14ac:dyDescent="0.25">
      <c r="A182" s="3" t="s">
        <v>56</v>
      </c>
      <c r="B182" s="3"/>
      <c r="C182" s="3"/>
      <c r="D182" s="3"/>
      <c r="E182" s="104">
        <v>851</v>
      </c>
      <c r="F182" s="4" t="s">
        <v>80</v>
      </c>
      <c r="G182" s="4" t="s">
        <v>14</v>
      </c>
      <c r="H182" s="4" t="s">
        <v>387</v>
      </c>
      <c r="I182" s="4" t="s">
        <v>112</v>
      </c>
      <c r="J182" s="34">
        <f t="shared" si="245"/>
        <v>124505</v>
      </c>
      <c r="K182" s="34">
        <f t="shared" si="245"/>
        <v>124505</v>
      </c>
      <c r="L182" s="34">
        <f t="shared" si="245"/>
        <v>124505</v>
      </c>
      <c r="M182" s="127">
        <f t="shared" si="187"/>
        <v>100</v>
      </c>
      <c r="N182" s="34">
        <f t="shared" si="246"/>
        <v>124.5</v>
      </c>
      <c r="O182" s="34">
        <f t="shared" si="246"/>
        <v>124.5</v>
      </c>
      <c r="P182" s="34">
        <f t="shared" si="246"/>
        <v>124.5</v>
      </c>
      <c r="Q182" s="34">
        <f t="shared" si="247"/>
        <v>0</v>
      </c>
      <c r="R182" s="34">
        <f t="shared" si="247"/>
        <v>113225</v>
      </c>
      <c r="S182" s="34">
        <f t="shared" si="248"/>
        <v>0</v>
      </c>
      <c r="T182" s="34">
        <f t="shared" si="249"/>
        <v>0</v>
      </c>
      <c r="U182" s="34">
        <f t="shared" si="250"/>
        <v>0</v>
      </c>
      <c r="V182" s="34" t="e">
        <f>#REF!-Q182</f>
        <v>#REF!</v>
      </c>
      <c r="W182" s="86" t="e">
        <f>#REF!/Q182*100</f>
        <v>#REF!</v>
      </c>
      <c r="X182" s="34" t="e">
        <f>#REF!-R182</f>
        <v>#REF!</v>
      </c>
      <c r="Y182" s="87" t="e">
        <f>#REF!/R182*100</f>
        <v>#REF!</v>
      </c>
    </row>
    <row r="183" spans="1:25" ht="18" customHeight="1" x14ac:dyDescent="0.25">
      <c r="A183" s="3" t="s">
        <v>57</v>
      </c>
      <c r="B183" s="3"/>
      <c r="C183" s="3"/>
      <c r="D183" s="3"/>
      <c r="E183" s="104">
        <v>851</v>
      </c>
      <c r="F183" s="4" t="s">
        <v>80</v>
      </c>
      <c r="G183" s="4" t="s">
        <v>14</v>
      </c>
      <c r="H183" s="4" t="s">
        <v>387</v>
      </c>
      <c r="I183" s="4" t="s">
        <v>114</v>
      </c>
      <c r="J183" s="34">
        <f>50000+2632+68279+3594</f>
        <v>124505</v>
      </c>
      <c r="K183" s="34">
        <f>50000+2632+68279+3594</f>
        <v>124505</v>
      </c>
      <c r="L183" s="34">
        <f>50000+2632+68279+3594</f>
        <v>124505</v>
      </c>
      <c r="M183" s="127">
        <f t="shared" si="187"/>
        <v>100</v>
      </c>
      <c r="N183" s="34">
        <v>124.5</v>
      </c>
      <c r="O183" s="34">
        <v>124.5</v>
      </c>
      <c r="P183" s="34">
        <v>124.5</v>
      </c>
      <c r="Q183" s="34"/>
      <c r="R183" s="34">
        <v>113225</v>
      </c>
      <c r="S183" s="34"/>
      <c r="T183" s="34"/>
      <c r="U183" s="34"/>
      <c r="V183" s="34" t="e">
        <f>#REF!-Q183</f>
        <v>#REF!</v>
      </c>
      <c r="W183" s="86" t="e">
        <f>#REF!/Q183*100</f>
        <v>#REF!</v>
      </c>
      <c r="X183" s="34" t="e">
        <f>#REF!-R183</f>
        <v>#REF!</v>
      </c>
      <c r="Y183" s="87" t="e">
        <f>#REF!/R183*100</f>
        <v>#REF!</v>
      </c>
    </row>
    <row r="184" spans="1:25" ht="90" hidden="1" x14ac:dyDescent="0.25">
      <c r="A184" s="13" t="s">
        <v>400</v>
      </c>
      <c r="B184" s="3"/>
      <c r="C184" s="3"/>
      <c r="D184" s="3"/>
      <c r="E184" s="104">
        <v>851</v>
      </c>
      <c r="F184" s="5" t="s">
        <v>80</v>
      </c>
      <c r="G184" s="5" t="s">
        <v>14</v>
      </c>
      <c r="H184" s="4" t="s">
        <v>383</v>
      </c>
      <c r="I184" s="5"/>
      <c r="J184" s="34"/>
      <c r="K184" s="34"/>
      <c r="L184" s="34"/>
      <c r="M184" s="127" t="e">
        <f t="shared" si="187"/>
        <v>#DIV/0!</v>
      </c>
      <c r="N184" s="34"/>
      <c r="O184" s="34"/>
      <c r="P184" s="34"/>
      <c r="Q184" s="34">
        <f t="shared" ref="Q184:R185" si="251">Q185</f>
        <v>0</v>
      </c>
      <c r="R184" s="34">
        <f t="shared" si="251"/>
        <v>221341</v>
      </c>
      <c r="S184" s="34">
        <f t="shared" ref="S184:S185" si="252">S185</f>
        <v>0</v>
      </c>
      <c r="T184" s="34">
        <f t="shared" ref="T184:T185" si="253">T185</f>
        <v>0</v>
      </c>
      <c r="U184" s="34">
        <f t="shared" ref="U184:U185" si="254">U185</f>
        <v>0</v>
      </c>
      <c r="V184" s="34" t="e">
        <f>#REF!-Q184</f>
        <v>#REF!</v>
      </c>
      <c r="W184" s="86" t="e">
        <f>#REF!/Q184*100</f>
        <v>#REF!</v>
      </c>
      <c r="X184" s="34" t="e">
        <f>#REF!-R184</f>
        <v>#REF!</v>
      </c>
      <c r="Y184" s="87" t="e">
        <f>#REF!/R184*100</f>
        <v>#REF!</v>
      </c>
    </row>
    <row r="185" spans="1:25" ht="60" hidden="1" x14ac:dyDescent="0.25">
      <c r="A185" s="3" t="s">
        <v>56</v>
      </c>
      <c r="B185" s="3"/>
      <c r="C185" s="3"/>
      <c r="D185" s="3"/>
      <c r="E185" s="104">
        <v>851</v>
      </c>
      <c r="F185" s="4" t="s">
        <v>80</v>
      </c>
      <c r="G185" s="4" t="s">
        <v>14</v>
      </c>
      <c r="H185" s="4" t="s">
        <v>383</v>
      </c>
      <c r="I185" s="4" t="s">
        <v>112</v>
      </c>
      <c r="J185" s="34"/>
      <c r="K185" s="34"/>
      <c r="L185" s="34"/>
      <c r="M185" s="127" t="e">
        <f t="shared" si="187"/>
        <v>#DIV/0!</v>
      </c>
      <c r="N185" s="34"/>
      <c r="O185" s="34"/>
      <c r="P185" s="34"/>
      <c r="Q185" s="34">
        <f t="shared" si="251"/>
        <v>0</v>
      </c>
      <c r="R185" s="34">
        <f t="shared" si="251"/>
        <v>221341</v>
      </c>
      <c r="S185" s="34">
        <f t="shared" si="252"/>
        <v>0</v>
      </c>
      <c r="T185" s="34">
        <f t="shared" si="253"/>
        <v>0</v>
      </c>
      <c r="U185" s="34">
        <f t="shared" si="254"/>
        <v>0</v>
      </c>
      <c r="V185" s="34" t="e">
        <f>#REF!-Q185</f>
        <v>#REF!</v>
      </c>
      <c r="W185" s="86" t="e">
        <f>#REF!/Q185*100</f>
        <v>#REF!</v>
      </c>
      <c r="X185" s="34" t="e">
        <f>#REF!-R185</f>
        <v>#REF!</v>
      </c>
      <c r="Y185" s="87" t="e">
        <f>#REF!/R185*100</f>
        <v>#REF!</v>
      </c>
    </row>
    <row r="186" spans="1:25" ht="30" hidden="1" x14ac:dyDescent="0.25">
      <c r="A186" s="3" t="s">
        <v>113</v>
      </c>
      <c r="B186" s="3"/>
      <c r="C186" s="3"/>
      <c r="D186" s="3"/>
      <c r="E186" s="104">
        <v>851</v>
      </c>
      <c r="F186" s="4" t="s">
        <v>80</v>
      </c>
      <c r="G186" s="4" t="s">
        <v>14</v>
      </c>
      <c r="H186" s="4" t="s">
        <v>383</v>
      </c>
      <c r="I186" s="4" t="s">
        <v>114</v>
      </c>
      <c r="J186" s="34"/>
      <c r="K186" s="34"/>
      <c r="L186" s="34"/>
      <c r="M186" s="127" t="e">
        <f t="shared" si="187"/>
        <v>#DIV/0!</v>
      </c>
      <c r="N186" s="34"/>
      <c r="O186" s="34"/>
      <c r="P186" s="34"/>
      <c r="Q186" s="34"/>
      <c r="R186" s="34">
        <v>221341</v>
      </c>
      <c r="S186" s="34"/>
      <c r="T186" s="34"/>
      <c r="U186" s="34"/>
      <c r="V186" s="34" t="e">
        <f>#REF!-Q186</f>
        <v>#REF!</v>
      </c>
      <c r="W186" s="86" t="e">
        <f>#REF!/Q186*100</f>
        <v>#REF!</v>
      </c>
      <c r="X186" s="34" t="e">
        <f>#REF!-R186</f>
        <v>#REF!</v>
      </c>
      <c r="Y186" s="87" t="e">
        <f>#REF!/R186*100</f>
        <v>#REF!</v>
      </c>
    </row>
    <row r="187" spans="1:25" ht="30" x14ac:dyDescent="0.25">
      <c r="A187" s="13" t="s">
        <v>408</v>
      </c>
      <c r="B187" s="3"/>
      <c r="C187" s="3"/>
      <c r="D187" s="3"/>
      <c r="E187" s="104">
        <v>851</v>
      </c>
      <c r="F187" s="5" t="s">
        <v>80</v>
      </c>
      <c r="G187" s="5" t="s">
        <v>14</v>
      </c>
      <c r="H187" s="4" t="s">
        <v>407</v>
      </c>
      <c r="I187" s="5"/>
      <c r="J187" s="34">
        <f t="shared" ref="J187:O188" si="255">J188</f>
        <v>225000</v>
      </c>
      <c r="K187" s="34">
        <f t="shared" si="255"/>
        <v>225000</v>
      </c>
      <c r="L187" s="34">
        <f t="shared" si="255"/>
        <v>0</v>
      </c>
      <c r="M187" s="127">
        <f t="shared" si="187"/>
        <v>0</v>
      </c>
      <c r="N187" s="34">
        <f t="shared" si="255"/>
        <v>225</v>
      </c>
      <c r="O187" s="34">
        <f t="shared" si="255"/>
        <v>225</v>
      </c>
      <c r="P187" s="34">
        <f t="shared" ref="N187:P188" si="256">P188</f>
        <v>0</v>
      </c>
      <c r="Q187" s="34">
        <f t="shared" ref="Q187:R188" si="257">Q188</f>
        <v>0</v>
      </c>
      <c r="R187" s="34">
        <f t="shared" si="257"/>
        <v>1000000</v>
      </c>
      <c r="S187" s="34">
        <f t="shared" ref="S187:S188" si="258">S188</f>
        <v>850000</v>
      </c>
      <c r="T187" s="34">
        <f t="shared" ref="T187:T188" si="259">T188</f>
        <v>150000</v>
      </c>
      <c r="U187" s="34">
        <f t="shared" ref="U187:U188" si="260">U188</f>
        <v>0</v>
      </c>
      <c r="V187" s="34" t="e">
        <f>#REF!-Q187</f>
        <v>#REF!</v>
      </c>
      <c r="W187" s="86" t="e">
        <f>#REF!/Q187*100</f>
        <v>#REF!</v>
      </c>
      <c r="X187" s="34" t="e">
        <f>#REF!-R187</f>
        <v>#REF!</v>
      </c>
      <c r="Y187" s="87" t="e">
        <f>#REF!/R187*100</f>
        <v>#REF!</v>
      </c>
    </row>
    <row r="188" spans="1:25" ht="45.75" customHeight="1" x14ac:dyDescent="0.25">
      <c r="A188" s="3" t="s">
        <v>56</v>
      </c>
      <c r="B188" s="3"/>
      <c r="C188" s="3"/>
      <c r="D188" s="3"/>
      <c r="E188" s="104">
        <v>851</v>
      </c>
      <c r="F188" s="4" t="s">
        <v>80</v>
      </c>
      <c r="G188" s="4" t="s">
        <v>14</v>
      </c>
      <c r="H188" s="4" t="s">
        <v>407</v>
      </c>
      <c r="I188" s="4" t="s">
        <v>112</v>
      </c>
      <c r="J188" s="34">
        <f t="shared" si="255"/>
        <v>225000</v>
      </c>
      <c r="K188" s="34">
        <f t="shared" si="255"/>
        <v>225000</v>
      </c>
      <c r="L188" s="34">
        <f t="shared" si="255"/>
        <v>0</v>
      </c>
      <c r="M188" s="127">
        <f t="shared" si="187"/>
        <v>0</v>
      </c>
      <c r="N188" s="34">
        <f t="shared" si="256"/>
        <v>225</v>
      </c>
      <c r="O188" s="34">
        <f t="shared" si="256"/>
        <v>225</v>
      </c>
      <c r="P188" s="34">
        <f t="shared" si="256"/>
        <v>0</v>
      </c>
      <c r="Q188" s="34">
        <f t="shared" si="257"/>
        <v>0</v>
      </c>
      <c r="R188" s="34">
        <f t="shared" si="257"/>
        <v>1000000</v>
      </c>
      <c r="S188" s="34">
        <f t="shared" si="258"/>
        <v>850000</v>
      </c>
      <c r="T188" s="34">
        <f t="shared" si="259"/>
        <v>150000</v>
      </c>
      <c r="U188" s="34">
        <f t="shared" si="260"/>
        <v>0</v>
      </c>
      <c r="V188" s="34" t="e">
        <f>#REF!-Q188</f>
        <v>#REF!</v>
      </c>
      <c r="W188" s="86" t="e">
        <f>#REF!/Q188*100</f>
        <v>#REF!</v>
      </c>
      <c r="X188" s="34" t="e">
        <f>#REF!-R188</f>
        <v>#REF!</v>
      </c>
      <c r="Y188" s="87" t="e">
        <f>#REF!/R188*100</f>
        <v>#REF!</v>
      </c>
    </row>
    <row r="189" spans="1:25" ht="17.25" customHeight="1" x14ac:dyDescent="0.25">
      <c r="A189" s="3" t="s">
        <v>113</v>
      </c>
      <c r="B189" s="3"/>
      <c r="C189" s="3"/>
      <c r="D189" s="3"/>
      <c r="E189" s="104">
        <v>851</v>
      </c>
      <c r="F189" s="4" t="s">
        <v>80</v>
      </c>
      <c r="G189" s="4" t="s">
        <v>14</v>
      </c>
      <c r="H189" s="4" t="s">
        <v>407</v>
      </c>
      <c r="I189" s="4" t="s">
        <v>114</v>
      </c>
      <c r="J189" s="34">
        <v>225000</v>
      </c>
      <c r="K189" s="34">
        <v>225000</v>
      </c>
      <c r="L189" s="34"/>
      <c r="M189" s="127">
        <f t="shared" si="187"/>
        <v>0</v>
      </c>
      <c r="N189" s="34">
        <v>225</v>
      </c>
      <c r="O189" s="34">
        <v>225</v>
      </c>
      <c r="P189" s="34"/>
      <c r="Q189" s="34"/>
      <c r="R189" s="34">
        <v>1000000</v>
      </c>
      <c r="S189" s="34">
        <v>850000</v>
      </c>
      <c r="T189" s="34">
        <v>150000</v>
      </c>
      <c r="U189" s="34"/>
      <c r="V189" s="34" t="e">
        <f>#REF!-Q189</f>
        <v>#REF!</v>
      </c>
      <c r="W189" s="86" t="e">
        <f>#REF!/Q189*100</f>
        <v>#REF!</v>
      </c>
      <c r="X189" s="34" t="e">
        <f>#REF!-R189</f>
        <v>#REF!</v>
      </c>
      <c r="Y189" s="87" t="e">
        <f>#REF!/R189*100</f>
        <v>#REF!</v>
      </c>
    </row>
    <row r="190" spans="1:25" ht="28.5" x14ac:dyDescent="0.25">
      <c r="A190" s="29" t="s">
        <v>123</v>
      </c>
      <c r="B190" s="102"/>
      <c r="C190" s="102"/>
      <c r="D190" s="102"/>
      <c r="E190" s="104">
        <v>851</v>
      </c>
      <c r="F190" s="31" t="s">
        <v>80</v>
      </c>
      <c r="G190" s="31" t="s">
        <v>16</v>
      </c>
      <c r="H190" s="31"/>
      <c r="I190" s="31"/>
      <c r="J190" s="63">
        <f t="shared" ref="J190:R192" si="261">J191</f>
        <v>5000</v>
      </c>
      <c r="K190" s="63">
        <f t="shared" si="261"/>
        <v>5000</v>
      </c>
      <c r="L190" s="63">
        <f t="shared" si="261"/>
        <v>0</v>
      </c>
      <c r="M190" s="127">
        <f t="shared" si="187"/>
        <v>0</v>
      </c>
      <c r="N190" s="63">
        <f t="shared" si="261"/>
        <v>5</v>
      </c>
      <c r="O190" s="63">
        <f t="shared" si="261"/>
        <v>5</v>
      </c>
      <c r="P190" s="63">
        <f t="shared" si="261"/>
        <v>0</v>
      </c>
      <c r="Q190" s="63">
        <f t="shared" si="261"/>
        <v>5000</v>
      </c>
      <c r="R190" s="63">
        <f t="shared" si="261"/>
        <v>5000</v>
      </c>
      <c r="S190" s="63">
        <f t="shared" ref="Q190:U192" si="262">S191</f>
        <v>0</v>
      </c>
      <c r="T190" s="63">
        <f t="shared" si="262"/>
        <v>5000</v>
      </c>
      <c r="U190" s="63">
        <f t="shared" si="262"/>
        <v>0</v>
      </c>
      <c r="V190" s="34" t="e">
        <f>#REF!-Q190</f>
        <v>#REF!</v>
      </c>
      <c r="W190" s="86" t="e">
        <f>#REF!/Q190*100</f>
        <v>#REF!</v>
      </c>
      <c r="X190" s="34" t="e">
        <f>#REF!-R190</f>
        <v>#REF!</v>
      </c>
      <c r="Y190" s="87" t="e">
        <f>#REF!/R190*100</f>
        <v>#REF!</v>
      </c>
    </row>
    <row r="191" spans="1:25" ht="45" x14ac:dyDescent="0.25">
      <c r="A191" s="25" t="s">
        <v>124</v>
      </c>
      <c r="B191" s="3"/>
      <c r="C191" s="3"/>
      <c r="D191" s="3"/>
      <c r="E191" s="104">
        <v>851</v>
      </c>
      <c r="F191" s="4" t="s">
        <v>80</v>
      </c>
      <c r="G191" s="4" t="s">
        <v>16</v>
      </c>
      <c r="H191" s="4" t="s">
        <v>125</v>
      </c>
      <c r="I191" s="4"/>
      <c r="J191" s="34">
        <f t="shared" si="261"/>
        <v>5000</v>
      </c>
      <c r="K191" s="34">
        <f t="shared" si="261"/>
        <v>5000</v>
      </c>
      <c r="L191" s="34">
        <f t="shared" si="261"/>
        <v>0</v>
      </c>
      <c r="M191" s="127">
        <f t="shared" si="187"/>
        <v>0</v>
      </c>
      <c r="N191" s="34">
        <f t="shared" si="261"/>
        <v>5</v>
      </c>
      <c r="O191" s="34">
        <f t="shared" si="261"/>
        <v>5</v>
      </c>
      <c r="P191" s="34">
        <f t="shared" si="261"/>
        <v>0</v>
      </c>
      <c r="Q191" s="34">
        <f t="shared" si="262"/>
        <v>5000</v>
      </c>
      <c r="R191" s="34">
        <f t="shared" si="262"/>
        <v>5000</v>
      </c>
      <c r="S191" s="34">
        <f t="shared" si="262"/>
        <v>0</v>
      </c>
      <c r="T191" s="34">
        <f t="shared" si="262"/>
        <v>5000</v>
      </c>
      <c r="U191" s="34">
        <f t="shared" si="262"/>
        <v>0</v>
      </c>
      <c r="V191" s="34" t="e">
        <f>#REF!-Q191</f>
        <v>#REF!</v>
      </c>
      <c r="W191" s="86" t="e">
        <f>#REF!/Q191*100</f>
        <v>#REF!</v>
      </c>
      <c r="X191" s="34" t="e">
        <f>#REF!-R191</f>
        <v>#REF!</v>
      </c>
      <c r="Y191" s="87" t="e">
        <f>#REF!/R191*100</f>
        <v>#REF!</v>
      </c>
    </row>
    <row r="192" spans="1:25" ht="45" x14ac:dyDescent="0.25">
      <c r="A192" s="3" t="s">
        <v>25</v>
      </c>
      <c r="B192" s="105"/>
      <c r="C192" s="105"/>
      <c r="D192" s="105"/>
      <c r="E192" s="104">
        <v>851</v>
      </c>
      <c r="F192" s="4" t="s">
        <v>80</v>
      </c>
      <c r="G192" s="4" t="s">
        <v>16</v>
      </c>
      <c r="H192" s="4" t="s">
        <v>125</v>
      </c>
      <c r="I192" s="4" t="s">
        <v>26</v>
      </c>
      <c r="J192" s="34">
        <f t="shared" si="261"/>
        <v>5000</v>
      </c>
      <c r="K192" s="34">
        <f t="shared" si="261"/>
        <v>5000</v>
      </c>
      <c r="L192" s="34">
        <f t="shared" si="261"/>
        <v>0</v>
      </c>
      <c r="M192" s="127">
        <f t="shared" si="187"/>
        <v>0</v>
      </c>
      <c r="N192" s="34">
        <f t="shared" si="261"/>
        <v>5</v>
      </c>
      <c r="O192" s="34">
        <f t="shared" si="261"/>
        <v>5</v>
      </c>
      <c r="P192" s="34">
        <f t="shared" si="261"/>
        <v>0</v>
      </c>
      <c r="Q192" s="34">
        <f t="shared" si="262"/>
        <v>5000</v>
      </c>
      <c r="R192" s="34">
        <f t="shared" si="262"/>
        <v>5000</v>
      </c>
      <c r="S192" s="34">
        <f t="shared" si="262"/>
        <v>0</v>
      </c>
      <c r="T192" s="34">
        <f t="shared" si="262"/>
        <v>5000</v>
      </c>
      <c r="U192" s="34">
        <f t="shared" si="262"/>
        <v>0</v>
      </c>
      <c r="V192" s="34" t="e">
        <f>#REF!-Q192</f>
        <v>#REF!</v>
      </c>
      <c r="W192" s="86" t="e">
        <f>#REF!/Q192*100</f>
        <v>#REF!</v>
      </c>
      <c r="X192" s="34" t="e">
        <f>#REF!-R192</f>
        <v>#REF!</v>
      </c>
      <c r="Y192" s="87" t="e">
        <f>#REF!/R192*100</f>
        <v>#REF!</v>
      </c>
    </row>
    <row r="193" spans="1:25" ht="49.5" customHeight="1" x14ac:dyDescent="0.25">
      <c r="A193" s="3" t="s">
        <v>12</v>
      </c>
      <c r="B193" s="3"/>
      <c r="C193" s="3"/>
      <c r="D193" s="3"/>
      <c r="E193" s="104">
        <v>851</v>
      </c>
      <c r="F193" s="4" t="s">
        <v>80</v>
      </c>
      <c r="G193" s="4" t="s">
        <v>16</v>
      </c>
      <c r="H193" s="4" t="s">
        <v>125</v>
      </c>
      <c r="I193" s="4" t="s">
        <v>27</v>
      </c>
      <c r="J193" s="34">
        <v>5000</v>
      </c>
      <c r="K193" s="34">
        <v>5000</v>
      </c>
      <c r="L193" s="34"/>
      <c r="M193" s="127">
        <f t="shared" si="187"/>
        <v>0</v>
      </c>
      <c r="N193" s="34">
        <v>5</v>
      </c>
      <c r="O193" s="34">
        <v>5</v>
      </c>
      <c r="P193" s="34"/>
      <c r="Q193" s="34">
        <v>5000</v>
      </c>
      <c r="R193" s="34">
        <v>5000</v>
      </c>
      <c r="S193" s="34"/>
      <c r="T193" s="34">
        <f>R193</f>
        <v>5000</v>
      </c>
      <c r="U193" s="34"/>
      <c r="V193" s="34" t="e">
        <f>#REF!-Q193</f>
        <v>#REF!</v>
      </c>
      <c r="W193" s="86" t="e">
        <f>#REF!/Q193*100</f>
        <v>#REF!</v>
      </c>
      <c r="X193" s="34" t="e">
        <f>#REF!-R193</f>
        <v>#REF!</v>
      </c>
      <c r="Y193" s="87" t="e">
        <f>#REF!/R193*100</f>
        <v>#REF!</v>
      </c>
    </row>
    <row r="194" spans="1:25" x14ac:dyDescent="0.25">
      <c r="A194" s="26" t="s">
        <v>126</v>
      </c>
      <c r="B194" s="57"/>
      <c r="C194" s="57"/>
      <c r="D194" s="57"/>
      <c r="E194" s="104">
        <v>851</v>
      </c>
      <c r="F194" s="27" t="s">
        <v>127</v>
      </c>
      <c r="G194" s="27"/>
      <c r="H194" s="27"/>
      <c r="I194" s="27"/>
      <c r="J194" s="43">
        <f t="shared" ref="J194" si="263">J195+J199+J206+J213</f>
        <v>15485251</v>
      </c>
      <c r="K194" s="43">
        <f t="shared" ref="K194:L194" si="264">K195+K199+K206+K213</f>
        <v>15540251</v>
      </c>
      <c r="L194" s="43">
        <f t="shared" si="264"/>
        <v>6296351.8800000008</v>
      </c>
      <c r="M194" s="127">
        <f t="shared" si="187"/>
        <v>40.516410449226342</v>
      </c>
      <c r="N194" s="43">
        <f t="shared" ref="N194:P194" si="265">N195+N199+N206+N213</f>
        <v>15485.3</v>
      </c>
      <c r="O194" s="43">
        <f t="shared" ref="O194" si="266">O195+O199+O206+O213</f>
        <v>15540.3</v>
      </c>
      <c r="P194" s="43">
        <f t="shared" si="265"/>
        <v>6296.3</v>
      </c>
      <c r="Q194" s="43">
        <f t="shared" ref="Q194:U194" si="267">Q195+Q199+Q206+Q213</f>
        <v>16251899</v>
      </c>
      <c r="R194" s="43">
        <f t="shared" si="267"/>
        <v>19879499.100000001</v>
      </c>
      <c r="S194" s="43">
        <f t="shared" si="267"/>
        <v>11830560</v>
      </c>
      <c r="T194" s="43">
        <f t="shared" si="267"/>
        <v>7958939.0999999996</v>
      </c>
      <c r="U194" s="43">
        <f t="shared" si="267"/>
        <v>0</v>
      </c>
      <c r="V194" s="34" t="e">
        <f>#REF!-Q194</f>
        <v>#REF!</v>
      </c>
      <c r="W194" s="86" t="e">
        <f>#REF!/Q194*100</f>
        <v>#REF!</v>
      </c>
      <c r="X194" s="34" t="e">
        <f>#REF!-R194</f>
        <v>#REF!</v>
      </c>
      <c r="Y194" s="87" t="e">
        <f>#REF!/R194*100</f>
        <v>#REF!</v>
      </c>
    </row>
    <row r="195" spans="1:25" x14ac:dyDescent="0.25">
      <c r="A195" s="29" t="s">
        <v>128</v>
      </c>
      <c r="B195" s="102"/>
      <c r="C195" s="102"/>
      <c r="D195" s="102"/>
      <c r="E195" s="104">
        <v>851</v>
      </c>
      <c r="F195" s="31" t="s">
        <v>127</v>
      </c>
      <c r="G195" s="31" t="s">
        <v>14</v>
      </c>
      <c r="H195" s="31"/>
      <c r="I195" s="31"/>
      <c r="J195" s="35">
        <f t="shared" ref="J195:R197" si="268">J196</f>
        <v>3100238</v>
      </c>
      <c r="K195" s="35">
        <f t="shared" si="268"/>
        <v>3100238</v>
      </c>
      <c r="L195" s="35">
        <f t="shared" si="268"/>
        <v>2238238.9700000002</v>
      </c>
      <c r="M195" s="127">
        <f t="shared" si="187"/>
        <v>72.195714329028931</v>
      </c>
      <c r="N195" s="35">
        <f t="shared" si="268"/>
        <v>3100.2</v>
      </c>
      <c r="O195" s="35">
        <f t="shared" si="268"/>
        <v>3100.2</v>
      </c>
      <c r="P195" s="35">
        <f t="shared" si="268"/>
        <v>2238.1999999999998</v>
      </c>
      <c r="Q195" s="35">
        <f t="shared" si="268"/>
        <v>3078600</v>
      </c>
      <c r="R195" s="35">
        <f t="shared" si="268"/>
        <v>3078600</v>
      </c>
      <c r="S195" s="35">
        <f t="shared" ref="Q195:U197" si="269">S196</f>
        <v>0</v>
      </c>
      <c r="T195" s="35">
        <f t="shared" si="269"/>
        <v>3078600</v>
      </c>
      <c r="U195" s="35">
        <f t="shared" si="269"/>
        <v>0</v>
      </c>
      <c r="V195" s="34" t="e">
        <f>#REF!-Q195</f>
        <v>#REF!</v>
      </c>
      <c r="W195" s="86" t="e">
        <f>#REF!/Q195*100</f>
        <v>#REF!</v>
      </c>
      <c r="X195" s="34" t="e">
        <f>#REF!-R195</f>
        <v>#REF!</v>
      </c>
      <c r="Y195" s="87" t="e">
        <f>#REF!/R195*100</f>
        <v>#REF!</v>
      </c>
    </row>
    <row r="196" spans="1:25" ht="45" x14ac:dyDescent="0.25">
      <c r="A196" s="25" t="s">
        <v>129</v>
      </c>
      <c r="B196" s="3"/>
      <c r="C196" s="3"/>
      <c r="D196" s="3"/>
      <c r="E196" s="104">
        <v>851</v>
      </c>
      <c r="F196" s="4" t="s">
        <v>127</v>
      </c>
      <c r="G196" s="4" t="s">
        <v>14</v>
      </c>
      <c r="H196" s="4" t="s">
        <v>130</v>
      </c>
      <c r="I196" s="4"/>
      <c r="J196" s="34">
        <f t="shared" si="268"/>
        <v>3100238</v>
      </c>
      <c r="K196" s="34">
        <f t="shared" si="268"/>
        <v>3100238</v>
      </c>
      <c r="L196" s="34">
        <f t="shared" si="268"/>
        <v>2238238.9700000002</v>
      </c>
      <c r="M196" s="127">
        <f t="shared" si="187"/>
        <v>72.195714329028931</v>
      </c>
      <c r="N196" s="34">
        <f t="shared" si="268"/>
        <v>3100.2</v>
      </c>
      <c r="O196" s="34">
        <f t="shared" si="268"/>
        <v>3100.2</v>
      </c>
      <c r="P196" s="34">
        <f t="shared" si="268"/>
        <v>2238.1999999999998</v>
      </c>
      <c r="Q196" s="34">
        <f t="shared" si="269"/>
        <v>3078600</v>
      </c>
      <c r="R196" s="34">
        <f t="shared" si="269"/>
        <v>3078600</v>
      </c>
      <c r="S196" s="34">
        <f t="shared" si="269"/>
        <v>0</v>
      </c>
      <c r="T196" s="34">
        <f t="shared" si="269"/>
        <v>3078600</v>
      </c>
      <c r="U196" s="34">
        <f t="shared" si="269"/>
        <v>0</v>
      </c>
      <c r="V196" s="34" t="e">
        <f>#REF!-Q196</f>
        <v>#REF!</v>
      </c>
      <c r="W196" s="86" t="e">
        <f>#REF!/Q196*100</f>
        <v>#REF!</v>
      </c>
      <c r="X196" s="34" t="e">
        <f>#REF!-R196</f>
        <v>#REF!</v>
      </c>
      <c r="Y196" s="87" t="e">
        <f>#REF!/R196*100</f>
        <v>#REF!</v>
      </c>
    </row>
    <row r="197" spans="1:25" ht="30" x14ac:dyDescent="0.25">
      <c r="A197" s="105" t="s">
        <v>131</v>
      </c>
      <c r="B197" s="105"/>
      <c r="C197" s="105"/>
      <c r="D197" s="105"/>
      <c r="E197" s="104">
        <v>851</v>
      </c>
      <c r="F197" s="4" t="s">
        <v>127</v>
      </c>
      <c r="G197" s="4" t="s">
        <v>14</v>
      </c>
      <c r="H197" s="4" t="s">
        <v>130</v>
      </c>
      <c r="I197" s="4" t="s">
        <v>132</v>
      </c>
      <c r="J197" s="34">
        <f t="shared" si="268"/>
        <v>3100238</v>
      </c>
      <c r="K197" s="34">
        <f t="shared" si="268"/>
        <v>3100238</v>
      </c>
      <c r="L197" s="34">
        <f t="shared" si="268"/>
        <v>2238238.9700000002</v>
      </c>
      <c r="M197" s="127">
        <f t="shared" si="187"/>
        <v>72.195714329028931</v>
      </c>
      <c r="N197" s="34">
        <f t="shared" si="268"/>
        <v>3100.2</v>
      </c>
      <c r="O197" s="34">
        <f t="shared" si="268"/>
        <v>3100.2</v>
      </c>
      <c r="P197" s="34">
        <f t="shared" si="268"/>
        <v>2238.1999999999998</v>
      </c>
      <c r="Q197" s="34">
        <f t="shared" si="269"/>
        <v>3078600</v>
      </c>
      <c r="R197" s="34">
        <f t="shared" si="269"/>
        <v>3078600</v>
      </c>
      <c r="S197" s="34">
        <f t="shared" si="269"/>
        <v>0</v>
      </c>
      <c r="T197" s="34">
        <f t="shared" si="269"/>
        <v>3078600</v>
      </c>
      <c r="U197" s="34">
        <f t="shared" si="269"/>
        <v>0</v>
      </c>
      <c r="V197" s="34" t="e">
        <f>#REF!-Q197</f>
        <v>#REF!</v>
      </c>
      <c r="W197" s="86" t="e">
        <f>#REF!/Q197*100</f>
        <v>#REF!</v>
      </c>
      <c r="X197" s="34" t="e">
        <f>#REF!-R197</f>
        <v>#REF!</v>
      </c>
      <c r="Y197" s="87" t="e">
        <f>#REF!/R197*100</f>
        <v>#REF!</v>
      </c>
    </row>
    <row r="198" spans="1:25" ht="45" x14ac:dyDescent="0.25">
      <c r="A198" s="105" t="s">
        <v>133</v>
      </c>
      <c r="B198" s="3"/>
      <c r="C198" s="3"/>
      <c r="D198" s="42"/>
      <c r="E198" s="104">
        <v>851</v>
      </c>
      <c r="F198" s="4" t="s">
        <v>127</v>
      </c>
      <c r="G198" s="4" t="s">
        <v>14</v>
      </c>
      <c r="H198" s="4" t="s">
        <v>130</v>
      </c>
      <c r="I198" s="4" t="s">
        <v>134</v>
      </c>
      <c r="J198" s="34">
        <v>3100238</v>
      </c>
      <c r="K198" s="34">
        <v>3100238</v>
      </c>
      <c r="L198" s="34">
        <v>2238238.9700000002</v>
      </c>
      <c r="M198" s="127">
        <f t="shared" si="187"/>
        <v>72.195714329028931</v>
      </c>
      <c r="N198" s="34">
        <v>3100.2</v>
      </c>
      <c r="O198" s="34">
        <v>3100.2</v>
      </c>
      <c r="P198" s="34">
        <v>2238.1999999999998</v>
      </c>
      <c r="Q198" s="34">
        <v>3078600</v>
      </c>
      <c r="R198" s="34">
        <v>3078600</v>
      </c>
      <c r="S198" s="34"/>
      <c r="T198" s="34">
        <f>R198</f>
        <v>3078600</v>
      </c>
      <c r="U198" s="34"/>
      <c r="V198" s="34" t="e">
        <f>#REF!-Q198</f>
        <v>#REF!</v>
      </c>
      <c r="W198" s="86" t="e">
        <f>#REF!/Q198*100</f>
        <v>#REF!</v>
      </c>
      <c r="X198" s="34" t="e">
        <f>#REF!-R198</f>
        <v>#REF!</v>
      </c>
      <c r="Y198" s="87" t="e">
        <f>#REF!/R198*100</f>
        <v>#REF!</v>
      </c>
    </row>
    <row r="199" spans="1:25" ht="18.75" customHeight="1" x14ac:dyDescent="0.25">
      <c r="A199" s="29" t="s">
        <v>135</v>
      </c>
      <c r="B199" s="102"/>
      <c r="C199" s="102"/>
      <c r="D199" s="102"/>
      <c r="E199" s="104">
        <v>851</v>
      </c>
      <c r="F199" s="31" t="s">
        <v>127</v>
      </c>
      <c r="G199" s="31" t="s">
        <v>61</v>
      </c>
      <c r="H199" s="31"/>
      <c r="I199" s="31"/>
      <c r="J199" s="35">
        <f t="shared" ref="J199" si="270">J203+J200</f>
        <v>131568</v>
      </c>
      <c r="K199" s="35">
        <f t="shared" ref="K199:L199" si="271">K203+K200</f>
        <v>186568</v>
      </c>
      <c r="L199" s="35">
        <f t="shared" si="271"/>
        <v>173712</v>
      </c>
      <c r="M199" s="127">
        <f t="shared" ref="M199:M262" si="272">L199/K199*100</f>
        <v>93.109214870717381</v>
      </c>
      <c r="N199" s="35">
        <f t="shared" ref="N199:P199" si="273">N203+N200</f>
        <v>131.6</v>
      </c>
      <c r="O199" s="35">
        <f t="shared" ref="O199" si="274">O203+O200</f>
        <v>186.6</v>
      </c>
      <c r="P199" s="35">
        <f t="shared" si="273"/>
        <v>173.7</v>
      </c>
      <c r="Q199" s="35">
        <f t="shared" ref="Q199:U199" si="275">Q203+Q200</f>
        <v>1342739</v>
      </c>
      <c r="R199" s="35">
        <f t="shared" si="275"/>
        <v>4970339.0999999996</v>
      </c>
      <c r="S199" s="35">
        <f t="shared" si="275"/>
        <v>0</v>
      </c>
      <c r="T199" s="35">
        <f t="shared" si="275"/>
        <v>4880339.0999999996</v>
      </c>
      <c r="U199" s="35">
        <f t="shared" si="275"/>
        <v>0</v>
      </c>
      <c r="V199" s="34" t="e">
        <f>#REF!-Q199</f>
        <v>#REF!</v>
      </c>
      <c r="W199" s="86" t="e">
        <f>#REF!/Q199*100</f>
        <v>#REF!</v>
      </c>
      <c r="X199" s="34" t="e">
        <f>#REF!-R199</f>
        <v>#REF!</v>
      </c>
      <c r="Y199" s="87" t="e">
        <f>#REF!/R199*100</f>
        <v>#REF!</v>
      </c>
    </row>
    <row r="200" spans="1:25" ht="45" hidden="1" x14ac:dyDescent="0.25">
      <c r="A200" s="25" t="s">
        <v>395</v>
      </c>
      <c r="B200" s="105"/>
      <c r="C200" s="105"/>
      <c r="D200" s="105"/>
      <c r="E200" s="104">
        <v>851</v>
      </c>
      <c r="F200" s="4" t="s">
        <v>127</v>
      </c>
      <c r="G200" s="4" t="s">
        <v>61</v>
      </c>
      <c r="H200" s="4" t="s">
        <v>348</v>
      </c>
      <c r="I200" s="4"/>
      <c r="J200" s="34"/>
      <c r="K200" s="34"/>
      <c r="L200" s="34"/>
      <c r="M200" s="127" t="e">
        <f t="shared" si="272"/>
        <v>#DIV/0!</v>
      </c>
      <c r="N200" s="34"/>
      <c r="O200" s="34"/>
      <c r="P200" s="34"/>
      <c r="Q200" s="34">
        <f t="shared" ref="Q200:R200" si="276">Q201</f>
        <v>1342739</v>
      </c>
      <c r="R200" s="34">
        <f t="shared" si="276"/>
        <v>4880339.0999999996</v>
      </c>
      <c r="S200" s="34">
        <f t="shared" ref="S200:U200" si="277">S201</f>
        <v>0</v>
      </c>
      <c r="T200" s="34">
        <f t="shared" si="277"/>
        <v>4880339.0999999996</v>
      </c>
      <c r="U200" s="34">
        <f t="shared" si="277"/>
        <v>0</v>
      </c>
      <c r="V200" s="34" t="e">
        <f>#REF!-Q200</f>
        <v>#REF!</v>
      </c>
      <c r="W200" s="86" t="e">
        <f>#REF!/Q200*100</f>
        <v>#REF!</v>
      </c>
      <c r="X200" s="34" t="e">
        <f>#REF!-R200</f>
        <v>#REF!</v>
      </c>
      <c r="Y200" s="87" t="e">
        <f>#REF!/R200*100</f>
        <v>#REF!</v>
      </c>
    </row>
    <row r="201" spans="1:25" ht="30" hidden="1" x14ac:dyDescent="0.25">
      <c r="A201" s="105" t="s">
        <v>131</v>
      </c>
      <c r="B201" s="105"/>
      <c r="C201" s="105"/>
      <c r="D201" s="105"/>
      <c r="E201" s="104">
        <v>851</v>
      </c>
      <c r="F201" s="4" t="s">
        <v>127</v>
      </c>
      <c r="G201" s="4" t="s">
        <v>61</v>
      </c>
      <c r="H201" s="4" t="s">
        <v>348</v>
      </c>
      <c r="I201" s="4" t="s">
        <v>132</v>
      </c>
      <c r="J201" s="34"/>
      <c r="K201" s="34"/>
      <c r="L201" s="34"/>
      <c r="M201" s="127" t="e">
        <f t="shared" si="272"/>
        <v>#DIV/0!</v>
      </c>
      <c r="N201" s="34"/>
      <c r="O201" s="34"/>
      <c r="P201" s="34"/>
      <c r="Q201" s="34">
        <f t="shared" ref="Q201:U201" si="278">Q202</f>
        <v>1342739</v>
      </c>
      <c r="R201" s="34">
        <f t="shared" si="278"/>
        <v>4880339.0999999996</v>
      </c>
      <c r="S201" s="34">
        <f t="shared" si="278"/>
        <v>0</v>
      </c>
      <c r="T201" s="34">
        <f t="shared" si="278"/>
        <v>4880339.0999999996</v>
      </c>
      <c r="U201" s="34">
        <f t="shared" si="278"/>
        <v>0</v>
      </c>
      <c r="V201" s="34" t="e">
        <f>#REF!-Q201</f>
        <v>#REF!</v>
      </c>
      <c r="W201" s="86" t="e">
        <f>#REF!/Q201*100</f>
        <v>#REF!</v>
      </c>
      <c r="X201" s="34" t="e">
        <f>#REF!-R201</f>
        <v>#REF!</v>
      </c>
      <c r="Y201" s="87" t="e">
        <f>#REF!/R201*100</f>
        <v>#REF!</v>
      </c>
    </row>
    <row r="202" spans="1:25" ht="45" hidden="1" x14ac:dyDescent="0.25">
      <c r="A202" s="105" t="s">
        <v>133</v>
      </c>
      <c r="B202" s="105"/>
      <c r="C202" s="105"/>
      <c r="D202" s="105"/>
      <c r="E202" s="104">
        <v>851</v>
      </c>
      <c r="F202" s="4" t="s">
        <v>127</v>
      </c>
      <c r="G202" s="4" t="s">
        <v>61</v>
      </c>
      <c r="H202" s="4" t="s">
        <v>348</v>
      </c>
      <c r="I202" s="4" t="s">
        <v>134</v>
      </c>
      <c r="J202" s="34"/>
      <c r="K202" s="34"/>
      <c r="L202" s="34"/>
      <c r="M202" s="127" t="e">
        <f t="shared" si="272"/>
        <v>#DIV/0!</v>
      </c>
      <c r="N202" s="34"/>
      <c r="O202" s="34"/>
      <c r="P202" s="34"/>
      <c r="Q202" s="34">
        <v>1342739</v>
      </c>
      <c r="R202" s="34">
        <v>4880339.0999999996</v>
      </c>
      <c r="S202" s="34"/>
      <c r="T202" s="34">
        <f>R202</f>
        <v>4880339.0999999996</v>
      </c>
      <c r="U202" s="34"/>
      <c r="V202" s="34" t="e">
        <f>#REF!-Q202</f>
        <v>#REF!</v>
      </c>
      <c r="W202" s="86" t="e">
        <f>#REF!/Q202*100</f>
        <v>#REF!</v>
      </c>
      <c r="X202" s="34" t="e">
        <f>#REF!-R202</f>
        <v>#REF!</v>
      </c>
      <c r="Y202" s="87" t="e">
        <f>#REF!/R202*100</f>
        <v>#REF!</v>
      </c>
    </row>
    <row r="203" spans="1:25" ht="30" x14ac:dyDescent="0.25">
      <c r="A203" s="25" t="s">
        <v>136</v>
      </c>
      <c r="B203" s="3"/>
      <c r="C203" s="3"/>
      <c r="D203" s="42"/>
      <c r="E203" s="104">
        <v>851</v>
      </c>
      <c r="F203" s="4" t="s">
        <v>127</v>
      </c>
      <c r="G203" s="4" t="s">
        <v>61</v>
      </c>
      <c r="H203" s="4" t="s">
        <v>323</v>
      </c>
      <c r="I203" s="4"/>
      <c r="J203" s="34">
        <f t="shared" ref="J203:O204" si="279">J204</f>
        <v>131568</v>
      </c>
      <c r="K203" s="34">
        <f t="shared" si="279"/>
        <v>186568</v>
      </c>
      <c r="L203" s="34">
        <f t="shared" si="279"/>
        <v>173712</v>
      </c>
      <c r="M203" s="127">
        <f t="shared" si="272"/>
        <v>93.109214870717381</v>
      </c>
      <c r="N203" s="34">
        <f t="shared" si="279"/>
        <v>131.6</v>
      </c>
      <c r="O203" s="34">
        <f t="shared" si="279"/>
        <v>186.6</v>
      </c>
      <c r="P203" s="34">
        <f t="shared" ref="N203:P204" si="280">P204</f>
        <v>173.7</v>
      </c>
      <c r="Q203" s="34">
        <f t="shared" ref="Q203:R204" si="281">Q204</f>
        <v>0</v>
      </c>
      <c r="R203" s="34">
        <f t="shared" si="281"/>
        <v>90000</v>
      </c>
      <c r="S203" s="34">
        <f t="shared" ref="S203:S204" si="282">S204</f>
        <v>0</v>
      </c>
      <c r="T203" s="34">
        <f t="shared" ref="T203:T204" si="283">T204</f>
        <v>0</v>
      </c>
      <c r="U203" s="34">
        <f t="shared" ref="U203:U204" si="284">U204</f>
        <v>0</v>
      </c>
      <c r="V203" s="34" t="e">
        <f>#REF!-Q203</f>
        <v>#REF!</v>
      </c>
      <c r="W203" s="86" t="e">
        <f>#REF!/Q203*100</f>
        <v>#REF!</v>
      </c>
      <c r="X203" s="34" t="e">
        <f>#REF!-R203</f>
        <v>#REF!</v>
      </c>
      <c r="Y203" s="87" t="e">
        <f>#REF!/R203*100</f>
        <v>#REF!</v>
      </c>
    </row>
    <row r="204" spans="1:25" ht="30" x14ac:dyDescent="0.25">
      <c r="A204" s="105" t="s">
        <v>131</v>
      </c>
      <c r="B204" s="3"/>
      <c r="C204" s="3"/>
      <c r="D204" s="42"/>
      <c r="E204" s="104">
        <v>851</v>
      </c>
      <c r="F204" s="4" t="s">
        <v>127</v>
      </c>
      <c r="G204" s="4" t="s">
        <v>61</v>
      </c>
      <c r="H204" s="4" t="s">
        <v>323</v>
      </c>
      <c r="I204" s="4" t="s">
        <v>132</v>
      </c>
      <c r="J204" s="34">
        <f t="shared" si="279"/>
        <v>131568</v>
      </c>
      <c r="K204" s="34">
        <f t="shared" si="279"/>
        <v>186568</v>
      </c>
      <c r="L204" s="34">
        <f t="shared" si="279"/>
        <v>173712</v>
      </c>
      <c r="M204" s="127">
        <f t="shared" si="272"/>
        <v>93.109214870717381</v>
      </c>
      <c r="N204" s="34">
        <f t="shared" si="280"/>
        <v>131.6</v>
      </c>
      <c r="O204" s="34">
        <f t="shared" si="280"/>
        <v>186.6</v>
      </c>
      <c r="P204" s="34">
        <f t="shared" si="280"/>
        <v>173.7</v>
      </c>
      <c r="Q204" s="34">
        <f t="shared" si="281"/>
        <v>0</v>
      </c>
      <c r="R204" s="34">
        <f t="shared" si="281"/>
        <v>90000</v>
      </c>
      <c r="S204" s="34">
        <f t="shared" si="282"/>
        <v>0</v>
      </c>
      <c r="T204" s="34">
        <f t="shared" si="283"/>
        <v>0</v>
      </c>
      <c r="U204" s="34">
        <f t="shared" si="284"/>
        <v>0</v>
      </c>
      <c r="V204" s="34" t="e">
        <f>#REF!-Q204</f>
        <v>#REF!</v>
      </c>
      <c r="W204" s="86" t="e">
        <f>#REF!/Q204*100</f>
        <v>#REF!</v>
      </c>
      <c r="X204" s="34" t="e">
        <f>#REF!-R204</f>
        <v>#REF!</v>
      </c>
      <c r="Y204" s="87" t="e">
        <f>#REF!/R204*100</f>
        <v>#REF!</v>
      </c>
    </row>
    <row r="205" spans="1:25" ht="45" x14ac:dyDescent="0.25">
      <c r="A205" s="105" t="s">
        <v>133</v>
      </c>
      <c r="B205" s="3"/>
      <c r="C205" s="3"/>
      <c r="D205" s="42"/>
      <c r="E205" s="104">
        <v>851</v>
      </c>
      <c r="F205" s="4" t="s">
        <v>127</v>
      </c>
      <c r="G205" s="4" t="s">
        <v>61</v>
      </c>
      <c r="H205" s="4" t="s">
        <v>323</v>
      </c>
      <c r="I205" s="4" t="s">
        <v>134</v>
      </c>
      <c r="J205" s="34">
        <v>131568</v>
      </c>
      <c r="K205" s="34">
        <v>186568</v>
      </c>
      <c r="L205" s="34">
        <v>173712</v>
      </c>
      <c r="M205" s="127">
        <f t="shared" si="272"/>
        <v>93.109214870717381</v>
      </c>
      <c r="N205" s="34">
        <v>131.6</v>
      </c>
      <c r="O205" s="34">
        <v>186.6</v>
      </c>
      <c r="P205" s="34">
        <v>173.7</v>
      </c>
      <c r="Q205" s="34"/>
      <c r="R205" s="34">
        <v>90000</v>
      </c>
      <c r="S205" s="34"/>
      <c r="T205" s="34"/>
      <c r="U205" s="34"/>
      <c r="V205" s="34" t="e">
        <f>#REF!-Q205</f>
        <v>#REF!</v>
      </c>
      <c r="W205" s="86" t="e">
        <f>#REF!/Q205*100</f>
        <v>#REF!</v>
      </c>
      <c r="X205" s="34" t="e">
        <f>#REF!-R205</f>
        <v>#REF!</v>
      </c>
      <c r="Y205" s="87" t="e">
        <f>#REF!/R205*100</f>
        <v>#REF!</v>
      </c>
    </row>
    <row r="206" spans="1:25" x14ac:dyDescent="0.25">
      <c r="A206" s="29" t="s">
        <v>137</v>
      </c>
      <c r="B206" s="102"/>
      <c r="C206" s="102"/>
      <c r="D206" s="102"/>
      <c r="E206" s="104">
        <v>851</v>
      </c>
      <c r="F206" s="31" t="s">
        <v>127</v>
      </c>
      <c r="G206" s="31" t="s">
        <v>16</v>
      </c>
      <c r="H206" s="31"/>
      <c r="I206" s="31"/>
      <c r="J206" s="35">
        <f t="shared" ref="J206" si="285">J207+J210</f>
        <v>11764358</v>
      </c>
      <c r="K206" s="35">
        <f t="shared" ref="K206:L206" si="286">K207+K210</f>
        <v>11764358</v>
      </c>
      <c r="L206" s="35">
        <f t="shared" si="286"/>
        <v>3615066</v>
      </c>
      <c r="M206" s="127">
        <f t="shared" si="272"/>
        <v>30.728969655632714</v>
      </c>
      <c r="N206" s="35">
        <f t="shared" ref="N206:P206" si="287">N207+N210</f>
        <v>11764.4</v>
      </c>
      <c r="O206" s="35">
        <f t="shared" ref="O206" si="288">O207+O210</f>
        <v>11764.4</v>
      </c>
      <c r="P206" s="35">
        <f t="shared" si="287"/>
        <v>3615.1</v>
      </c>
      <c r="Q206" s="35">
        <f>Q210</f>
        <v>11361636</v>
      </c>
      <c r="R206" s="35">
        <f>R210</f>
        <v>11361636</v>
      </c>
      <c r="S206" s="35">
        <f>S210</f>
        <v>11361636</v>
      </c>
      <c r="T206" s="35">
        <f>T210</f>
        <v>0</v>
      </c>
      <c r="U206" s="35">
        <f>U210</f>
        <v>0</v>
      </c>
      <c r="V206" s="34" t="e">
        <f>#REF!-Q206</f>
        <v>#REF!</v>
      </c>
      <c r="W206" s="86" t="e">
        <f>#REF!/Q206*100</f>
        <v>#REF!</v>
      </c>
      <c r="X206" s="34" t="e">
        <f>#REF!-R206</f>
        <v>#REF!</v>
      </c>
      <c r="Y206" s="87" t="e">
        <f>#REF!/R206*100</f>
        <v>#REF!</v>
      </c>
    </row>
    <row r="207" spans="1:25" ht="31.5" customHeight="1" x14ac:dyDescent="0.25">
      <c r="A207" s="25" t="s">
        <v>395</v>
      </c>
      <c r="B207" s="115"/>
      <c r="C207" s="115"/>
      <c r="D207" s="115"/>
      <c r="E207" s="114">
        <v>851</v>
      </c>
      <c r="F207" s="4" t="s">
        <v>127</v>
      </c>
      <c r="G207" s="4" t="s">
        <v>16</v>
      </c>
      <c r="H207" s="4" t="s">
        <v>348</v>
      </c>
      <c r="I207" s="4"/>
      <c r="J207" s="34">
        <f t="shared" ref="J207:O208" si="289">J208</f>
        <v>3735590</v>
      </c>
      <c r="K207" s="34">
        <f t="shared" si="289"/>
        <v>3735590</v>
      </c>
      <c r="L207" s="34">
        <f t="shared" si="289"/>
        <v>3615066</v>
      </c>
      <c r="M207" s="127">
        <f t="shared" si="272"/>
        <v>96.773628797592878</v>
      </c>
      <c r="N207" s="34">
        <f t="shared" si="289"/>
        <v>3735.6</v>
      </c>
      <c r="O207" s="34">
        <f t="shared" si="289"/>
        <v>3735.6</v>
      </c>
      <c r="P207" s="34">
        <f t="shared" ref="N207:P208" si="290">P208</f>
        <v>3615.1</v>
      </c>
      <c r="Q207" s="35"/>
      <c r="R207" s="35"/>
      <c r="S207" s="35"/>
      <c r="T207" s="35"/>
      <c r="U207" s="35"/>
      <c r="V207" s="34"/>
      <c r="W207" s="86"/>
      <c r="X207" s="34"/>
      <c r="Y207" s="87"/>
    </row>
    <row r="208" spans="1:25" ht="30" x14ac:dyDescent="0.25">
      <c r="A208" s="115" t="s">
        <v>131</v>
      </c>
      <c r="B208" s="115"/>
      <c r="C208" s="115"/>
      <c r="D208" s="115"/>
      <c r="E208" s="114">
        <v>851</v>
      </c>
      <c r="F208" s="4" t="s">
        <v>127</v>
      </c>
      <c r="G208" s="4" t="s">
        <v>16</v>
      </c>
      <c r="H208" s="4" t="s">
        <v>348</v>
      </c>
      <c r="I208" s="4" t="s">
        <v>132</v>
      </c>
      <c r="J208" s="34">
        <f t="shared" si="289"/>
        <v>3735590</v>
      </c>
      <c r="K208" s="34">
        <f t="shared" si="289"/>
        <v>3735590</v>
      </c>
      <c r="L208" s="34">
        <f t="shared" si="289"/>
        <v>3615066</v>
      </c>
      <c r="M208" s="127">
        <f t="shared" si="272"/>
        <v>96.773628797592878</v>
      </c>
      <c r="N208" s="34">
        <f t="shared" si="290"/>
        <v>3735.6</v>
      </c>
      <c r="O208" s="34">
        <f t="shared" si="290"/>
        <v>3735.6</v>
      </c>
      <c r="P208" s="34">
        <f t="shared" si="290"/>
        <v>3615.1</v>
      </c>
      <c r="Q208" s="35"/>
      <c r="R208" s="35"/>
      <c r="S208" s="35"/>
      <c r="T208" s="35"/>
      <c r="U208" s="35"/>
      <c r="V208" s="34"/>
      <c r="W208" s="86"/>
      <c r="X208" s="34"/>
      <c r="Y208" s="87"/>
    </row>
    <row r="209" spans="1:25" ht="45" x14ac:dyDescent="0.25">
      <c r="A209" s="115" t="s">
        <v>133</v>
      </c>
      <c r="B209" s="115"/>
      <c r="C209" s="115"/>
      <c r="D209" s="115"/>
      <c r="E209" s="114">
        <v>851</v>
      </c>
      <c r="F209" s="4" t="s">
        <v>127</v>
      </c>
      <c r="G209" s="4" t="s">
        <v>16</v>
      </c>
      <c r="H209" s="4" t="s">
        <v>348</v>
      </c>
      <c r="I209" s="4" t="s">
        <v>134</v>
      </c>
      <c r="J209" s="34">
        <f>2582190+1153400</f>
        <v>3735590</v>
      </c>
      <c r="K209" s="34">
        <f>2582190+1153400</f>
        <v>3735590</v>
      </c>
      <c r="L209" s="34">
        <f>2582190+1032876</f>
        <v>3615066</v>
      </c>
      <c r="M209" s="127">
        <f t="shared" si="272"/>
        <v>96.773628797592878</v>
      </c>
      <c r="N209" s="34">
        <v>3735.6</v>
      </c>
      <c r="O209" s="34">
        <v>3735.6</v>
      </c>
      <c r="P209" s="34">
        <v>3615.1</v>
      </c>
      <c r="Q209" s="35"/>
      <c r="R209" s="35"/>
      <c r="S209" s="35"/>
      <c r="T209" s="35"/>
      <c r="U209" s="35"/>
      <c r="V209" s="34"/>
      <c r="W209" s="86"/>
      <c r="X209" s="34"/>
      <c r="Y209" s="87"/>
    </row>
    <row r="210" spans="1:25" s="2" customFormat="1" ht="77.25" customHeight="1" x14ac:dyDescent="0.25">
      <c r="A210" s="25" t="s">
        <v>355</v>
      </c>
      <c r="B210" s="3"/>
      <c r="C210" s="3"/>
      <c r="D210" s="3"/>
      <c r="E210" s="104">
        <v>851</v>
      </c>
      <c r="F210" s="5" t="s">
        <v>127</v>
      </c>
      <c r="G210" s="5" t="s">
        <v>16</v>
      </c>
      <c r="H210" s="5" t="s">
        <v>138</v>
      </c>
      <c r="I210" s="5"/>
      <c r="J210" s="34">
        <f t="shared" ref="J210:R211" si="291">J211</f>
        <v>8028768</v>
      </c>
      <c r="K210" s="34">
        <f t="shared" si="291"/>
        <v>8028768</v>
      </c>
      <c r="L210" s="34">
        <f t="shared" si="291"/>
        <v>0</v>
      </c>
      <c r="M210" s="127">
        <f t="shared" si="272"/>
        <v>0</v>
      </c>
      <c r="N210" s="34">
        <f t="shared" si="291"/>
        <v>8028.8</v>
      </c>
      <c r="O210" s="34">
        <f t="shared" si="291"/>
        <v>8028.8</v>
      </c>
      <c r="P210" s="34">
        <f t="shared" si="291"/>
        <v>0</v>
      </c>
      <c r="Q210" s="34">
        <f t="shared" si="291"/>
        <v>11361636</v>
      </c>
      <c r="R210" s="34">
        <f t="shared" si="291"/>
        <v>11361636</v>
      </c>
      <c r="S210" s="34">
        <f t="shared" ref="Q210:U211" si="292">S211</f>
        <v>11361636</v>
      </c>
      <c r="T210" s="34">
        <f t="shared" si="292"/>
        <v>0</v>
      </c>
      <c r="U210" s="34">
        <f t="shared" si="292"/>
        <v>0</v>
      </c>
      <c r="V210" s="34" t="e">
        <f>#REF!-Q210</f>
        <v>#REF!</v>
      </c>
      <c r="W210" s="86" t="e">
        <f>#REF!/Q210*100</f>
        <v>#REF!</v>
      </c>
      <c r="X210" s="34" t="e">
        <f>#REF!-R210</f>
        <v>#REF!</v>
      </c>
      <c r="Y210" s="87" t="e">
        <f>#REF!/R210*100</f>
        <v>#REF!</v>
      </c>
    </row>
    <row r="211" spans="1:25" s="2" customFormat="1" ht="45" x14ac:dyDescent="0.25">
      <c r="A211" s="3" t="s">
        <v>97</v>
      </c>
      <c r="B211" s="3"/>
      <c r="C211" s="3"/>
      <c r="D211" s="3"/>
      <c r="E211" s="104">
        <v>851</v>
      </c>
      <c r="F211" s="5" t="s">
        <v>127</v>
      </c>
      <c r="G211" s="5" t="s">
        <v>16</v>
      </c>
      <c r="H211" s="5" t="s">
        <v>138</v>
      </c>
      <c r="I211" s="5" t="s">
        <v>98</v>
      </c>
      <c r="J211" s="34">
        <f t="shared" si="291"/>
        <v>8028768</v>
      </c>
      <c r="K211" s="34">
        <f t="shared" si="291"/>
        <v>8028768</v>
      </c>
      <c r="L211" s="34">
        <f t="shared" si="291"/>
        <v>0</v>
      </c>
      <c r="M211" s="127">
        <f t="shared" si="272"/>
        <v>0</v>
      </c>
      <c r="N211" s="34">
        <f t="shared" si="291"/>
        <v>8028.8</v>
      </c>
      <c r="O211" s="34">
        <f t="shared" si="291"/>
        <v>8028.8</v>
      </c>
      <c r="P211" s="34">
        <f t="shared" si="291"/>
        <v>0</v>
      </c>
      <c r="Q211" s="34">
        <f t="shared" si="292"/>
        <v>11361636</v>
      </c>
      <c r="R211" s="34">
        <f t="shared" si="292"/>
        <v>11361636</v>
      </c>
      <c r="S211" s="34">
        <f t="shared" si="292"/>
        <v>11361636</v>
      </c>
      <c r="T211" s="34">
        <f t="shared" si="292"/>
        <v>0</v>
      </c>
      <c r="U211" s="34">
        <f t="shared" si="292"/>
        <v>0</v>
      </c>
      <c r="V211" s="34" t="e">
        <f>#REF!-Q211</f>
        <v>#REF!</v>
      </c>
      <c r="W211" s="86" t="e">
        <f>#REF!/Q211*100</f>
        <v>#REF!</v>
      </c>
      <c r="X211" s="34" t="e">
        <f>#REF!-R211</f>
        <v>#REF!</v>
      </c>
      <c r="Y211" s="87" t="e">
        <f>#REF!/R211*100</f>
        <v>#REF!</v>
      </c>
    </row>
    <row r="212" spans="1:25" s="2" customFormat="1" ht="18" customHeight="1" x14ac:dyDescent="0.25">
      <c r="A212" s="3" t="s">
        <v>99</v>
      </c>
      <c r="B212" s="3"/>
      <c r="C212" s="3"/>
      <c r="D212" s="3"/>
      <c r="E212" s="104">
        <v>851</v>
      </c>
      <c r="F212" s="5" t="s">
        <v>127</v>
      </c>
      <c r="G212" s="5" t="s">
        <v>16</v>
      </c>
      <c r="H212" s="5" t="s">
        <v>138</v>
      </c>
      <c r="I212" s="5" t="s">
        <v>100</v>
      </c>
      <c r="J212" s="34">
        <v>8028768</v>
      </c>
      <c r="K212" s="34">
        <v>8028768</v>
      </c>
      <c r="L212" s="34"/>
      <c r="M212" s="127">
        <f t="shared" si="272"/>
        <v>0</v>
      </c>
      <c r="N212" s="34">
        <v>8028.8</v>
      </c>
      <c r="O212" s="34">
        <v>8028.8</v>
      </c>
      <c r="P212" s="34"/>
      <c r="Q212" s="34">
        <v>11361636</v>
      </c>
      <c r="R212" s="34">
        <v>11361636</v>
      </c>
      <c r="S212" s="34">
        <f>R212</f>
        <v>11361636</v>
      </c>
      <c r="T212" s="34"/>
      <c r="U212" s="34"/>
      <c r="V212" s="34" t="e">
        <f>#REF!-Q212</f>
        <v>#REF!</v>
      </c>
      <c r="W212" s="86" t="e">
        <f>#REF!/Q212*100</f>
        <v>#REF!</v>
      </c>
      <c r="X212" s="34" t="e">
        <f>#REF!-R212</f>
        <v>#REF!</v>
      </c>
      <c r="Y212" s="87" t="e">
        <f>#REF!/R212*100</f>
        <v>#REF!</v>
      </c>
    </row>
    <row r="213" spans="1:25" ht="28.5" x14ac:dyDescent="0.25">
      <c r="A213" s="29" t="s">
        <v>141</v>
      </c>
      <c r="B213" s="102"/>
      <c r="C213" s="102"/>
      <c r="D213" s="102"/>
      <c r="E213" s="104">
        <v>851</v>
      </c>
      <c r="F213" s="31" t="s">
        <v>127</v>
      </c>
      <c r="G213" s="31" t="s">
        <v>142</v>
      </c>
      <c r="H213" s="31"/>
      <c r="I213" s="31"/>
      <c r="J213" s="35">
        <f t="shared" ref="J213:P213" si="293">J214</f>
        <v>489087</v>
      </c>
      <c r="K213" s="35">
        <f t="shared" si="293"/>
        <v>489087</v>
      </c>
      <c r="L213" s="35">
        <f t="shared" si="293"/>
        <v>269334.90999999997</v>
      </c>
      <c r="M213" s="127">
        <f t="shared" si="272"/>
        <v>55.06891616419982</v>
      </c>
      <c r="N213" s="35">
        <f t="shared" si="293"/>
        <v>489.1</v>
      </c>
      <c r="O213" s="35">
        <f t="shared" si="293"/>
        <v>489.1</v>
      </c>
      <c r="P213" s="35">
        <f t="shared" si="293"/>
        <v>269.3</v>
      </c>
      <c r="Q213" s="35">
        <f>Q214</f>
        <v>468924</v>
      </c>
      <c r="R213" s="35">
        <f>R214</f>
        <v>468924</v>
      </c>
      <c r="S213" s="35">
        <f t="shared" ref="S213" si="294">S214</f>
        <v>468924</v>
      </c>
      <c r="T213" s="35">
        <f t="shared" ref="T213" si="295">T214</f>
        <v>0</v>
      </c>
      <c r="U213" s="35">
        <f t="shared" ref="U213" si="296">U214</f>
        <v>0</v>
      </c>
      <c r="V213" s="34" t="e">
        <f>#REF!-Q213</f>
        <v>#REF!</v>
      </c>
      <c r="W213" s="86" t="e">
        <f>#REF!/Q213*100</f>
        <v>#REF!</v>
      </c>
      <c r="X213" s="34" t="e">
        <f>#REF!-R213</f>
        <v>#REF!</v>
      </c>
      <c r="Y213" s="87" t="e">
        <f>#REF!/R213*100</f>
        <v>#REF!</v>
      </c>
    </row>
    <row r="214" spans="1:25" ht="138" customHeight="1" x14ac:dyDescent="0.25">
      <c r="A214" s="25" t="s">
        <v>43</v>
      </c>
      <c r="B214" s="104"/>
      <c r="C214" s="104"/>
      <c r="D214" s="104"/>
      <c r="E214" s="104">
        <v>851</v>
      </c>
      <c r="F214" s="4" t="s">
        <v>127</v>
      </c>
      <c r="G214" s="4" t="s">
        <v>142</v>
      </c>
      <c r="H214" s="4" t="s">
        <v>44</v>
      </c>
      <c r="I214" s="4"/>
      <c r="J214" s="34">
        <f t="shared" ref="J214" si="297">J215+J217</f>
        <v>489087</v>
      </c>
      <c r="K214" s="34">
        <f t="shared" ref="K214:L214" si="298">K215+K217</f>
        <v>489087</v>
      </c>
      <c r="L214" s="34">
        <f t="shared" si="298"/>
        <v>269334.90999999997</v>
      </c>
      <c r="M214" s="127">
        <f t="shared" si="272"/>
        <v>55.06891616419982</v>
      </c>
      <c r="N214" s="34">
        <f t="shared" ref="N214:P214" si="299">N215+N217</f>
        <v>489.1</v>
      </c>
      <c r="O214" s="34">
        <f t="shared" ref="O214" si="300">O215+O217</f>
        <v>489.1</v>
      </c>
      <c r="P214" s="34">
        <f t="shared" si="299"/>
        <v>269.3</v>
      </c>
      <c r="Q214" s="34">
        <f t="shared" ref="Q214" si="301">Q215+Q217</f>
        <v>468924</v>
      </c>
      <c r="R214" s="34">
        <f t="shared" ref="R214:U214" si="302">R215+R217</f>
        <v>468924</v>
      </c>
      <c r="S214" s="34">
        <f t="shared" si="302"/>
        <v>468924</v>
      </c>
      <c r="T214" s="34">
        <f t="shared" si="302"/>
        <v>0</v>
      </c>
      <c r="U214" s="34">
        <f t="shared" si="302"/>
        <v>0</v>
      </c>
      <c r="V214" s="34" t="e">
        <f>#REF!-Q214</f>
        <v>#REF!</v>
      </c>
      <c r="W214" s="86" t="e">
        <f>#REF!/Q214*100</f>
        <v>#REF!</v>
      </c>
      <c r="X214" s="34" t="e">
        <f>#REF!-R214</f>
        <v>#REF!</v>
      </c>
      <c r="Y214" s="87" t="e">
        <f>#REF!/R214*100</f>
        <v>#REF!</v>
      </c>
    </row>
    <row r="215" spans="1:25" ht="105.75" customHeight="1" x14ac:dyDescent="0.25">
      <c r="A215" s="105" t="s">
        <v>19</v>
      </c>
      <c r="B215" s="104"/>
      <c r="C215" s="104"/>
      <c r="D215" s="104"/>
      <c r="E215" s="104">
        <v>851</v>
      </c>
      <c r="F215" s="5" t="s">
        <v>127</v>
      </c>
      <c r="G215" s="5" t="s">
        <v>142</v>
      </c>
      <c r="H215" s="4" t="s">
        <v>44</v>
      </c>
      <c r="I215" s="4" t="s">
        <v>21</v>
      </c>
      <c r="J215" s="34">
        <f t="shared" ref="J215:U215" si="303">J216</f>
        <v>375600</v>
      </c>
      <c r="K215" s="34">
        <f t="shared" si="303"/>
        <v>375600</v>
      </c>
      <c r="L215" s="34">
        <f t="shared" si="303"/>
        <v>245721.22</v>
      </c>
      <c r="M215" s="127">
        <f t="shared" si="272"/>
        <v>65.420985090521839</v>
      </c>
      <c r="N215" s="34">
        <f t="shared" si="303"/>
        <v>375.6</v>
      </c>
      <c r="O215" s="34">
        <f t="shared" si="303"/>
        <v>375.6</v>
      </c>
      <c r="P215" s="34">
        <f t="shared" si="303"/>
        <v>245.7</v>
      </c>
      <c r="Q215" s="34">
        <f t="shared" si="303"/>
        <v>394737</v>
      </c>
      <c r="R215" s="34">
        <f t="shared" si="303"/>
        <v>394737</v>
      </c>
      <c r="S215" s="34">
        <f t="shared" si="303"/>
        <v>394737</v>
      </c>
      <c r="T215" s="34">
        <f t="shared" si="303"/>
        <v>0</v>
      </c>
      <c r="U215" s="34">
        <f t="shared" si="303"/>
        <v>0</v>
      </c>
      <c r="V215" s="34" t="e">
        <f>#REF!-Q215</f>
        <v>#REF!</v>
      </c>
      <c r="W215" s="86" t="e">
        <f>#REF!/Q215*100</f>
        <v>#REF!</v>
      </c>
      <c r="X215" s="34" t="e">
        <f>#REF!-R215</f>
        <v>#REF!</v>
      </c>
      <c r="Y215" s="87" t="e">
        <f>#REF!/R215*100</f>
        <v>#REF!</v>
      </c>
    </row>
    <row r="216" spans="1:25" ht="45" x14ac:dyDescent="0.25">
      <c r="A216" s="105" t="s">
        <v>11</v>
      </c>
      <c r="B216" s="104"/>
      <c r="C216" s="104"/>
      <c r="D216" s="104"/>
      <c r="E216" s="104">
        <v>851</v>
      </c>
      <c r="F216" s="5" t="s">
        <v>127</v>
      </c>
      <c r="G216" s="5" t="s">
        <v>142</v>
      </c>
      <c r="H216" s="4" t="s">
        <v>44</v>
      </c>
      <c r="I216" s="4" t="s">
        <v>22</v>
      </c>
      <c r="J216" s="34">
        <f>289700+85900</f>
        <v>375600</v>
      </c>
      <c r="K216" s="34">
        <f>289700+85900</f>
        <v>375600</v>
      </c>
      <c r="L216" s="34">
        <f>191875.65+53845.57</f>
        <v>245721.22</v>
      </c>
      <c r="M216" s="127">
        <f t="shared" si="272"/>
        <v>65.420985090521839</v>
      </c>
      <c r="N216" s="34">
        <v>375.6</v>
      </c>
      <c r="O216" s="34">
        <v>375.6</v>
      </c>
      <c r="P216" s="34">
        <v>245.7</v>
      </c>
      <c r="Q216" s="34">
        <v>394737</v>
      </c>
      <c r="R216" s="34">
        <v>394737</v>
      </c>
      <c r="S216" s="34">
        <f>R216</f>
        <v>394737</v>
      </c>
      <c r="T216" s="34"/>
      <c r="U216" s="34"/>
      <c r="V216" s="34" t="e">
        <f>#REF!-Q216</f>
        <v>#REF!</v>
      </c>
      <c r="W216" s="86" t="e">
        <f>#REF!/Q216*100</f>
        <v>#REF!</v>
      </c>
      <c r="X216" s="34" t="e">
        <f>#REF!-R216</f>
        <v>#REF!</v>
      </c>
      <c r="Y216" s="87" t="e">
        <f>#REF!/R216*100</f>
        <v>#REF!</v>
      </c>
    </row>
    <row r="217" spans="1:25" ht="45" x14ac:dyDescent="0.25">
      <c r="A217" s="3" t="s">
        <v>25</v>
      </c>
      <c r="B217" s="104"/>
      <c r="C217" s="104"/>
      <c r="D217" s="104"/>
      <c r="E217" s="104">
        <v>851</v>
      </c>
      <c r="F217" s="5" t="s">
        <v>127</v>
      </c>
      <c r="G217" s="5" t="s">
        <v>142</v>
      </c>
      <c r="H217" s="4" t="s">
        <v>44</v>
      </c>
      <c r="I217" s="4" t="s">
        <v>26</v>
      </c>
      <c r="J217" s="34">
        <f t="shared" ref="J217:U217" si="304">J218</f>
        <v>113487</v>
      </c>
      <c r="K217" s="34">
        <f t="shared" si="304"/>
        <v>113487</v>
      </c>
      <c r="L217" s="34">
        <f t="shared" si="304"/>
        <v>23613.69</v>
      </c>
      <c r="M217" s="127">
        <f t="shared" si="272"/>
        <v>20.80739644188321</v>
      </c>
      <c r="N217" s="34">
        <f t="shared" si="304"/>
        <v>113.5</v>
      </c>
      <c r="O217" s="34">
        <f t="shared" si="304"/>
        <v>113.5</v>
      </c>
      <c r="P217" s="34">
        <f t="shared" si="304"/>
        <v>23.6</v>
      </c>
      <c r="Q217" s="34">
        <f t="shared" si="304"/>
        <v>74187</v>
      </c>
      <c r="R217" s="34">
        <f t="shared" si="304"/>
        <v>74187</v>
      </c>
      <c r="S217" s="34">
        <f t="shared" si="304"/>
        <v>74187</v>
      </c>
      <c r="T217" s="34">
        <f t="shared" si="304"/>
        <v>0</v>
      </c>
      <c r="U217" s="34">
        <f t="shared" si="304"/>
        <v>0</v>
      </c>
      <c r="V217" s="34" t="e">
        <f>#REF!-Q217</f>
        <v>#REF!</v>
      </c>
      <c r="W217" s="86" t="e">
        <f>#REF!/Q217*100</f>
        <v>#REF!</v>
      </c>
      <c r="X217" s="34" t="e">
        <f>#REF!-R217</f>
        <v>#REF!</v>
      </c>
      <c r="Y217" s="87" t="e">
        <f>#REF!/R217*100</f>
        <v>#REF!</v>
      </c>
    </row>
    <row r="218" spans="1:25" ht="47.25" customHeight="1" x14ac:dyDescent="0.25">
      <c r="A218" s="3" t="s">
        <v>12</v>
      </c>
      <c r="B218" s="104"/>
      <c r="C218" s="104"/>
      <c r="D218" s="104"/>
      <c r="E218" s="104">
        <v>851</v>
      </c>
      <c r="F218" s="5" t="s">
        <v>127</v>
      </c>
      <c r="G218" s="5" t="s">
        <v>142</v>
      </c>
      <c r="H218" s="4" t="s">
        <v>44</v>
      </c>
      <c r="I218" s="4" t="s">
        <v>27</v>
      </c>
      <c r="J218" s="34">
        <v>113487</v>
      </c>
      <c r="K218" s="34">
        <v>113487</v>
      </c>
      <c r="L218" s="34">
        <v>23613.69</v>
      </c>
      <c r="M218" s="127">
        <f t="shared" si="272"/>
        <v>20.80739644188321</v>
      </c>
      <c r="N218" s="34">
        <v>113.5</v>
      </c>
      <c r="O218" s="34">
        <v>113.5</v>
      </c>
      <c r="P218" s="34">
        <v>23.6</v>
      </c>
      <c r="Q218" s="34">
        <v>74187</v>
      </c>
      <c r="R218" s="34">
        <v>74187</v>
      </c>
      <c r="S218" s="34">
        <f>R218</f>
        <v>74187</v>
      </c>
      <c r="T218" s="34"/>
      <c r="U218" s="34"/>
      <c r="V218" s="34" t="e">
        <f>#REF!-Q218</f>
        <v>#REF!</v>
      </c>
      <c r="W218" s="86" t="e">
        <f>#REF!/Q218*100</f>
        <v>#REF!</v>
      </c>
      <c r="X218" s="34" t="e">
        <f>#REF!-R218</f>
        <v>#REF!</v>
      </c>
      <c r="Y218" s="87" t="e">
        <f>#REF!/R218*100</f>
        <v>#REF!</v>
      </c>
    </row>
    <row r="219" spans="1:25" x14ac:dyDescent="0.25">
      <c r="A219" s="26" t="s">
        <v>145</v>
      </c>
      <c r="B219" s="57"/>
      <c r="C219" s="57"/>
      <c r="D219" s="57"/>
      <c r="E219" s="104">
        <v>851</v>
      </c>
      <c r="F219" s="27" t="s">
        <v>146</v>
      </c>
      <c r="G219" s="27"/>
      <c r="H219" s="27"/>
      <c r="I219" s="27"/>
      <c r="J219" s="43">
        <f t="shared" ref="J219:P219" si="305">J220</f>
        <v>796300</v>
      </c>
      <c r="K219" s="43">
        <f t="shared" si="305"/>
        <v>796300</v>
      </c>
      <c r="L219" s="43">
        <f t="shared" si="305"/>
        <v>591636.96</v>
      </c>
      <c r="M219" s="127">
        <f t="shared" si="272"/>
        <v>74.298249403491141</v>
      </c>
      <c r="N219" s="43">
        <f t="shared" si="305"/>
        <v>796.3</v>
      </c>
      <c r="O219" s="43">
        <f t="shared" si="305"/>
        <v>796.3</v>
      </c>
      <c r="P219" s="43">
        <f t="shared" si="305"/>
        <v>591.6</v>
      </c>
      <c r="Q219" s="43">
        <f>Q220</f>
        <v>643600</v>
      </c>
      <c r="R219" s="43">
        <f>R220</f>
        <v>643600</v>
      </c>
      <c r="S219" s="43">
        <f t="shared" ref="S219" si="306">S220</f>
        <v>0</v>
      </c>
      <c r="T219" s="43">
        <f t="shared" ref="T219" si="307">T220</f>
        <v>375600</v>
      </c>
      <c r="U219" s="43">
        <f t="shared" ref="U219" si="308">U220</f>
        <v>268000</v>
      </c>
      <c r="V219" s="34" t="e">
        <f>#REF!-Q219</f>
        <v>#REF!</v>
      </c>
      <c r="W219" s="86" t="e">
        <f>#REF!/Q219*100</f>
        <v>#REF!</v>
      </c>
      <c r="X219" s="34" t="e">
        <f>#REF!-R219</f>
        <v>#REF!</v>
      </c>
      <c r="Y219" s="87" t="e">
        <f>#REF!/R219*100</f>
        <v>#REF!</v>
      </c>
    </row>
    <row r="220" spans="1:25" x14ac:dyDescent="0.25">
      <c r="A220" s="29" t="s">
        <v>147</v>
      </c>
      <c r="B220" s="44"/>
      <c r="C220" s="44"/>
      <c r="D220" s="44"/>
      <c r="E220" s="104">
        <v>851</v>
      </c>
      <c r="F220" s="31" t="s">
        <v>146</v>
      </c>
      <c r="G220" s="31" t="s">
        <v>59</v>
      </c>
      <c r="H220" s="31"/>
      <c r="I220" s="31"/>
      <c r="J220" s="35">
        <f t="shared" ref="J220" si="309">J221+J226+J234+J231</f>
        <v>796300</v>
      </c>
      <c r="K220" s="35">
        <f t="shared" ref="K220:L220" si="310">K221+K226+K234+K231</f>
        <v>796300</v>
      </c>
      <c r="L220" s="35">
        <f t="shared" si="310"/>
        <v>591636.96</v>
      </c>
      <c r="M220" s="127">
        <f t="shared" si="272"/>
        <v>74.298249403491141</v>
      </c>
      <c r="N220" s="35">
        <f t="shared" ref="N220:P220" si="311">N221+N226+N234+N231</f>
        <v>796.3</v>
      </c>
      <c r="O220" s="35">
        <f t="shared" ref="O220" si="312">O221+O226+O234+O231</f>
        <v>796.3</v>
      </c>
      <c r="P220" s="35">
        <f t="shared" si="311"/>
        <v>591.6</v>
      </c>
      <c r="Q220" s="35">
        <f t="shared" ref="Q220" si="313">Q221+Q226+Q234+Q231</f>
        <v>643600</v>
      </c>
      <c r="R220" s="35">
        <f t="shared" ref="R220:U220" si="314">R221+R226+R234+R231</f>
        <v>643600</v>
      </c>
      <c r="S220" s="35">
        <f t="shared" si="314"/>
        <v>0</v>
      </c>
      <c r="T220" s="35">
        <f t="shared" si="314"/>
        <v>375600</v>
      </c>
      <c r="U220" s="35">
        <f t="shared" si="314"/>
        <v>268000</v>
      </c>
      <c r="V220" s="34" t="e">
        <f>#REF!-Q220</f>
        <v>#REF!</v>
      </c>
      <c r="W220" s="86" t="e">
        <f>#REF!/Q220*100</f>
        <v>#REF!</v>
      </c>
      <c r="X220" s="34" t="e">
        <f>#REF!-R220</f>
        <v>#REF!</v>
      </c>
      <c r="Y220" s="87" t="e">
        <f>#REF!/R220*100</f>
        <v>#REF!</v>
      </c>
    </row>
    <row r="221" spans="1:25" s="64" customFormat="1" ht="30" x14ac:dyDescent="0.25">
      <c r="A221" s="25" t="s">
        <v>148</v>
      </c>
      <c r="B221" s="3"/>
      <c r="C221" s="3"/>
      <c r="D221" s="3"/>
      <c r="E221" s="104">
        <v>851</v>
      </c>
      <c r="F221" s="4" t="s">
        <v>146</v>
      </c>
      <c r="G221" s="4" t="s">
        <v>59</v>
      </c>
      <c r="H221" s="5" t="s">
        <v>149</v>
      </c>
      <c r="I221" s="4"/>
      <c r="J221" s="34">
        <f t="shared" ref="J221" si="315">J222+J224</f>
        <v>99900</v>
      </c>
      <c r="K221" s="34">
        <f t="shared" ref="K221:L221" si="316">K222+K224</f>
        <v>99900</v>
      </c>
      <c r="L221" s="34">
        <f t="shared" si="316"/>
        <v>48032.59</v>
      </c>
      <c r="M221" s="127">
        <f t="shared" si="272"/>
        <v>48.080670670670663</v>
      </c>
      <c r="N221" s="34">
        <f t="shared" ref="N221:P221" si="317">N222+N224</f>
        <v>99.9</v>
      </c>
      <c r="O221" s="34">
        <f t="shared" ref="O221" si="318">O222+O224</f>
        <v>99.9</v>
      </c>
      <c r="P221" s="34">
        <f t="shared" si="317"/>
        <v>48</v>
      </c>
      <c r="Q221" s="34">
        <f t="shared" ref="Q221" si="319">Q222+Q224</f>
        <v>109400</v>
      </c>
      <c r="R221" s="34">
        <f t="shared" ref="R221:U221" si="320">R222+R224</f>
        <v>109400</v>
      </c>
      <c r="S221" s="34">
        <f t="shared" si="320"/>
        <v>0</v>
      </c>
      <c r="T221" s="34">
        <f t="shared" si="320"/>
        <v>109400</v>
      </c>
      <c r="U221" s="34">
        <f t="shared" si="320"/>
        <v>0</v>
      </c>
      <c r="V221" s="34" t="e">
        <f>#REF!-Q221</f>
        <v>#REF!</v>
      </c>
      <c r="W221" s="86" t="e">
        <f>#REF!/Q221*100</f>
        <v>#REF!</v>
      </c>
      <c r="X221" s="34" t="e">
        <f>#REF!-R221</f>
        <v>#REF!</v>
      </c>
      <c r="Y221" s="87" t="e">
        <f>#REF!/R221*100</f>
        <v>#REF!</v>
      </c>
    </row>
    <row r="222" spans="1:25" s="64" customFormat="1" ht="107.25" customHeight="1" x14ac:dyDescent="0.25">
      <c r="A222" s="105" t="s">
        <v>19</v>
      </c>
      <c r="B222" s="3"/>
      <c r="C222" s="3"/>
      <c r="D222" s="3"/>
      <c r="E222" s="104">
        <v>851</v>
      </c>
      <c r="F222" s="4" t="s">
        <v>146</v>
      </c>
      <c r="G222" s="4" t="s">
        <v>59</v>
      </c>
      <c r="H222" s="5" t="s">
        <v>149</v>
      </c>
      <c r="I222" s="4" t="s">
        <v>21</v>
      </c>
      <c r="J222" s="34">
        <f t="shared" ref="J222:U222" si="321">J223</f>
        <v>24000</v>
      </c>
      <c r="K222" s="34">
        <f t="shared" si="321"/>
        <v>24000</v>
      </c>
      <c r="L222" s="34">
        <f t="shared" si="321"/>
        <v>21800</v>
      </c>
      <c r="M222" s="127">
        <f t="shared" si="272"/>
        <v>90.833333333333329</v>
      </c>
      <c r="N222" s="34">
        <f t="shared" si="321"/>
        <v>24</v>
      </c>
      <c r="O222" s="34">
        <f t="shared" si="321"/>
        <v>24</v>
      </c>
      <c r="P222" s="34">
        <f t="shared" si="321"/>
        <v>21.8</v>
      </c>
      <c r="Q222" s="34">
        <f t="shared" si="321"/>
        <v>20900</v>
      </c>
      <c r="R222" s="34">
        <f t="shared" si="321"/>
        <v>20900</v>
      </c>
      <c r="S222" s="34">
        <f t="shared" si="321"/>
        <v>0</v>
      </c>
      <c r="T222" s="34">
        <f t="shared" si="321"/>
        <v>20900</v>
      </c>
      <c r="U222" s="34">
        <f t="shared" si="321"/>
        <v>0</v>
      </c>
      <c r="V222" s="34" t="e">
        <f>#REF!-Q222</f>
        <v>#REF!</v>
      </c>
      <c r="W222" s="86" t="e">
        <f>#REF!/Q222*100</f>
        <v>#REF!</v>
      </c>
      <c r="X222" s="34" t="e">
        <f>#REF!-R222</f>
        <v>#REF!</v>
      </c>
      <c r="Y222" s="87" t="e">
        <f>#REF!/R222*100</f>
        <v>#REF!</v>
      </c>
    </row>
    <row r="223" spans="1:25" s="64" customFormat="1" ht="30" x14ac:dyDescent="0.25">
      <c r="A223" s="3" t="s">
        <v>10</v>
      </c>
      <c r="B223" s="3"/>
      <c r="C223" s="3"/>
      <c r="D223" s="3"/>
      <c r="E223" s="104">
        <v>851</v>
      </c>
      <c r="F223" s="4" t="s">
        <v>146</v>
      </c>
      <c r="G223" s="4" t="s">
        <v>59</v>
      </c>
      <c r="H223" s="5" t="s">
        <v>149</v>
      </c>
      <c r="I223" s="4" t="s">
        <v>70</v>
      </c>
      <c r="J223" s="34">
        <v>24000</v>
      </c>
      <c r="K223" s="34">
        <v>24000</v>
      </c>
      <c r="L223" s="34">
        <v>21800</v>
      </c>
      <c r="M223" s="127">
        <f t="shared" si="272"/>
        <v>90.833333333333329</v>
      </c>
      <c r="N223" s="34">
        <v>24</v>
      </c>
      <c r="O223" s="34">
        <v>24</v>
      </c>
      <c r="P223" s="34">
        <v>21.8</v>
      </c>
      <c r="Q223" s="34">
        <v>20900</v>
      </c>
      <c r="R223" s="34">
        <v>20900</v>
      </c>
      <c r="S223" s="34"/>
      <c r="T223" s="34">
        <f>R223</f>
        <v>20900</v>
      </c>
      <c r="U223" s="34"/>
      <c r="V223" s="34" t="e">
        <f>#REF!-Q223</f>
        <v>#REF!</v>
      </c>
      <c r="W223" s="86" t="e">
        <f>#REF!/Q223*100</f>
        <v>#REF!</v>
      </c>
      <c r="X223" s="34" t="e">
        <f>#REF!-R223</f>
        <v>#REF!</v>
      </c>
      <c r="Y223" s="87" t="e">
        <f>#REF!/R223*100</f>
        <v>#REF!</v>
      </c>
    </row>
    <row r="224" spans="1:25" ht="45" x14ac:dyDescent="0.25">
      <c r="A224" s="3" t="s">
        <v>25</v>
      </c>
      <c r="B224" s="105"/>
      <c r="C224" s="105"/>
      <c r="D224" s="105"/>
      <c r="E224" s="104">
        <v>851</v>
      </c>
      <c r="F224" s="4" t="s">
        <v>146</v>
      </c>
      <c r="G224" s="4" t="s">
        <v>59</v>
      </c>
      <c r="H224" s="5" t="s">
        <v>149</v>
      </c>
      <c r="I224" s="4" t="s">
        <v>26</v>
      </c>
      <c r="J224" s="34">
        <f t="shared" ref="J224:U224" si="322">J225</f>
        <v>75900</v>
      </c>
      <c r="K224" s="34">
        <f t="shared" si="322"/>
        <v>75900</v>
      </c>
      <c r="L224" s="34">
        <f t="shared" si="322"/>
        <v>26232.59</v>
      </c>
      <c r="M224" s="127">
        <f t="shared" si="272"/>
        <v>34.562042160737818</v>
      </c>
      <c r="N224" s="34">
        <f t="shared" si="322"/>
        <v>75.900000000000006</v>
      </c>
      <c r="O224" s="34">
        <f t="shared" si="322"/>
        <v>75.900000000000006</v>
      </c>
      <c r="P224" s="34">
        <f t="shared" si="322"/>
        <v>26.2</v>
      </c>
      <c r="Q224" s="34">
        <f t="shared" si="322"/>
        <v>88500</v>
      </c>
      <c r="R224" s="34">
        <f t="shared" si="322"/>
        <v>88500</v>
      </c>
      <c r="S224" s="34">
        <f t="shared" si="322"/>
        <v>0</v>
      </c>
      <c r="T224" s="34">
        <f t="shared" si="322"/>
        <v>88500</v>
      </c>
      <c r="U224" s="34">
        <f t="shared" si="322"/>
        <v>0</v>
      </c>
      <c r="V224" s="34" t="e">
        <f>#REF!-Q224</f>
        <v>#REF!</v>
      </c>
      <c r="W224" s="86" t="e">
        <f>#REF!/Q224*100</f>
        <v>#REF!</v>
      </c>
      <c r="X224" s="34" t="e">
        <f>#REF!-R224</f>
        <v>#REF!</v>
      </c>
      <c r="Y224" s="87" t="e">
        <f>#REF!/R224*100</f>
        <v>#REF!</v>
      </c>
    </row>
    <row r="225" spans="1:25" ht="48" customHeight="1" x14ac:dyDescent="0.25">
      <c r="A225" s="3" t="s">
        <v>12</v>
      </c>
      <c r="B225" s="3"/>
      <c r="C225" s="3"/>
      <c r="D225" s="3"/>
      <c r="E225" s="104">
        <v>851</v>
      </c>
      <c r="F225" s="4" t="s">
        <v>146</v>
      </c>
      <c r="G225" s="4" t="s">
        <v>59</v>
      </c>
      <c r="H225" s="5" t="s">
        <v>149</v>
      </c>
      <c r="I225" s="4" t="s">
        <v>27</v>
      </c>
      <c r="J225" s="34">
        <v>75900</v>
      </c>
      <c r="K225" s="34">
        <v>75900</v>
      </c>
      <c r="L225" s="34">
        <v>26232.59</v>
      </c>
      <c r="M225" s="127">
        <f t="shared" si="272"/>
        <v>34.562042160737818</v>
      </c>
      <c r="N225" s="34">
        <v>75.900000000000006</v>
      </c>
      <c r="O225" s="34">
        <v>75.900000000000006</v>
      </c>
      <c r="P225" s="34">
        <v>26.2</v>
      </c>
      <c r="Q225" s="34">
        <v>88500</v>
      </c>
      <c r="R225" s="34">
        <v>88500</v>
      </c>
      <c r="S225" s="34"/>
      <c r="T225" s="34">
        <f>R225</f>
        <v>88500</v>
      </c>
      <c r="U225" s="34"/>
      <c r="V225" s="34" t="e">
        <f>#REF!-Q225</f>
        <v>#REF!</v>
      </c>
      <c r="W225" s="86" t="e">
        <f>#REF!/Q225*100</f>
        <v>#REF!</v>
      </c>
      <c r="X225" s="34" t="e">
        <f>#REF!-R225</f>
        <v>#REF!</v>
      </c>
      <c r="Y225" s="87" t="e">
        <f>#REF!/R225*100</f>
        <v>#REF!</v>
      </c>
    </row>
    <row r="226" spans="1:25" ht="30" x14ac:dyDescent="0.25">
      <c r="A226" s="25" t="s">
        <v>150</v>
      </c>
      <c r="B226" s="44"/>
      <c r="C226" s="44"/>
      <c r="D226" s="44"/>
      <c r="E226" s="104">
        <v>851</v>
      </c>
      <c r="F226" s="4" t="s">
        <v>146</v>
      </c>
      <c r="G226" s="4" t="s">
        <v>59</v>
      </c>
      <c r="H226" s="4" t="s">
        <v>151</v>
      </c>
      <c r="I226" s="4"/>
      <c r="J226" s="34">
        <f t="shared" ref="J226" si="323">J229+J227</f>
        <v>418400</v>
      </c>
      <c r="K226" s="34">
        <f t="shared" ref="K226:L226" si="324">K229+K227</f>
        <v>418400</v>
      </c>
      <c r="L226" s="34">
        <f t="shared" si="324"/>
        <v>307585.8</v>
      </c>
      <c r="M226" s="127">
        <f t="shared" si="272"/>
        <v>73.514770554493296</v>
      </c>
      <c r="N226" s="34">
        <f t="shared" ref="N226:P226" si="325">N229+N227</f>
        <v>418.4</v>
      </c>
      <c r="O226" s="34">
        <f t="shared" ref="O226" si="326">O229+O227</f>
        <v>418.4</v>
      </c>
      <c r="P226" s="34">
        <f t="shared" si="325"/>
        <v>307.60000000000002</v>
      </c>
      <c r="Q226" s="34">
        <f t="shared" ref="Q226" si="327">Q229+Q227</f>
        <v>256200</v>
      </c>
      <c r="R226" s="34">
        <f t="shared" ref="R226:U226" si="328">R229+R227</f>
        <v>256200</v>
      </c>
      <c r="S226" s="34">
        <f t="shared" si="328"/>
        <v>0</v>
      </c>
      <c r="T226" s="34">
        <f t="shared" si="328"/>
        <v>256200</v>
      </c>
      <c r="U226" s="34">
        <f t="shared" si="328"/>
        <v>0</v>
      </c>
      <c r="V226" s="34" t="e">
        <f>#REF!-Q226</f>
        <v>#REF!</v>
      </c>
      <c r="W226" s="86" t="e">
        <f>#REF!/Q226*100</f>
        <v>#REF!</v>
      </c>
      <c r="X226" s="34" t="e">
        <f>#REF!-R226</f>
        <v>#REF!</v>
      </c>
      <c r="Y226" s="87" t="e">
        <f>#REF!/R226*100</f>
        <v>#REF!</v>
      </c>
    </row>
    <row r="227" spans="1:25" ht="105.75" customHeight="1" x14ac:dyDescent="0.25">
      <c r="A227" s="105" t="s">
        <v>19</v>
      </c>
      <c r="B227" s="3"/>
      <c r="C227" s="3"/>
      <c r="D227" s="3"/>
      <c r="E227" s="104">
        <v>851</v>
      </c>
      <c r="F227" s="4" t="s">
        <v>146</v>
      </c>
      <c r="G227" s="4" t="s">
        <v>59</v>
      </c>
      <c r="H227" s="4" t="s">
        <v>151</v>
      </c>
      <c r="I227" s="4" t="s">
        <v>21</v>
      </c>
      <c r="J227" s="34">
        <f t="shared" ref="J227:U227" si="329">J228</f>
        <v>204000</v>
      </c>
      <c r="K227" s="34">
        <f t="shared" si="329"/>
        <v>204000</v>
      </c>
      <c r="L227" s="34">
        <f t="shared" si="329"/>
        <v>156600</v>
      </c>
      <c r="M227" s="127">
        <f t="shared" si="272"/>
        <v>76.764705882352942</v>
      </c>
      <c r="N227" s="34">
        <f t="shared" si="329"/>
        <v>204</v>
      </c>
      <c r="O227" s="34">
        <f t="shared" si="329"/>
        <v>204</v>
      </c>
      <c r="P227" s="34">
        <f t="shared" si="329"/>
        <v>156.6</v>
      </c>
      <c r="Q227" s="34">
        <f t="shared" si="329"/>
        <v>126000</v>
      </c>
      <c r="R227" s="34">
        <f t="shared" si="329"/>
        <v>126000</v>
      </c>
      <c r="S227" s="34">
        <f t="shared" si="329"/>
        <v>0</v>
      </c>
      <c r="T227" s="34">
        <f t="shared" si="329"/>
        <v>126000</v>
      </c>
      <c r="U227" s="34">
        <f t="shared" si="329"/>
        <v>0</v>
      </c>
      <c r="V227" s="34" t="e">
        <f>#REF!-Q227</f>
        <v>#REF!</v>
      </c>
      <c r="W227" s="86" t="e">
        <f>#REF!/Q227*100</f>
        <v>#REF!</v>
      </c>
      <c r="X227" s="34" t="e">
        <f>#REF!-R227</f>
        <v>#REF!</v>
      </c>
      <c r="Y227" s="87" t="e">
        <f>#REF!/R227*100</f>
        <v>#REF!</v>
      </c>
    </row>
    <row r="228" spans="1:25" ht="30" x14ac:dyDescent="0.25">
      <c r="A228" s="3" t="s">
        <v>10</v>
      </c>
      <c r="B228" s="3"/>
      <c r="C228" s="3"/>
      <c r="D228" s="3"/>
      <c r="E228" s="104">
        <v>851</v>
      </c>
      <c r="F228" s="4" t="s">
        <v>146</v>
      </c>
      <c r="G228" s="4" t="s">
        <v>59</v>
      </c>
      <c r="H228" s="4" t="s">
        <v>151</v>
      </c>
      <c r="I228" s="4" t="s">
        <v>70</v>
      </c>
      <c r="J228" s="34">
        <v>204000</v>
      </c>
      <c r="K228" s="34">
        <v>204000</v>
      </c>
      <c r="L228" s="34">
        <v>156600</v>
      </c>
      <c r="M228" s="127">
        <f t="shared" si="272"/>
        <v>76.764705882352942</v>
      </c>
      <c r="N228" s="34">
        <v>204</v>
      </c>
      <c r="O228" s="34">
        <v>204</v>
      </c>
      <c r="P228" s="34">
        <v>156.6</v>
      </c>
      <c r="Q228" s="34">
        <v>126000</v>
      </c>
      <c r="R228" s="34">
        <v>126000</v>
      </c>
      <c r="S228" s="34"/>
      <c r="T228" s="34">
        <f>R228</f>
        <v>126000</v>
      </c>
      <c r="U228" s="34"/>
      <c r="V228" s="34" t="e">
        <f>#REF!-Q228</f>
        <v>#REF!</v>
      </c>
      <c r="W228" s="86" t="e">
        <f>#REF!/Q228*100</f>
        <v>#REF!</v>
      </c>
      <c r="X228" s="34" t="e">
        <f>#REF!-R228</f>
        <v>#REF!</v>
      </c>
      <c r="Y228" s="87" t="e">
        <f>#REF!/R228*100</f>
        <v>#REF!</v>
      </c>
    </row>
    <row r="229" spans="1:25" ht="45" x14ac:dyDescent="0.25">
      <c r="A229" s="3" t="s">
        <v>25</v>
      </c>
      <c r="B229" s="44"/>
      <c r="C229" s="44"/>
      <c r="D229" s="44"/>
      <c r="E229" s="104">
        <v>851</v>
      </c>
      <c r="F229" s="4" t="s">
        <v>146</v>
      </c>
      <c r="G229" s="4" t="s">
        <v>59</v>
      </c>
      <c r="H229" s="4" t="s">
        <v>151</v>
      </c>
      <c r="I229" s="4" t="s">
        <v>26</v>
      </c>
      <c r="J229" s="34">
        <f t="shared" ref="J229:U229" si="330">J230</f>
        <v>214400</v>
      </c>
      <c r="K229" s="34">
        <f t="shared" si="330"/>
        <v>214400</v>
      </c>
      <c r="L229" s="34">
        <f t="shared" si="330"/>
        <v>150985.79999999999</v>
      </c>
      <c r="M229" s="127">
        <f t="shared" si="272"/>
        <v>70.422481343283579</v>
      </c>
      <c r="N229" s="34">
        <f t="shared" si="330"/>
        <v>214.4</v>
      </c>
      <c r="O229" s="34">
        <f t="shared" si="330"/>
        <v>214.4</v>
      </c>
      <c r="P229" s="34">
        <f t="shared" si="330"/>
        <v>151</v>
      </c>
      <c r="Q229" s="34">
        <f t="shared" si="330"/>
        <v>130200</v>
      </c>
      <c r="R229" s="34">
        <f t="shared" si="330"/>
        <v>130200</v>
      </c>
      <c r="S229" s="34">
        <f t="shared" si="330"/>
        <v>0</v>
      </c>
      <c r="T229" s="34">
        <f t="shared" si="330"/>
        <v>130200</v>
      </c>
      <c r="U229" s="34">
        <f t="shared" si="330"/>
        <v>0</v>
      </c>
      <c r="V229" s="34" t="e">
        <f>#REF!-Q229</f>
        <v>#REF!</v>
      </c>
      <c r="W229" s="86" t="e">
        <f>#REF!/Q229*100</f>
        <v>#REF!</v>
      </c>
      <c r="X229" s="34" t="e">
        <f>#REF!-R229</f>
        <v>#REF!</v>
      </c>
      <c r="Y229" s="87" t="e">
        <f>#REF!/R229*100</f>
        <v>#REF!</v>
      </c>
    </row>
    <row r="230" spans="1:25" ht="48" customHeight="1" x14ac:dyDescent="0.25">
      <c r="A230" s="3" t="s">
        <v>12</v>
      </c>
      <c r="B230" s="44"/>
      <c r="C230" s="44"/>
      <c r="D230" s="44"/>
      <c r="E230" s="104">
        <v>851</v>
      </c>
      <c r="F230" s="4" t="s">
        <v>146</v>
      </c>
      <c r="G230" s="4" t="s">
        <v>59</v>
      </c>
      <c r="H230" s="4" t="s">
        <v>151</v>
      </c>
      <c r="I230" s="4" t="s">
        <v>27</v>
      </c>
      <c r="J230" s="34">
        <v>214400</v>
      </c>
      <c r="K230" s="34">
        <v>214400</v>
      </c>
      <c r="L230" s="34">
        <v>150985.79999999999</v>
      </c>
      <c r="M230" s="127">
        <f t="shared" si="272"/>
        <v>70.422481343283579</v>
      </c>
      <c r="N230" s="34">
        <v>214.4</v>
      </c>
      <c r="O230" s="34">
        <v>214.4</v>
      </c>
      <c r="P230" s="34">
        <v>151</v>
      </c>
      <c r="Q230" s="34">
        <v>130200</v>
      </c>
      <c r="R230" s="34">
        <v>130200</v>
      </c>
      <c r="S230" s="34"/>
      <c r="T230" s="34">
        <f>R230</f>
        <v>130200</v>
      </c>
      <c r="U230" s="34"/>
      <c r="V230" s="34" t="e">
        <f>#REF!-Q230</f>
        <v>#REF!</v>
      </c>
      <c r="W230" s="86" t="e">
        <f>#REF!/Q230*100</f>
        <v>#REF!</v>
      </c>
      <c r="X230" s="34" t="e">
        <f>#REF!-R230</f>
        <v>#REF!</v>
      </c>
      <c r="Y230" s="87" t="e">
        <f>#REF!/R230*100</f>
        <v>#REF!</v>
      </c>
    </row>
    <row r="231" spans="1:25" ht="75" x14ac:dyDescent="0.25">
      <c r="A231" s="25" t="s">
        <v>154</v>
      </c>
      <c r="B231" s="44"/>
      <c r="C231" s="44"/>
      <c r="D231" s="44"/>
      <c r="E231" s="104">
        <v>851</v>
      </c>
      <c r="F231" s="4" t="s">
        <v>146</v>
      </c>
      <c r="G231" s="4" t="s">
        <v>59</v>
      </c>
      <c r="H231" s="4" t="s">
        <v>155</v>
      </c>
      <c r="I231" s="4"/>
      <c r="J231" s="34">
        <f t="shared" ref="J231:U231" si="331">J232</f>
        <v>10000</v>
      </c>
      <c r="K231" s="34">
        <f t="shared" si="331"/>
        <v>10000</v>
      </c>
      <c r="L231" s="34">
        <f t="shared" si="331"/>
        <v>0</v>
      </c>
      <c r="M231" s="127">
        <f t="shared" si="272"/>
        <v>0</v>
      </c>
      <c r="N231" s="34">
        <f t="shared" si="331"/>
        <v>10</v>
      </c>
      <c r="O231" s="34">
        <f t="shared" si="331"/>
        <v>10</v>
      </c>
      <c r="P231" s="34">
        <f t="shared" si="331"/>
        <v>0</v>
      </c>
      <c r="Q231" s="34">
        <f t="shared" si="331"/>
        <v>10000</v>
      </c>
      <c r="R231" s="34">
        <f t="shared" si="331"/>
        <v>10000</v>
      </c>
      <c r="S231" s="34">
        <f t="shared" si="331"/>
        <v>0</v>
      </c>
      <c r="T231" s="34">
        <f t="shared" si="331"/>
        <v>10000</v>
      </c>
      <c r="U231" s="34">
        <f t="shared" si="331"/>
        <v>0</v>
      </c>
      <c r="V231" s="34" t="e">
        <f>#REF!-Q231</f>
        <v>#REF!</v>
      </c>
      <c r="W231" s="86" t="e">
        <f>#REF!/Q231*100</f>
        <v>#REF!</v>
      </c>
      <c r="X231" s="34" t="e">
        <f>#REF!-R231</f>
        <v>#REF!</v>
      </c>
      <c r="Y231" s="87" t="e">
        <f>#REF!/R231*100</f>
        <v>#REF!</v>
      </c>
    </row>
    <row r="232" spans="1:25" ht="45" x14ac:dyDescent="0.25">
      <c r="A232" s="3" t="s">
        <v>25</v>
      </c>
      <c r="B232" s="44"/>
      <c r="C232" s="44"/>
      <c r="D232" s="44"/>
      <c r="E232" s="104">
        <v>851</v>
      </c>
      <c r="F232" s="4" t="s">
        <v>146</v>
      </c>
      <c r="G232" s="4" t="s">
        <v>59</v>
      </c>
      <c r="H232" s="4" t="s">
        <v>155</v>
      </c>
      <c r="I232" s="4" t="s">
        <v>26</v>
      </c>
      <c r="J232" s="34">
        <f t="shared" ref="J232:U232" si="332">J233</f>
        <v>10000</v>
      </c>
      <c r="K232" s="34">
        <f t="shared" si="332"/>
        <v>10000</v>
      </c>
      <c r="L232" s="34">
        <f t="shared" si="332"/>
        <v>0</v>
      </c>
      <c r="M232" s="127">
        <f t="shared" si="272"/>
        <v>0</v>
      </c>
      <c r="N232" s="34">
        <f t="shared" si="332"/>
        <v>10</v>
      </c>
      <c r="O232" s="34">
        <f t="shared" si="332"/>
        <v>10</v>
      </c>
      <c r="P232" s="34">
        <f t="shared" si="332"/>
        <v>0</v>
      </c>
      <c r="Q232" s="34">
        <f t="shared" si="332"/>
        <v>10000</v>
      </c>
      <c r="R232" s="34">
        <f t="shared" si="332"/>
        <v>10000</v>
      </c>
      <c r="S232" s="34">
        <f t="shared" si="332"/>
        <v>0</v>
      </c>
      <c r="T232" s="34">
        <f t="shared" si="332"/>
        <v>10000</v>
      </c>
      <c r="U232" s="34">
        <f t="shared" si="332"/>
        <v>0</v>
      </c>
      <c r="V232" s="34" t="e">
        <f>#REF!-Q232</f>
        <v>#REF!</v>
      </c>
      <c r="W232" s="86" t="e">
        <f>#REF!/Q232*100</f>
        <v>#REF!</v>
      </c>
      <c r="X232" s="34" t="e">
        <f>#REF!-R232</f>
        <v>#REF!</v>
      </c>
      <c r="Y232" s="87" t="e">
        <f>#REF!/R232*100</f>
        <v>#REF!</v>
      </c>
    </row>
    <row r="233" spans="1:25" ht="48" customHeight="1" x14ac:dyDescent="0.25">
      <c r="A233" s="3" t="s">
        <v>12</v>
      </c>
      <c r="B233" s="44"/>
      <c r="C233" s="44"/>
      <c r="D233" s="44"/>
      <c r="E233" s="104">
        <v>851</v>
      </c>
      <c r="F233" s="4" t="s">
        <v>146</v>
      </c>
      <c r="G233" s="4" t="s">
        <v>59</v>
      </c>
      <c r="H233" s="4" t="s">
        <v>155</v>
      </c>
      <c r="I233" s="4" t="s">
        <v>27</v>
      </c>
      <c r="J233" s="34">
        <v>10000</v>
      </c>
      <c r="K233" s="34">
        <v>10000</v>
      </c>
      <c r="L233" s="34"/>
      <c r="M233" s="127">
        <f t="shared" si="272"/>
        <v>0</v>
      </c>
      <c r="N233" s="34">
        <v>10</v>
      </c>
      <c r="O233" s="34">
        <v>10</v>
      </c>
      <c r="P233" s="34"/>
      <c r="Q233" s="34">
        <v>10000</v>
      </c>
      <c r="R233" s="34">
        <v>10000</v>
      </c>
      <c r="S233" s="34"/>
      <c r="T233" s="34">
        <f>R233</f>
        <v>10000</v>
      </c>
      <c r="U233" s="34"/>
      <c r="V233" s="34" t="e">
        <f>#REF!-Q233</f>
        <v>#REF!</v>
      </c>
      <c r="W233" s="86" t="e">
        <f>#REF!/Q233*100</f>
        <v>#REF!</v>
      </c>
      <c r="X233" s="34" t="e">
        <f>#REF!-R233</f>
        <v>#REF!</v>
      </c>
      <c r="Y233" s="87" t="e">
        <f>#REF!/R233*100</f>
        <v>#REF!</v>
      </c>
    </row>
    <row r="234" spans="1:25" ht="167.25" customHeight="1" x14ac:dyDescent="0.25">
      <c r="A234" s="25" t="s">
        <v>152</v>
      </c>
      <c r="B234" s="44"/>
      <c r="C234" s="44"/>
      <c r="D234" s="44"/>
      <c r="E234" s="104">
        <v>851</v>
      </c>
      <c r="F234" s="4" t="s">
        <v>146</v>
      </c>
      <c r="G234" s="4" t="s">
        <v>59</v>
      </c>
      <c r="H234" s="4" t="s">
        <v>153</v>
      </c>
      <c r="I234" s="4"/>
      <c r="J234" s="34">
        <f t="shared" ref="J234" si="333">J237+J235</f>
        <v>268000</v>
      </c>
      <c r="K234" s="34">
        <f t="shared" ref="K234:L234" si="334">K237+K235</f>
        <v>268000</v>
      </c>
      <c r="L234" s="34">
        <f t="shared" si="334"/>
        <v>236018.57</v>
      </c>
      <c r="M234" s="127">
        <f t="shared" si="272"/>
        <v>88.066630597014921</v>
      </c>
      <c r="N234" s="34">
        <f t="shared" ref="N234:P234" si="335">N237+N235</f>
        <v>268</v>
      </c>
      <c r="O234" s="34">
        <f t="shared" ref="O234" si="336">O237+O235</f>
        <v>268</v>
      </c>
      <c r="P234" s="34">
        <f t="shared" si="335"/>
        <v>236</v>
      </c>
      <c r="Q234" s="34">
        <f t="shared" ref="Q234" si="337">Q237+Q235</f>
        <v>268000</v>
      </c>
      <c r="R234" s="34">
        <f t="shared" ref="R234:U234" si="338">R237+R235</f>
        <v>268000</v>
      </c>
      <c r="S234" s="34">
        <f t="shared" si="338"/>
        <v>0</v>
      </c>
      <c r="T234" s="34">
        <f t="shared" si="338"/>
        <v>0</v>
      </c>
      <c r="U234" s="34">
        <f t="shared" si="338"/>
        <v>268000</v>
      </c>
      <c r="V234" s="34" t="e">
        <f>#REF!-Q234</f>
        <v>#REF!</v>
      </c>
      <c r="W234" s="86" t="e">
        <f>#REF!/Q234*100</f>
        <v>#REF!</v>
      </c>
      <c r="X234" s="34" t="e">
        <f>#REF!-R234</f>
        <v>#REF!</v>
      </c>
      <c r="Y234" s="87" t="e">
        <f>#REF!/R234*100</f>
        <v>#REF!</v>
      </c>
    </row>
    <row r="235" spans="1:25" ht="106.5" customHeight="1" x14ac:dyDescent="0.25">
      <c r="A235" s="105" t="s">
        <v>19</v>
      </c>
      <c r="B235" s="3"/>
      <c r="C235" s="3"/>
      <c r="D235" s="3"/>
      <c r="E235" s="104">
        <v>851</v>
      </c>
      <c r="F235" s="4" t="s">
        <v>146</v>
      </c>
      <c r="G235" s="4" t="s">
        <v>59</v>
      </c>
      <c r="H235" s="4" t="s">
        <v>153</v>
      </c>
      <c r="I235" s="4" t="s">
        <v>21</v>
      </c>
      <c r="J235" s="34">
        <f t="shared" ref="J235:U235" si="339">J236</f>
        <v>71000</v>
      </c>
      <c r="K235" s="34">
        <f t="shared" si="339"/>
        <v>71000</v>
      </c>
      <c r="L235" s="34">
        <f t="shared" si="339"/>
        <v>62600</v>
      </c>
      <c r="M235" s="127">
        <f t="shared" si="272"/>
        <v>88.16901408450704</v>
      </c>
      <c r="N235" s="34">
        <f t="shared" si="339"/>
        <v>71</v>
      </c>
      <c r="O235" s="34">
        <f t="shared" si="339"/>
        <v>71</v>
      </c>
      <c r="P235" s="34">
        <f t="shared" si="339"/>
        <v>62.6</v>
      </c>
      <c r="Q235" s="34">
        <f t="shared" si="339"/>
        <v>67800</v>
      </c>
      <c r="R235" s="34">
        <f t="shared" si="339"/>
        <v>67800</v>
      </c>
      <c r="S235" s="34">
        <f t="shared" si="339"/>
        <v>0</v>
      </c>
      <c r="T235" s="34">
        <f t="shared" si="339"/>
        <v>0</v>
      </c>
      <c r="U235" s="34">
        <f t="shared" si="339"/>
        <v>67800</v>
      </c>
      <c r="V235" s="34" t="e">
        <f>#REF!-Q235</f>
        <v>#REF!</v>
      </c>
      <c r="W235" s="86" t="e">
        <f>#REF!/Q235*100</f>
        <v>#REF!</v>
      </c>
      <c r="X235" s="34" t="e">
        <f>#REF!-R235</f>
        <v>#REF!</v>
      </c>
      <c r="Y235" s="87" t="e">
        <f>#REF!/R235*100</f>
        <v>#REF!</v>
      </c>
    </row>
    <row r="236" spans="1:25" ht="30" x14ac:dyDescent="0.25">
      <c r="A236" s="3" t="s">
        <v>10</v>
      </c>
      <c r="B236" s="3"/>
      <c r="C236" s="3"/>
      <c r="D236" s="3"/>
      <c r="E236" s="104">
        <v>851</v>
      </c>
      <c r="F236" s="4" t="s">
        <v>146</v>
      </c>
      <c r="G236" s="4" t="s">
        <v>59</v>
      </c>
      <c r="H236" s="4" t="s">
        <v>153</v>
      </c>
      <c r="I236" s="4" t="s">
        <v>70</v>
      </c>
      <c r="J236" s="34">
        <v>71000</v>
      </c>
      <c r="K236" s="34">
        <v>71000</v>
      </c>
      <c r="L236" s="34">
        <v>62600</v>
      </c>
      <c r="M236" s="127">
        <f t="shared" si="272"/>
        <v>88.16901408450704</v>
      </c>
      <c r="N236" s="34">
        <v>71</v>
      </c>
      <c r="O236" s="34">
        <v>71</v>
      </c>
      <c r="P236" s="34">
        <v>62.6</v>
      </c>
      <c r="Q236" s="34">
        <v>67800</v>
      </c>
      <c r="R236" s="34">
        <v>67800</v>
      </c>
      <c r="S236" s="34"/>
      <c r="T236" s="34"/>
      <c r="U236" s="34">
        <f>R236</f>
        <v>67800</v>
      </c>
      <c r="V236" s="34" t="e">
        <f>#REF!-Q236</f>
        <v>#REF!</v>
      </c>
      <c r="W236" s="86" t="e">
        <f>#REF!/Q236*100</f>
        <v>#REF!</v>
      </c>
      <c r="X236" s="34" t="e">
        <f>#REF!-R236</f>
        <v>#REF!</v>
      </c>
      <c r="Y236" s="87" t="e">
        <f>#REF!/R236*100</f>
        <v>#REF!</v>
      </c>
    </row>
    <row r="237" spans="1:25" ht="45" x14ac:dyDescent="0.25">
      <c r="A237" s="3" t="s">
        <v>25</v>
      </c>
      <c r="B237" s="44"/>
      <c r="C237" s="44"/>
      <c r="D237" s="44"/>
      <c r="E237" s="104">
        <v>851</v>
      </c>
      <c r="F237" s="4" t="s">
        <v>146</v>
      </c>
      <c r="G237" s="4" t="s">
        <v>59</v>
      </c>
      <c r="H237" s="4" t="s">
        <v>153</v>
      </c>
      <c r="I237" s="4" t="s">
        <v>26</v>
      </c>
      <c r="J237" s="34">
        <f t="shared" ref="J237:U237" si="340">J238</f>
        <v>197000</v>
      </c>
      <c r="K237" s="34">
        <f t="shared" si="340"/>
        <v>197000</v>
      </c>
      <c r="L237" s="34">
        <f t="shared" si="340"/>
        <v>173418.57</v>
      </c>
      <c r="M237" s="127">
        <f t="shared" si="272"/>
        <v>88.029730964467007</v>
      </c>
      <c r="N237" s="34">
        <f t="shared" si="340"/>
        <v>197</v>
      </c>
      <c r="O237" s="34">
        <f t="shared" si="340"/>
        <v>197</v>
      </c>
      <c r="P237" s="34">
        <f t="shared" si="340"/>
        <v>173.4</v>
      </c>
      <c r="Q237" s="34">
        <f t="shared" si="340"/>
        <v>200200</v>
      </c>
      <c r="R237" s="34">
        <f t="shared" si="340"/>
        <v>200200</v>
      </c>
      <c r="S237" s="34">
        <f t="shared" si="340"/>
        <v>0</v>
      </c>
      <c r="T237" s="34">
        <f t="shared" si="340"/>
        <v>0</v>
      </c>
      <c r="U237" s="34">
        <f t="shared" si="340"/>
        <v>200200</v>
      </c>
      <c r="V237" s="34" t="e">
        <f>#REF!-Q237</f>
        <v>#REF!</v>
      </c>
      <c r="W237" s="86" t="e">
        <f>#REF!/Q237*100</f>
        <v>#REF!</v>
      </c>
      <c r="X237" s="34" t="e">
        <f>#REF!-R237</f>
        <v>#REF!</v>
      </c>
      <c r="Y237" s="87" t="e">
        <f>#REF!/R237*100</f>
        <v>#REF!</v>
      </c>
    </row>
    <row r="238" spans="1:25" ht="47.25" customHeight="1" x14ac:dyDescent="0.25">
      <c r="A238" s="3" t="s">
        <v>12</v>
      </c>
      <c r="B238" s="44"/>
      <c r="C238" s="44"/>
      <c r="D238" s="44"/>
      <c r="E238" s="104">
        <v>851</v>
      </c>
      <c r="F238" s="4" t="s">
        <v>146</v>
      </c>
      <c r="G238" s="4" t="s">
        <v>59</v>
      </c>
      <c r="H238" s="4" t="s">
        <v>153</v>
      </c>
      <c r="I238" s="4" t="s">
        <v>27</v>
      </c>
      <c r="J238" s="34">
        <v>197000</v>
      </c>
      <c r="K238" s="34">
        <v>197000</v>
      </c>
      <c r="L238" s="34">
        <v>173418.57</v>
      </c>
      <c r="M238" s="127">
        <f t="shared" si="272"/>
        <v>88.029730964467007</v>
      </c>
      <c r="N238" s="34">
        <v>197</v>
      </c>
      <c r="O238" s="34">
        <v>197</v>
      </c>
      <c r="P238" s="34">
        <v>173.4</v>
      </c>
      <c r="Q238" s="34">
        <v>200200</v>
      </c>
      <c r="R238" s="34">
        <v>200200</v>
      </c>
      <c r="S238" s="34"/>
      <c r="T238" s="34"/>
      <c r="U238" s="34">
        <f>R238</f>
        <v>200200</v>
      </c>
      <c r="V238" s="34" t="e">
        <f>#REF!-Q238</f>
        <v>#REF!</v>
      </c>
      <c r="W238" s="86" t="e">
        <f>#REF!/Q238*100</f>
        <v>#REF!</v>
      </c>
      <c r="X238" s="34" t="e">
        <f>#REF!-R238</f>
        <v>#REF!</v>
      </c>
      <c r="Y238" s="87" t="e">
        <f>#REF!/R238*100</f>
        <v>#REF!</v>
      </c>
    </row>
    <row r="239" spans="1:25" ht="42.75" x14ac:dyDescent="0.25">
      <c r="A239" s="26" t="s">
        <v>156</v>
      </c>
      <c r="B239" s="12"/>
      <c r="C239" s="12"/>
      <c r="D239" s="12"/>
      <c r="E239" s="12">
        <v>852</v>
      </c>
      <c r="F239" s="5"/>
      <c r="G239" s="5"/>
      <c r="H239" s="5"/>
      <c r="I239" s="4"/>
      <c r="J239" s="43">
        <f>J240+J332</f>
        <v>188540634.47</v>
      </c>
      <c r="K239" s="43">
        <f t="shared" ref="K239:L239" si="341">K240+K332</f>
        <v>187724838.5</v>
      </c>
      <c r="L239" s="43">
        <f t="shared" si="341"/>
        <v>133594060.99000001</v>
      </c>
      <c r="M239" s="127">
        <f t="shared" si="272"/>
        <v>71.164829362737748</v>
      </c>
      <c r="N239" s="43" t="e">
        <f>#REF!+N240+N332</f>
        <v>#REF!</v>
      </c>
      <c r="O239" s="43" t="e">
        <f>#REF!+O240+O332</f>
        <v>#REF!</v>
      </c>
      <c r="P239" s="43" t="e">
        <f>#REF!+P240+P332</f>
        <v>#REF!</v>
      </c>
      <c r="Q239" s="43" t="e">
        <f>#REF!+Q240+Q332</f>
        <v>#REF!</v>
      </c>
      <c r="R239" s="43" t="e">
        <f>#REF!+R240+R332</f>
        <v>#REF!</v>
      </c>
      <c r="S239" s="43" t="e">
        <f>#REF!+S240+S332</f>
        <v>#REF!</v>
      </c>
      <c r="T239" s="43" t="e">
        <f>#REF!+T240+T332</f>
        <v>#REF!</v>
      </c>
      <c r="U239" s="43" t="e">
        <f>#REF!+U240+U332</f>
        <v>#REF!</v>
      </c>
      <c r="V239" s="34" t="e">
        <f>#REF!-Q239</f>
        <v>#REF!</v>
      </c>
      <c r="W239" s="86" t="e">
        <f>#REF!/Q239*100</f>
        <v>#REF!</v>
      </c>
      <c r="X239" s="34" t="e">
        <f>#REF!-R239</f>
        <v>#REF!</v>
      </c>
      <c r="Y239" s="87" t="e">
        <f>#REF!/R239*100</f>
        <v>#REF!</v>
      </c>
    </row>
    <row r="240" spans="1:25" s="56" customFormat="1" x14ac:dyDescent="0.25">
      <c r="A240" s="26" t="s">
        <v>105</v>
      </c>
      <c r="B240" s="57"/>
      <c r="C240" s="57"/>
      <c r="D240" s="57"/>
      <c r="E240" s="104">
        <v>852</v>
      </c>
      <c r="F240" s="27" t="s">
        <v>106</v>
      </c>
      <c r="G240" s="27"/>
      <c r="H240" s="27"/>
      <c r="I240" s="27"/>
      <c r="J240" s="43">
        <f t="shared" ref="J240" si="342">J241+J260+J294+J310+J316</f>
        <v>178593272</v>
      </c>
      <c r="K240" s="43">
        <f t="shared" ref="K240:L240" si="343">K241+K260+K294+K310+K316</f>
        <v>177777476.03</v>
      </c>
      <c r="L240" s="43">
        <f t="shared" si="343"/>
        <v>127096646.92</v>
      </c>
      <c r="M240" s="127">
        <f t="shared" si="272"/>
        <v>71.491985238080673</v>
      </c>
      <c r="N240" s="43">
        <f t="shared" ref="N240:P240" si="344">N241+N260+N294+N310+N316</f>
        <v>178593.3</v>
      </c>
      <c r="O240" s="43">
        <f t="shared" ref="O240" si="345">O241+O260+O294+O310+O316</f>
        <v>177777.5</v>
      </c>
      <c r="P240" s="43">
        <f t="shared" si="344"/>
        <v>127096.6</v>
      </c>
      <c r="Q240" s="43">
        <f t="shared" ref="Q240:U240" si="346">Q241+Q260+Q294+Q310+Q316</f>
        <v>150011290</v>
      </c>
      <c r="R240" s="43">
        <f t="shared" si="346"/>
        <v>171529059.38999999</v>
      </c>
      <c r="S240" s="43">
        <f t="shared" si="346"/>
        <v>91834620</v>
      </c>
      <c r="T240" s="43">
        <f t="shared" si="346"/>
        <v>77599497</v>
      </c>
      <c r="U240" s="43">
        <f t="shared" si="346"/>
        <v>0</v>
      </c>
      <c r="V240" s="34" t="e">
        <f>#REF!-Q240</f>
        <v>#REF!</v>
      </c>
      <c r="W240" s="86" t="e">
        <f>#REF!/Q240*100</f>
        <v>#REF!</v>
      </c>
      <c r="X240" s="34" t="e">
        <f>#REF!-R240</f>
        <v>#REF!</v>
      </c>
      <c r="Y240" s="87" t="e">
        <f>#REF!/R240*100</f>
        <v>#REF!</v>
      </c>
    </row>
    <row r="241" spans="1:25" s="36" customFormat="1" x14ac:dyDescent="0.25">
      <c r="A241" s="29" t="s">
        <v>157</v>
      </c>
      <c r="B241" s="102"/>
      <c r="C241" s="102"/>
      <c r="D241" s="102"/>
      <c r="E241" s="104">
        <v>852</v>
      </c>
      <c r="F241" s="31" t="s">
        <v>106</v>
      </c>
      <c r="G241" s="31" t="s">
        <v>14</v>
      </c>
      <c r="H241" s="31"/>
      <c r="I241" s="31"/>
      <c r="J241" s="35">
        <f t="shared" ref="J241" si="347">J242+J251+J245+J248+J254+J257</f>
        <v>40673703</v>
      </c>
      <c r="K241" s="35">
        <f t="shared" ref="K241:L241" si="348">K242+K251+K245+K248+K254+K257</f>
        <v>40673703</v>
      </c>
      <c r="L241" s="35">
        <f t="shared" si="348"/>
        <v>27779554</v>
      </c>
      <c r="M241" s="127">
        <f t="shared" si="272"/>
        <v>68.298561357936848</v>
      </c>
      <c r="N241" s="35">
        <f t="shared" ref="N241:P241" si="349">N242+N251+N245+N248+N254+N257</f>
        <v>40673.699999999997</v>
      </c>
      <c r="O241" s="35">
        <f t="shared" ref="O241" si="350">O242+O251+O245+O248+O254+O257</f>
        <v>40673.699999999997</v>
      </c>
      <c r="P241" s="35">
        <f t="shared" si="349"/>
        <v>27779.599999999999</v>
      </c>
      <c r="Q241" s="35">
        <f t="shared" ref="Q241" si="351">Q242+Q251+Q245+Q248+Q254+Q257</f>
        <v>37208808</v>
      </c>
      <c r="R241" s="35">
        <f t="shared" ref="R241:U241" si="352">R242+R251+R245+R248+R254+R257</f>
        <v>39345363</v>
      </c>
      <c r="S241" s="35">
        <f t="shared" si="352"/>
        <v>25824158</v>
      </c>
      <c r="T241" s="35">
        <f t="shared" si="352"/>
        <v>13521205</v>
      </c>
      <c r="U241" s="35">
        <f t="shared" si="352"/>
        <v>0</v>
      </c>
      <c r="V241" s="34" t="e">
        <f>#REF!-Q241</f>
        <v>#REF!</v>
      </c>
      <c r="W241" s="86" t="e">
        <f>#REF!/Q241*100</f>
        <v>#REF!</v>
      </c>
      <c r="X241" s="34" t="e">
        <f>#REF!-R241</f>
        <v>#REF!</v>
      </c>
      <c r="Y241" s="87" t="e">
        <f>#REF!/R241*100</f>
        <v>#REF!</v>
      </c>
    </row>
    <row r="242" spans="1:25" s="36" customFormat="1" ht="90" x14ac:dyDescent="0.25">
      <c r="A242" s="25" t="s">
        <v>162</v>
      </c>
      <c r="B242" s="102"/>
      <c r="C242" s="102"/>
      <c r="D242" s="102"/>
      <c r="E242" s="104">
        <v>852</v>
      </c>
      <c r="F242" s="4" t="s">
        <v>106</v>
      </c>
      <c r="G242" s="4" t="s">
        <v>14</v>
      </c>
      <c r="H242" s="4" t="s">
        <v>163</v>
      </c>
      <c r="I242" s="4"/>
      <c r="J242" s="34">
        <f t="shared" ref="J242:R243" si="353">J243</f>
        <v>28428452</v>
      </c>
      <c r="K242" s="34">
        <f t="shared" si="353"/>
        <v>28428452</v>
      </c>
      <c r="L242" s="34">
        <f t="shared" si="353"/>
        <v>18767323</v>
      </c>
      <c r="M242" s="127">
        <f t="shared" si="272"/>
        <v>66.015986378716647</v>
      </c>
      <c r="N242" s="34">
        <f t="shared" si="353"/>
        <v>28428.400000000001</v>
      </c>
      <c r="O242" s="34">
        <f t="shared" si="353"/>
        <v>28428.400000000001</v>
      </c>
      <c r="P242" s="34">
        <f t="shared" si="353"/>
        <v>18767.3</v>
      </c>
      <c r="Q242" s="34">
        <f t="shared" si="353"/>
        <v>25268978</v>
      </c>
      <c r="R242" s="34">
        <f t="shared" si="353"/>
        <v>25268978</v>
      </c>
      <c r="S242" s="34">
        <f t="shared" ref="Q242:U243" si="354">S243</f>
        <v>25268978</v>
      </c>
      <c r="T242" s="34">
        <f t="shared" si="354"/>
        <v>0</v>
      </c>
      <c r="U242" s="34">
        <f t="shared" si="354"/>
        <v>0</v>
      </c>
      <c r="V242" s="34" t="e">
        <f>#REF!-Q242</f>
        <v>#REF!</v>
      </c>
      <c r="W242" s="86" t="e">
        <f>#REF!/Q242*100</f>
        <v>#REF!</v>
      </c>
      <c r="X242" s="34" t="e">
        <f>#REF!-R242</f>
        <v>#REF!</v>
      </c>
      <c r="Y242" s="87" t="e">
        <f>#REF!/R242*100</f>
        <v>#REF!</v>
      </c>
    </row>
    <row r="243" spans="1:25" s="36" customFormat="1" ht="49.5" customHeight="1" x14ac:dyDescent="0.25">
      <c r="A243" s="3" t="s">
        <v>56</v>
      </c>
      <c r="B243" s="102"/>
      <c r="C243" s="102"/>
      <c r="D243" s="102"/>
      <c r="E243" s="104">
        <v>852</v>
      </c>
      <c r="F243" s="4" t="s">
        <v>106</v>
      </c>
      <c r="G243" s="4" t="s">
        <v>14</v>
      </c>
      <c r="H243" s="4" t="s">
        <v>163</v>
      </c>
      <c r="I243" s="4" t="s">
        <v>112</v>
      </c>
      <c r="J243" s="34">
        <f t="shared" si="353"/>
        <v>28428452</v>
      </c>
      <c r="K243" s="34">
        <f t="shared" si="353"/>
        <v>28428452</v>
      </c>
      <c r="L243" s="34">
        <f t="shared" si="353"/>
        <v>18767323</v>
      </c>
      <c r="M243" s="127">
        <f t="shared" si="272"/>
        <v>66.015986378716647</v>
      </c>
      <c r="N243" s="34">
        <f t="shared" si="353"/>
        <v>28428.400000000001</v>
      </c>
      <c r="O243" s="34">
        <f t="shared" si="353"/>
        <v>28428.400000000001</v>
      </c>
      <c r="P243" s="34">
        <f t="shared" si="353"/>
        <v>18767.3</v>
      </c>
      <c r="Q243" s="34">
        <f t="shared" si="354"/>
        <v>25268978</v>
      </c>
      <c r="R243" s="34">
        <f t="shared" si="354"/>
        <v>25268978</v>
      </c>
      <c r="S243" s="34">
        <f t="shared" si="354"/>
        <v>25268978</v>
      </c>
      <c r="T243" s="34">
        <f t="shared" si="354"/>
        <v>0</v>
      </c>
      <c r="U243" s="34">
        <f t="shared" si="354"/>
        <v>0</v>
      </c>
      <c r="V243" s="34" t="e">
        <f>#REF!-Q243</f>
        <v>#REF!</v>
      </c>
      <c r="W243" s="86" t="e">
        <f>#REF!/Q243*100</f>
        <v>#REF!</v>
      </c>
      <c r="X243" s="34" t="e">
        <f>#REF!-R243</f>
        <v>#REF!</v>
      </c>
      <c r="Y243" s="87" t="e">
        <f>#REF!/R243*100</f>
        <v>#REF!</v>
      </c>
    </row>
    <row r="244" spans="1:25" s="36" customFormat="1" ht="18" customHeight="1" x14ac:dyDescent="0.25">
      <c r="A244" s="3" t="s">
        <v>113</v>
      </c>
      <c r="B244" s="3"/>
      <c r="C244" s="3"/>
      <c r="D244" s="3"/>
      <c r="E244" s="104">
        <v>852</v>
      </c>
      <c r="F244" s="4" t="s">
        <v>106</v>
      </c>
      <c r="G244" s="4" t="s">
        <v>14</v>
      </c>
      <c r="H244" s="4" t="s">
        <v>163</v>
      </c>
      <c r="I244" s="4" t="s">
        <v>114</v>
      </c>
      <c r="J244" s="34">
        <v>28428452</v>
      </c>
      <c r="K244" s="34">
        <v>28428452</v>
      </c>
      <c r="L244" s="34">
        <v>18767323</v>
      </c>
      <c r="M244" s="127">
        <f t="shared" si="272"/>
        <v>66.015986378716647</v>
      </c>
      <c r="N244" s="34">
        <v>28428.400000000001</v>
      </c>
      <c r="O244" s="34">
        <v>28428.400000000001</v>
      </c>
      <c r="P244" s="34">
        <v>18767.3</v>
      </c>
      <c r="Q244" s="34">
        <v>25268978</v>
      </c>
      <c r="R244" s="34">
        <v>25268978</v>
      </c>
      <c r="S244" s="34">
        <f>R244</f>
        <v>25268978</v>
      </c>
      <c r="T244" s="34"/>
      <c r="U244" s="34"/>
      <c r="V244" s="34" t="e">
        <f>#REF!-Q244</f>
        <v>#REF!</v>
      </c>
      <c r="W244" s="86" t="e">
        <f>#REF!/Q244*100</f>
        <v>#REF!</v>
      </c>
      <c r="X244" s="34" t="e">
        <f>#REF!-R244</f>
        <v>#REF!</v>
      </c>
      <c r="Y244" s="87" t="e">
        <f>#REF!/R244*100</f>
        <v>#REF!</v>
      </c>
    </row>
    <row r="245" spans="1:25" s="2" customFormat="1" ht="30" x14ac:dyDescent="0.25">
      <c r="A245" s="25" t="s">
        <v>158</v>
      </c>
      <c r="B245" s="3"/>
      <c r="C245" s="3"/>
      <c r="D245" s="105"/>
      <c r="E245" s="104">
        <v>852</v>
      </c>
      <c r="F245" s="5" t="s">
        <v>106</v>
      </c>
      <c r="G245" s="5" t="s">
        <v>14</v>
      </c>
      <c r="H245" s="5" t="s">
        <v>159</v>
      </c>
      <c r="I245" s="5"/>
      <c r="J245" s="34">
        <f t="shared" ref="J245:R246" si="355">J246</f>
        <v>8255900</v>
      </c>
      <c r="K245" s="34">
        <f t="shared" si="355"/>
        <v>8255900</v>
      </c>
      <c r="L245" s="34">
        <f t="shared" si="355"/>
        <v>6064236</v>
      </c>
      <c r="M245" s="127">
        <f t="shared" si="272"/>
        <v>73.453360626945567</v>
      </c>
      <c r="N245" s="34">
        <f t="shared" si="355"/>
        <v>8255.9</v>
      </c>
      <c r="O245" s="34">
        <f t="shared" si="355"/>
        <v>8255.9</v>
      </c>
      <c r="P245" s="34">
        <f t="shared" si="355"/>
        <v>6064.3</v>
      </c>
      <c r="Q245" s="34">
        <f t="shared" si="355"/>
        <v>8163400</v>
      </c>
      <c r="R245" s="34">
        <f t="shared" si="355"/>
        <v>8163400</v>
      </c>
      <c r="S245" s="34">
        <f t="shared" ref="Q245:U246" si="356">S246</f>
        <v>0</v>
      </c>
      <c r="T245" s="34">
        <f t="shared" si="356"/>
        <v>8163400</v>
      </c>
      <c r="U245" s="34">
        <f t="shared" si="356"/>
        <v>0</v>
      </c>
      <c r="V245" s="34" t="e">
        <f>#REF!-Q245</f>
        <v>#REF!</v>
      </c>
      <c r="W245" s="86" t="e">
        <f>#REF!/Q245*100</f>
        <v>#REF!</v>
      </c>
      <c r="X245" s="34" t="e">
        <f>#REF!-R245</f>
        <v>#REF!</v>
      </c>
      <c r="Y245" s="87" t="e">
        <f>#REF!/R245*100</f>
        <v>#REF!</v>
      </c>
    </row>
    <row r="246" spans="1:25" s="2" customFormat="1" ht="46.5" customHeight="1" x14ac:dyDescent="0.25">
      <c r="A246" s="3" t="s">
        <v>56</v>
      </c>
      <c r="B246" s="3"/>
      <c r="C246" s="3"/>
      <c r="D246" s="3"/>
      <c r="E246" s="104">
        <v>852</v>
      </c>
      <c r="F246" s="5" t="s">
        <v>106</v>
      </c>
      <c r="G246" s="5" t="s">
        <v>14</v>
      </c>
      <c r="H246" s="5" t="s">
        <v>159</v>
      </c>
      <c r="I246" s="5" t="s">
        <v>112</v>
      </c>
      <c r="J246" s="34">
        <f t="shared" si="355"/>
        <v>8255900</v>
      </c>
      <c r="K246" s="34">
        <f t="shared" si="355"/>
        <v>8255900</v>
      </c>
      <c r="L246" s="34">
        <f t="shared" si="355"/>
        <v>6064236</v>
      </c>
      <c r="M246" s="127">
        <f t="shared" si="272"/>
        <v>73.453360626945567</v>
      </c>
      <c r="N246" s="34">
        <f t="shared" si="355"/>
        <v>8255.9</v>
      </c>
      <c r="O246" s="34">
        <f t="shared" si="355"/>
        <v>8255.9</v>
      </c>
      <c r="P246" s="34">
        <f t="shared" si="355"/>
        <v>6064.3</v>
      </c>
      <c r="Q246" s="34">
        <f t="shared" si="356"/>
        <v>8163400</v>
      </c>
      <c r="R246" s="34">
        <f t="shared" si="356"/>
        <v>8163400</v>
      </c>
      <c r="S246" s="34">
        <f t="shared" si="356"/>
        <v>0</v>
      </c>
      <c r="T246" s="34">
        <f t="shared" si="356"/>
        <v>8163400</v>
      </c>
      <c r="U246" s="34">
        <f t="shared" si="356"/>
        <v>0</v>
      </c>
      <c r="V246" s="34" t="e">
        <f>#REF!-Q246</f>
        <v>#REF!</v>
      </c>
      <c r="W246" s="86" t="e">
        <f>#REF!/Q246*100</f>
        <v>#REF!</v>
      </c>
      <c r="X246" s="34" t="e">
        <f>#REF!-R246</f>
        <v>#REF!</v>
      </c>
      <c r="Y246" s="87" t="e">
        <f>#REF!/R246*100</f>
        <v>#REF!</v>
      </c>
    </row>
    <row r="247" spans="1:25" s="2" customFormat="1" ht="17.25" customHeight="1" x14ac:dyDescent="0.25">
      <c r="A247" s="3" t="s">
        <v>113</v>
      </c>
      <c r="B247" s="3"/>
      <c r="C247" s="3"/>
      <c r="D247" s="3"/>
      <c r="E247" s="104">
        <v>852</v>
      </c>
      <c r="F247" s="5" t="s">
        <v>106</v>
      </c>
      <c r="G247" s="5" t="s">
        <v>14</v>
      </c>
      <c r="H247" s="5" t="s">
        <v>159</v>
      </c>
      <c r="I247" s="4" t="s">
        <v>114</v>
      </c>
      <c r="J247" s="34">
        <v>8255900</v>
      </c>
      <c r="K247" s="34">
        <v>8255900</v>
      </c>
      <c r="L247" s="34">
        <v>6064236</v>
      </c>
      <c r="M247" s="127">
        <f t="shared" si="272"/>
        <v>73.453360626945567</v>
      </c>
      <c r="N247" s="34">
        <v>8255.9</v>
      </c>
      <c r="O247" s="34">
        <v>8255.9</v>
      </c>
      <c r="P247" s="34">
        <v>6064.3</v>
      </c>
      <c r="Q247" s="34">
        <v>8163400</v>
      </c>
      <c r="R247" s="34">
        <v>8163400</v>
      </c>
      <c r="S247" s="34"/>
      <c r="T247" s="34">
        <f>R247</f>
        <v>8163400</v>
      </c>
      <c r="U247" s="34"/>
      <c r="V247" s="34" t="e">
        <f>#REF!-Q247</f>
        <v>#REF!</v>
      </c>
      <c r="W247" s="86" t="e">
        <f>#REF!/Q247*100</f>
        <v>#REF!</v>
      </c>
      <c r="X247" s="34" t="e">
        <f>#REF!-R247</f>
        <v>#REF!</v>
      </c>
      <c r="Y247" s="87" t="e">
        <f>#REF!/R247*100</f>
        <v>#REF!</v>
      </c>
    </row>
    <row r="248" spans="1:25" s="36" customFormat="1" ht="30" x14ac:dyDescent="0.25">
      <c r="A248" s="25" t="s">
        <v>164</v>
      </c>
      <c r="B248" s="102"/>
      <c r="C248" s="102"/>
      <c r="D248" s="102"/>
      <c r="E248" s="104">
        <v>852</v>
      </c>
      <c r="F248" s="4" t="s">
        <v>106</v>
      </c>
      <c r="G248" s="4" t="s">
        <v>14</v>
      </c>
      <c r="H248" s="4" t="s">
        <v>165</v>
      </c>
      <c r="I248" s="4"/>
      <c r="J248" s="34">
        <f t="shared" ref="J248:L248" si="357">J249</f>
        <v>246006</v>
      </c>
      <c r="K248" s="34">
        <f t="shared" si="357"/>
        <v>246006</v>
      </c>
      <c r="L248" s="34">
        <f t="shared" si="357"/>
        <v>147860</v>
      </c>
      <c r="M248" s="127">
        <f t="shared" si="272"/>
        <v>60.1042251002008</v>
      </c>
      <c r="N248" s="34">
        <f t="shared" ref="N248:O248" si="358">N249</f>
        <v>246</v>
      </c>
      <c r="O248" s="34">
        <f t="shared" si="358"/>
        <v>246</v>
      </c>
      <c r="P248" s="34">
        <f t="shared" ref="P248" si="359">P249</f>
        <v>147.9</v>
      </c>
      <c r="Q248" s="34">
        <f t="shared" ref="Q248:R249" si="360">Q249</f>
        <v>0</v>
      </c>
      <c r="R248" s="34">
        <f t="shared" si="360"/>
        <v>2083145</v>
      </c>
      <c r="S248" s="34">
        <f t="shared" ref="S248:S249" si="361">S249</f>
        <v>0</v>
      </c>
      <c r="T248" s="34">
        <f t="shared" ref="T248:T249" si="362">T249</f>
        <v>2083145</v>
      </c>
      <c r="U248" s="34">
        <f t="shared" ref="U248:U249" si="363">U249</f>
        <v>0</v>
      </c>
      <c r="V248" s="34" t="e">
        <f>#REF!-Q248</f>
        <v>#REF!</v>
      </c>
      <c r="W248" s="86" t="e">
        <f>#REF!/Q248*100</f>
        <v>#REF!</v>
      </c>
      <c r="X248" s="34" t="e">
        <f>#REF!-R248</f>
        <v>#REF!</v>
      </c>
      <c r="Y248" s="87" t="e">
        <f>#REF!/R248*100</f>
        <v>#REF!</v>
      </c>
    </row>
    <row r="249" spans="1:25" s="36" customFormat="1" ht="44.25" customHeight="1" x14ac:dyDescent="0.25">
      <c r="A249" s="3" t="s">
        <v>56</v>
      </c>
      <c r="B249" s="102"/>
      <c r="C249" s="102"/>
      <c r="D249" s="102"/>
      <c r="E249" s="104">
        <v>852</v>
      </c>
      <c r="F249" s="4" t="s">
        <v>106</v>
      </c>
      <c r="G249" s="4" t="s">
        <v>14</v>
      </c>
      <c r="H249" s="4" t="s">
        <v>165</v>
      </c>
      <c r="I249" s="4" t="s">
        <v>112</v>
      </c>
      <c r="J249" s="34">
        <f t="shared" ref="J249:P249" si="364">J250</f>
        <v>246006</v>
      </c>
      <c r="K249" s="34">
        <f t="shared" si="364"/>
        <v>246006</v>
      </c>
      <c r="L249" s="34">
        <f t="shared" si="364"/>
        <v>147860</v>
      </c>
      <c r="M249" s="127">
        <f t="shared" si="272"/>
        <v>60.1042251002008</v>
      </c>
      <c r="N249" s="34">
        <f t="shared" si="364"/>
        <v>246</v>
      </c>
      <c r="O249" s="34">
        <f t="shared" si="364"/>
        <v>246</v>
      </c>
      <c r="P249" s="34">
        <f t="shared" si="364"/>
        <v>147.9</v>
      </c>
      <c r="Q249" s="34">
        <f t="shared" si="360"/>
        <v>0</v>
      </c>
      <c r="R249" s="34">
        <f t="shared" si="360"/>
        <v>2083145</v>
      </c>
      <c r="S249" s="34">
        <f t="shared" si="361"/>
        <v>0</v>
      </c>
      <c r="T249" s="34">
        <f t="shared" si="362"/>
        <v>2083145</v>
      </c>
      <c r="U249" s="34">
        <f t="shared" si="363"/>
        <v>0</v>
      </c>
      <c r="V249" s="34" t="e">
        <f>#REF!-Q249</f>
        <v>#REF!</v>
      </c>
      <c r="W249" s="86" t="e">
        <f>#REF!/Q249*100</f>
        <v>#REF!</v>
      </c>
      <c r="X249" s="34" t="e">
        <f>#REF!-R249</f>
        <v>#REF!</v>
      </c>
      <c r="Y249" s="87" t="e">
        <f>#REF!/R249*100</f>
        <v>#REF!</v>
      </c>
    </row>
    <row r="250" spans="1:25" s="36" customFormat="1" ht="15.75" customHeight="1" x14ac:dyDescent="0.25">
      <c r="A250" s="3" t="s">
        <v>113</v>
      </c>
      <c r="B250" s="3"/>
      <c r="C250" s="3"/>
      <c r="D250" s="3"/>
      <c r="E250" s="104">
        <v>852</v>
      </c>
      <c r="F250" s="4" t="s">
        <v>106</v>
      </c>
      <c r="G250" s="4" t="s">
        <v>14</v>
      </c>
      <c r="H250" s="4" t="s">
        <v>165</v>
      </c>
      <c r="I250" s="4" t="s">
        <v>114</v>
      </c>
      <c r="J250" s="34">
        <v>246006</v>
      </c>
      <c r="K250" s="34">
        <v>246006</v>
      </c>
      <c r="L250" s="34">
        <v>147860</v>
      </c>
      <c r="M250" s="127">
        <f t="shared" si="272"/>
        <v>60.1042251002008</v>
      </c>
      <c r="N250" s="34">
        <v>246</v>
      </c>
      <c r="O250" s="34">
        <v>246</v>
      </c>
      <c r="P250" s="34">
        <v>147.9</v>
      </c>
      <c r="Q250" s="34"/>
      <c r="R250" s="34">
        <v>2083145</v>
      </c>
      <c r="S250" s="34"/>
      <c r="T250" s="34">
        <f>R250</f>
        <v>2083145</v>
      </c>
      <c r="U250" s="34"/>
      <c r="V250" s="34" t="e">
        <f>#REF!-Q250</f>
        <v>#REF!</v>
      </c>
      <c r="W250" s="86" t="e">
        <f>#REF!/Q250*100</f>
        <v>#REF!</v>
      </c>
      <c r="X250" s="34" t="e">
        <f>#REF!-R250</f>
        <v>#REF!</v>
      </c>
      <c r="Y250" s="87" t="e">
        <f>#REF!/R250*100</f>
        <v>#REF!</v>
      </c>
    </row>
    <row r="251" spans="1:25" ht="30" x14ac:dyDescent="0.25">
      <c r="A251" s="25" t="s">
        <v>160</v>
      </c>
      <c r="B251" s="3"/>
      <c r="C251" s="3"/>
      <c r="D251" s="3"/>
      <c r="E251" s="104">
        <v>852</v>
      </c>
      <c r="F251" s="5" t="s">
        <v>106</v>
      </c>
      <c r="G251" s="5" t="s">
        <v>14</v>
      </c>
      <c r="H251" s="5" t="s">
        <v>161</v>
      </c>
      <c r="I251" s="5"/>
      <c r="J251" s="34">
        <f t="shared" ref="J251:R252" si="365">J252</f>
        <v>3113800</v>
      </c>
      <c r="K251" s="34">
        <f t="shared" si="365"/>
        <v>3113800</v>
      </c>
      <c r="L251" s="34">
        <f t="shared" si="365"/>
        <v>2354215</v>
      </c>
      <c r="M251" s="127">
        <f t="shared" si="272"/>
        <v>75.605851371314799</v>
      </c>
      <c r="N251" s="34">
        <f t="shared" si="365"/>
        <v>3113.8</v>
      </c>
      <c r="O251" s="34">
        <f t="shared" si="365"/>
        <v>3113.8</v>
      </c>
      <c r="P251" s="34">
        <f t="shared" si="365"/>
        <v>2354.1999999999998</v>
      </c>
      <c r="Q251" s="34">
        <f t="shared" si="365"/>
        <v>3211200</v>
      </c>
      <c r="R251" s="34">
        <f t="shared" si="365"/>
        <v>3211200</v>
      </c>
      <c r="S251" s="34">
        <f t="shared" ref="Q251:U252" si="366">S252</f>
        <v>0</v>
      </c>
      <c r="T251" s="34">
        <f t="shared" si="366"/>
        <v>3211200</v>
      </c>
      <c r="U251" s="34">
        <f t="shared" si="366"/>
        <v>0</v>
      </c>
      <c r="V251" s="34" t="e">
        <f>#REF!-Q251</f>
        <v>#REF!</v>
      </c>
      <c r="W251" s="86" t="e">
        <f>#REF!/Q251*100</f>
        <v>#REF!</v>
      </c>
      <c r="X251" s="34" t="e">
        <f>#REF!-R251</f>
        <v>#REF!</v>
      </c>
      <c r="Y251" s="87" t="e">
        <f>#REF!/R251*100</f>
        <v>#REF!</v>
      </c>
    </row>
    <row r="252" spans="1:25" ht="47.25" customHeight="1" x14ac:dyDescent="0.25">
      <c r="A252" s="3" t="s">
        <v>56</v>
      </c>
      <c r="B252" s="3"/>
      <c r="C252" s="3"/>
      <c r="D252" s="3"/>
      <c r="E252" s="104">
        <v>852</v>
      </c>
      <c r="F252" s="5" t="s">
        <v>106</v>
      </c>
      <c r="G252" s="5" t="s">
        <v>14</v>
      </c>
      <c r="H252" s="5" t="s">
        <v>161</v>
      </c>
      <c r="I252" s="5" t="s">
        <v>112</v>
      </c>
      <c r="J252" s="34">
        <f t="shared" si="365"/>
        <v>3113800</v>
      </c>
      <c r="K252" s="34">
        <f t="shared" si="365"/>
        <v>3113800</v>
      </c>
      <c r="L252" s="34">
        <f t="shared" si="365"/>
        <v>2354215</v>
      </c>
      <c r="M252" s="127">
        <f t="shared" si="272"/>
        <v>75.605851371314799</v>
      </c>
      <c r="N252" s="34">
        <f t="shared" si="365"/>
        <v>3113.8</v>
      </c>
      <c r="O252" s="34">
        <f t="shared" si="365"/>
        <v>3113.8</v>
      </c>
      <c r="P252" s="34">
        <f t="shared" si="365"/>
        <v>2354.1999999999998</v>
      </c>
      <c r="Q252" s="34">
        <f t="shared" si="366"/>
        <v>3211200</v>
      </c>
      <c r="R252" s="34">
        <f t="shared" si="366"/>
        <v>3211200</v>
      </c>
      <c r="S252" s="34">
        <f t="shared" si="366"/>
        <v>0</v>
      </c>
      <c r="T252" s="34">
        <f t="shared" si="366"/>
        <v>3211200</v>
      </c>
      <c r="U252" s="34">
        <f t="shared" si="366"/>
        <v>0</v>
      </c>
      <c r="V252" s="34" t="e">
        <f>#REF!-Q252</f>
        <v>#REF!</v>
      </c>
      <c r="W252" s="86" t="e">
        <f>#REF!/Q252*100</f>
        <v>#REF!</v>
      </c>
      <c r="X252" s="34" t="e">
        <f>#REF!-R252</f>
        <v>#REF!</v>
      </c>
      <c r="Y252" s="87" t="e">
        <f>#REF!/R252*100</f>
        <v>#REF!</v>
      </c>
    </row>
    <row r="253" spans="1:25" ht="18" customHeight="1" x14ac:dyDescent="0.25">
      <c r="A253" s="3" t="s">
        <v>113</v>
      </c>
      <c r="B253" s="3"/>
      <c r="C253" s="3"/>
      <c r="D253" s="3"/>
      <c r="E253" s="104">
        <v>852</v>
      </c>
      <c r="F253" s="5" t="s">
        <v>106</v>
      </c>
      <c r="G253" s="5" t="s">
        <v>14</v>
      </c>
      <c r="H253" s="5" t="s">
        <v>161</v>
      </c>
      <c r="I253" s="4" t="s">
        <v>114</v>
      </c>
      <c r="J253" s="34">
        <v>3113800</v>
      </c>
      <c r="K253" s="34">
        <v>3113800</v>
      </c>
      <c r="L253" s="34">
        <v>2354215</v>
      </c>
      <c r="M253" s="127">
        <f t="shared" si="272"/>
        <v>75.605851371314799</v>
      </c>
      <c r="N253" s="34">
        <v>3113.8</v>
      </c>
      <c r="O253" s="34">
        <v>3113.8</v>
      </c>
      <c r="P253" s="34">
        <v>2354.1999999999998</v>
      </c>
      <c r="Q253" s="34">
        <v>3211200</v>
      </c>
      <c r="R253" s="34">
        <v>3211200</v>
      </c>
      <c r="S253" s="34"/>
      <c r="T253" s="34">
        <f>R253</f>
        <v>3211200</v>
      </c>
      <c r="U253" s="34"/>
      <c r="V253" s="34" t="e">
        <f>#REF!-Q253</f>
        <v>#REF!</v>
      </c>
      <c r="W253" s="86" t="e">
        <f>#REF!/Q253*100</f>
        <v>#REF!</v>
      </c>
      <c r="X253" s="34" t="e">
        <f>#REF!-R253</f>
        <v>#REF!</v>
      </c>
      <c r="Y253" s="87" t="e">
        <f>#REF!/R253*100</f>
        <v>#REF!</v>
      </c>
    </row>
    <row r="254" spans="1:25" ht="45" x14ac:dyDescent="0.25">
      <c r="A254" s="25" t="s">
        <v>166</v>
      </c>
      <c r="B254" s="3"/>
      <c r="C254" s="3"/>
      <c r="D254" s="3"/>
      <c r="E254" s="104">
        <v>852</v>
      </c>
      <c r="F254" s="5" t="s">
        <v>106</v>
      </c>
      <c r="G254" s="4" t="s">
        <v>14</v>
      </c>
      <c r="H254" s="5" t="s">
        <v>167</v>
      </c>
      <c r="I254" s="4"/>
      <c r="J254" s="34">
        <f t="shared" ref="J254:R255" si="367">J255</f>
        <v>86365</v>
      </c>
      <c r="K254" s="34">
        <f t="shared" si="367"/>
        <v>86365</v>
      </c>
      <c r="L254" s="34">
        <f t="shared" si="367"/>
        <v>69120</v>
      </c>
      <c r="M254" s="127">
        <f t="shared" si="272"/>
        <v>80.032420540728296</v>
      </c>
      <c r="N254" s="34">
        <f t="shared" si="367"/>
        <v>86.4</v>
      </c>
      <c r="O254" s="34">
        <f t="shared" si="367"/>
        <v>86.4</v>
      </c>
      <c r="P254" s="34">
        <f t="shared" si="367"/>
        <v>69.099999999999994</v>
      </c>
      <c r="Q254" s="34">
        <f t="shared" si="367"/>
        <v>10050</v>
      </c>
      <c r="R254" s="34">
        <f t="shared" si="367"/>
        <v>63460</v>
      </c>
      <c r="S254" s="34">
        <f t="shared" ref="Q254:U255" si="368">S255</f>
        <v>0</v>
      </c>
      <c r="T254" s="34">
        <f t="shared" si="368"/>
        <v>63460</v>
      </c>
      <c r="U254" s="34">
        <f t="shared" si="368"/>
        <v>0</v>
      </c>
      <c r="V254" s="34" t="e">
        <f>#REF!-Q254</f>
        <v>#REF!</v>
      </c>
      <c r="W254" s="86" t="e">
        <f>#REF!/Q254*100</f>
        <v>#REF!</v>
      </c>
      <c r="X254" s="34" t="e">
        <f>#REF!-R254</f>
        <v>#REF!</v>
      </c>
      <c r="Y254" s="87" t="e">
        <f>#REF!/R254*100</f>
        <v>#REF!</v>
      </c>
    </row>
    <row r="255" spans="1:25" ht="45.75" customHeight="1" x14ac:dyDescent="0.25">
      <c r="A255" s="3" t="s">
        <v>56</v>
      </c>
      <c r="B255" s="3"/>
      <c r="C255" s="3"/>
      <c r="D255" s="3"/>
      <c r="E255" s="104">
        <v>852</v>
      </c>
      <c r="F255" s="4" t="s">
        <v>106</v>
      </c>
      <c r="G255" s="4" t="s">
        <v>14</v>
      </c>
      <c r="H255" s="5" t="s">
        <v>167</v>
      </c>
      <c r="I255" s="4" t="s">
        <v>112</v>
      </c>
      <c r="J255" s="34">
        <f t="shared" si="367"/>
        <v>86365</v>
      </c>
      <c r="K255" s="34">
        <f t="shared" si="367"/>
        <v>86365</v>
      </c>
      <c r="L255" s="34">
        <f t="shared" si="367"/>
        <v>69120</v>
      </c>
      <c r="M255" s="127">
        <f t="shared" si="272"/>
        <v>80.032420540728296</v>
      </c>
      <c r="N255" s="34">
        <f t="shared" si="367"/>
        <v>86.4</v>
      </c>
      <c r="O255" s="34">
        <f t="shared" si="367"/>
        <v>86.4</v>
      </c>
      <c r="P255" s="34">
        <f t="shared" si="367"/>
        <v>69.099999999999994</v>
      </c>
      <c r="Q255" s="34">
        <f t="shared" si="368"/>
        <v>10050</v>
      </c>
      <c r="R255" s="34">
        <f t="shared" si="368"/>
        <v>63460</v>
      </c>
      <c r="S255" s="34">
        <f t="shared" si="368"/>
        <v>0</v>
      </c>
      <c r="T255" s="34">
        <f t="shared" si="368"/>
        <v>63460</v>
      </c>
      <c r="U255" s="34">
        <f t="shared" si="368"/>
        <v>0</v>
      </c>
      <c r="V255" s="34" t="e">
        <f>#REF!-Q255</f>
        <v>#REF!</v>
      </c>
      <c r="W255" s="86" t="e">
        <f>#REF!/Q255*100</f>
        <v>#REF!</v>
      </c>
      <c r="X255" s="34" t="e">
        <f>#REF!-R255</f>
        <v>#REF!</v>
      </c>
      <c r="Y255" s="87" t="e">
        <f>#REF!/R255*100</f>
        <v>#REF!</v>
      </c>
    </row>
    <row r="256" spans="1:25" ht="15.75" customHeight="1" x14ac:dyDescent="0.25">
      <c r="A256" s="3" t="s">
        <v>113</v>
      </c>
      <c r="B256" s="3"/>
      <c r="C256" s="3"/>
      <c r="D256" s="3"/>
      <c r="E256" s="104">
        <v>852</v>
      </c>
      <c r="F256" s="4" t="s">
        <v>106</v>
      </c>
      <c r="G256" s="4" t="s">
        <v>14</v>
      </c>
      <c r="H256" s="5" t="s">
        <v>167</v>
      </c>
      <c r="I256" s="4" t="s">
        <v>114</v>
      </c>
      <c r="J256" s="34">
        <v>86365</v>
      </c>
      <c r="K256" s="34">
        <v>86365</v>
      </c>
      <c r="L256" s="34">
        <v>69120</v>
      </c>
      <c r="M256" s="127">
        <f t="shared" si="272"/>
        <v>80.032420540728296</v>
      </c>
      <c r="N256" s="34">
        <v>86.4</v>
      </c>
      <c r="O256" s="34">
        <v>86.4</v>
      </c>
      <c r="P256" s="34">
        <v>69.099999999999994</v>
      </c>
      <c r="Q256" s="34">
        <v>10050</v>
      </c>
      <c r="R256" s="34">
        <v>63460</v>
      </c>
      <c r="S256" s="34"/>
      <c r="T256" s="34">
        <f>R256</f>
        <v>63460</v>
      </c>
      <c r="U256" s="34"/>
      <c r="V256" s="34" t="e">
        <f>#REF!-Q256</f>
        <v>#REF!</v>
      </c>
      <c r="W256" s="86" t="e">
        <f>#REF!/Q256*100</f>
        <v>#REF!</v>
      </c>
      <c r="X256" s="34" t="e">
        <f>#REF!-R256</f>
        <v>#REF!</v>
      </c>
      <c r="Y256" s="87" t="e">
        <f>#REF!/R256*100</f>
        <v>#REF!</v>
      </c>
    </row>
    <row r="257" spans="1:25" s="36" customFormat="1" ht="90.75" customHeight="1" x14ac:dyDescent="0.25">
      <c r="A257" s="25" t="s">
        <v>168</v>
      </c>
      <c r="B257" s="102"/>
      <c r="C257" s="102"/>
      <c r="D257" s="102"/>
      <c r="E257" s="104">
        <v>852</v>
      </c>
      <c r="F257" s="4" t="s">
        <v>106</v>
      </c>
      <c r="G257" s="4" t="s">
        <v>14</v>
      </c>
      <c r="H257" s="4" t="s">
        <v>169</v>
      </c>
      <c r="I257" s="4"/>
      <c r="J257" s="34">
        <f t="shared" ref="J257:R258" si="369">J258</f>
        <v>543180</v>
      </c>
      <c r="K257" s="34">
        <f t="shared" si="369"/>
        <v>543180</v>
      </c>
      <c r="L257" s="34">
        <f t="shared" si="369"/>
        <v>376800</v>
      </c>
      <c r="M257" s="127">
        <f t="shared" si="272"/>
        <v>69.369269855296594</v>
      </c>
      <c r="N257" s="34">
        <f t="shared" si="369"/>
        <v>543.20000000000005</v>
      </c>
      <c r="O257" s="34">
        <f t="shared" si="369"/>
        <v>543.20000000000005</v>
      </c>
      <c r="P257" s="34">
        <f t="shared" si="369"/>
        <v>376.8</v>
      </c>
      <c r="Q257" s="34">
        <f t="shared" si="369"/>
        <v>555180</v>
      </c>
      <c r="R257" s="34">
        <f t="shared" si="369"/>
        <v>555180</v>
      </c>
      <c r="S257" s="34">
        <f t="shared" ref="Q257:U258" si="370">S258</f>
        <v>555180</v>
      </c>
      <c r="T257" s="34">
        <f t="shared" si="370"/>
        <v>0</v>
      </c>
      <c r="U257" s="34">
        <f t="shared" si="370"/>
        <v>0</v>
      </c>
      <c r="V257" s="34" t="e">
        <f>#REF!-Q257</f>
        <v>#REF!</v>
      </c>
      <c r="W257" s="86" t="e">
        <f>#REF!/Q257*100</f>
        <v>#REF!</v>
      </c>
      <c r="X257" s="34" t="e">
        <f>#REF!-R257</f>
        <v>#REF!</v>
      </c>
      <c r="Y257" s="87" t="e">
        <f>#REF!/R257*100</f>
        <v>#REF!</v>
      </c>
    </row>
    <row r="258" spans="1:25" s="36" customFormat="1" ht="45.75" customHeight="1" x14ac:dyDescent="0.25">
      <c r="A258" s="3" t="s">
        <v>56</v>
      </c>
      <c r="B258" s="102"/>
      <c r="C258" s="102"/>
      <c r="D258" s="102"/>
      <c r="E258" s="104">
        <v>852</v>
      </c>
      <c r="F258" s="4" t="s">
        <v>106</v>
      </c>
      <c r="G258" s="4" t="s">
        <v>14</v>
      </c>
      <c r="H258" s="4" t="s">
        <v>169</v>
      </c>
      <c r="I258" s="4" t="s">
        <v>112</v>
      </c>
      <c r="J258" s="34">
        <f t="shared" si="369"/>
        <v>543180</v>
      </c>
      <c r="K258" s="34">
        <f t="shared" si="369"/>
        <v>543180</v>
      </c>
      <c r="L258" s="34">
        <f t="shared" si="369"/>
        <v>376800</v>
      </c>
      <c r="M258" s="127">
        <f t="shared" si="272"/>
        <v>69.369269855296594</v>
      </c>
      <c r="N258" s="34">
        <f t="shared" si="369"/>
        <v>543.20000000000005</v>
      </c>
      <c r="O258" s="34">
        <f t="shared" si="369"/>
        <v>543.20000000000005</v>
      </c>
      <c r="P258" s="34">
        <f t="shared" si="369"/>
        <v>376.8</v>
      </c>
      <c r="Q258" s="34">
        <f t="shared" si="370"/>
        <v>555180</v>
      </c>
      <c r="R258" s="34">
        <f t="shared" si="370"/>
        <v>555180</v>
      </c>
      <c r="S258" s="34">
        <f t="shared" si="370"/>
        <v>555180</v>
      </c>
      <c r="T258" s="34">
        <f t="shared" si="370"/>
        <v>0</v>
      </c>
      <c r="U258" s="34">
        <f t="shared" si="370"/>
        <v>0</v>
      </c>
      <c r="V258" s="34" t="e">
        <f>#REF!-Q258</f>
        <v>#REF!</v>
      </c>
      <c r="W258" s="86" t="e">
        <f>#REF!/Q258*100</f>
        <v>#REF!</v>
      </c>
      <c r="X258" s="34" t="e">
        <f>#REF!-R258</f>
        <v>#REF!</v>
      </c>
      <c r="Y258" s="87" t="e">
        <f>#REF!/R258*100</f>
        <v>#REF!</v>
      </c>
    </row>
    <row r="259" spans="1:25" s="36" customFormat="1" ht="19.5" customHeight="1" x14ac:dyDescent="0.25">
      <c r="A259" s="3" t="s">
        <v>113</v>
      </c>
      <c r="B259" s="3"/>
      <c r="C259" s="3"/>
      <c r="D259" s="3"/>
      <c r="E259" s="104">
        <v>852</v>
      </c>
      <c r="F259" s="4" t="s">
        <v>106</v>
      </c>
      <c r="G259" s="4" t="s">
        <v>14</v>
      </c>
      <c r="H259" s="4" t="s">
        <v>169</v>
      </c>
      <c r="I259" s="4" t="s">
        <v>114</v>
      </c>
      <c r="J259" s="34">
        <v>543180</v>
      </c>
      <c r="K259" s="34">
        <v>543180</v>
      </c>
      <c r="L259" s="34">
        <v>376800</v>
      </c>
      <c r="M259" s="127">
        <f t="shared" si="272"/>
        <v>69.369269855296594</v>
      </c>
      <c r="N259" s="34">
        <v>543.20000000000005</v>
      </c>
      <c r="O259" s="34">
        <v>543.20000000000005</v>
      </c>
      <c r="P259" s="34">
        <v>376.8</v>
      </c>
      <c r="Q259" s="34">
        <v>555180</v>
      </c>
      <c r="R259" s="34">
        <v>555180</v>
      </c>
      <c r="S259" s="34">
        <f>R259</f>
        <v>555180</v>
      </c>
      <c r="T259" s="34"/>
      <c r="U259" s="34"/>
      <c r="V259" s="34" t="e">
        <f>#REF!-Q259</f>
        <v>#REF!</v>
      </c>
      <c r="W259" s="86" t="e">
        <f>#REF!/Q259*100</f>
        <v>#REF!</v>
      </c>
      <c r="X259" s="34" t="e">
        <f>#REF!-R259</f>
        <v>#REF!</v>
      </c>
      <c r="Y259" s="87" t="e">
        <f>#REF!/R259*100</f>
        <v>#REF!</v>
      </c>
    </row>
    <row r="260" spans="1:25" s="36" customFormat="1" x14ac:dyDescent="0.25">
      <c r="A260" s="29" t="s">
        <v>107</v>
      </c>
      <c r="B260" s="102"/>
      <c r="C260" s="102"/>
      <c r="D260" s="102"/>
      <c r="E260" s="104">
        <v>852</v>
      </c>
      <c r="F260" s="31" t="s">
        <v>106</v>
      </c>
      <c r="G260" s="31" t="s">
        <v>59</v>
      </c>
      <c r="H260" s="31"/>
      <c r="I260" s="31"/>
      <c r="J260" s="35">
        <f t="shared" ref="J260" si="371">J264+J270+J261+J285+J276+J288+J267+J273+J279+J282+J291</f>
        <v>109389903</v>
      </c>
      <c r="K260" s="35">
        <f t="shared" ref="K260:L260" si="372">K264+K270+K261+K285+K276+K288+K267+K273+K279+K282+K291</f>
        <v>108574107.03</v>
      </c>
      <c r="L260" s="35">
        <f t="shared" si="372"/>
        <v>79326497.329999998</v>
      </c>
      <c r="M260" s="127">
        <f t="shared" si="272"/>
        <v>73.062076677343867</v>
      </c>
      <c r="N260" s="35">
        <f t="shared" ref="N260:P260" si="373">N264+N270+N261+N285+N276+N288+N267+N273+N279+N282+N291</f>
        <v>109389.9</v>
      </c>
      <c r="O260" s="35">
        <f t="shared" ref="O260" si="374">O264+O270+O261+O285+O276+O288+O267+O273+O279+O282+O291</f>
        <v>108574.1</v>
      </c>
      <c r="P260" s="35">
        <f t="shared" si="373"/>
        <v>79326.399999999994</v>
      </c>
      <c r="Q260" s="35">
        <f t="shared" ref="Q260:U260" si="375">Q264+Q270+Q261+Q285+Q276+Q288+Q267+Q273</f>
        <v>87680782</v>
      </c>
      <c r="R260" s="35">
        <f t="shared" si="375"/>
        <v>101426338.39</v>
      </c>
      <c r="S260" s="35">
        <f t="shared" si="375"/>
        <v>64371262</v>
      </c>
      <c r="T260" s="35">
        <f t="shared" si="375"/>
        <v>35003104</v>
      </c>
      <c r="U260" s="35">
        <f t="shared" si="375"/>
        <v>0</v>
      </c>
      <c r="V260" s="34" t="e">
        <f>#REF!-Q260</f>
        <v>#REF!</v>
      </c>
      <c r="W260" s="86" t="e">
        <f>#REF!/Q260*100</f>
        <v>#REF!</v>
      </c>
      <c r="X260" s="34" t="e">
        <f>#REF!-R260</f>
        <v>#REF!</v>
      </c>
      <c r="Y260" s="87" t="e">
        <f>#REF!/R260*100</f>
        <v>#REF!</v>
      </c>
    </row>
    <row r="261" spans="1:25" s="36" customFormat="1" ht="121.5" customHeight="1" x14ac:dyDescent="0.25">
      <c r="A261" s="25" t="s">
        <v>172</v>
      </c>
      <c r="B261" s="102"/>
      <c r="C261" s="102"/>
      <c r="D261" s="102"/>
      <c r="E261" s="104">
        <v>852</v>
      </c>
      <c r="F261" s="4" t="s">
        <v>106</v>
      </c>
      <c r="G261" s="4" t="s">
        <v>59</v>
      </c>
      <c r="H261" s="5" t="s">
        <v>173</v>
      </c>
      <c r="I261" s="4"/>
      <c r="J261" s="34">
        <f t="shared" ref="J261:R262" si="376">J262</f>
        <v>62462027</v>
      </c>
      <c r="K261" s="34">
        <f t="shared" si="376"/>
        <v>62462027</v>
      </c>
      <c r="L261" s="34">
        <f t="shared" si="376"/>
        <v>44168329</v>
      </c>
      <c r="M261" s="127">
        <f t="shared" si="272"/>
        <v>70.712288923956947</v>
      </c>
      <c r="N261" s="34">
        <f t="shared" si="376"/>
        <v>62462</v>
      </c>
      <c r="O261" s="34">
        <f t="shared" si="376"/>
        <v>62462</v>
      </c>
      <c r="P261" s="34">
        <f t="shared" si="376"/>
        <v>44168.3</v>
      </c>
      <c r="Q261" s="34">
        <f t="shared" si="376"/>
        <v>61911742</v>
      </c>
      <c r="R261" s="34">
        <f t="shared" si="376"/>
        <v>61911742</v>
      </c>
      <c r="S261" s="34">
        <f t="shared" ref="Q261:U262" si="377">S262</f>
        <v>61911742</v>
      </c>
      <c r="T261" s="34">
        <f t="shared" si="377"/>
        <v>0</v>
      </c>
      <c r="U261" s="34">
        <f t="shared" si="377"/>
        <v>0</v>
      </c>
      <c r="V261" s="34" t="e">
        <f>#REF!-Q261</f>
        <v>#REF!</v>
      </c>
      <c r="W261" s="86" t="e">
        <f>#REF!/Q261*100</f>
        <v>#REF!</v>
      </c>
      <c r="X261" s="34" t="e">
        <f>#REF!-R261</f>
        <v>#REF!</v>
      </c>
      <c r="Y261" s="87" t="e">
        <f>#REF!/R261*100</f>
        <v>#REF!</v>
      </c>
    </row>
    <row r="262" spans="1:25" s="36" customFormat="1" ht="60" x14ac:dyDescent="0.25">
      <c r="A262" s="3" t="s">
        <v>56</v>
      </c>
      <c r="B262" s="102"/>
      <c r="C262" s="102"/>
      <c r="D262" s="102"/>
      <c r="E262" s="104">
        <v>852</v>
      </c>
      <c r="F262" s="4" t="s">
        <v>106</v>
      </c>
      <c r="G262" s="4" t="s">
        <v>59</v>
      </c>
      <c r="H262" s="5" t="s">
        <v>173</v>
      </c>
      <c r="I262" s="4" t="s">
        <v>112</v>
      </c>
      <c r="J262" s="34">
        <f t="shared" si="376"/>
        <v>62462027</v>
      </c>
      <c r="K262" s="34">
        <f t="shared" si="376"/>
        <v>62462027</v>
      </c>
      <c r="L262" s="34">
        <f t="shared" si="376"/>
        <v>44168329</v>
      </c>
      <c r="M262" s="127">
        <f t="shared" si="272"/>
        <v>70.712288923956947</v>
      </c>
      <c r="N262" s="34">
        <f t="shared" si="376"/>
        <v>62462</v>
      </c>
      <c r="O262" s="34">
        <f t="shared" si="376"/>
        <v>62462</v>
      </c>
      <c r="P262" s="34">
        <f t="shared" si="376"/>
        <v>44168.3</v>
      </c>
      <c r="Q262" s="34">
        <f t="shared" si="377"/>
        <v>61911742</v>
      </c>
      <c r="R262" s="34">
        <f t="shared" si="377"/>
        <v>61911742</v>
      </c>
      <c r="S262" s="34">
        <f t="shared" si="377"/>
        <v>61911742</v>
      </c>
      <c r="T262" s="34">
        <f t="shared" si="377"/>
        <v>0</v>
      </c>
      <c r="U262" s="34">
        <f t="shared" si="377"/>
        <v>0</v>
      </c>
      <c r="V262" s="34" t="e">
        <f>#REF!-Q262</f>
        <v>#REF!</v>
      </c>
      <c r="W262" s="86" t="e">
        <f>#REF!/Q262*100</f>
        <v>#REF!</v>
      </c>
      <c r="X262" s="34" t="e">
        <f>#REF!-R262</f>
        <v>#REF!</v>
      </c>
      <c r="Y262" s="87" t="e">
        <f>#REF!/R262*100</f>
        <v>#REF!</v>
      </c>
    </row>
    <row r="263" spans="1:25" s="36" customFormat="1" ht="30" x14ac:dyDescent="0.25">
      <c r="A263" s="3" t="s">
        <v>113</v>
      </c>
      <c r="B263" s="3"/>
      <c r="C263" s="3"/>
      <c r="D263" s="3"/>
      <c r="E263" s="104">
        <v>852</v>
      </c>
      <c r="F263" s="4" t="s">
        <v>106</v>
      </c>
      <c r="G263" s="4" t="s">
        <v>59</v>
      </c>
      <c r="H263" s="5" t="s">
        <v>173</v>
      </c>
      <c r="I263" s="4" t="s">
        <v>114</v>
      </c>
      <c r="J263" s="34">
        <v>62462027</v>
      </c>
      <c r="K263" s="34">
        <v>62462027</v>
      </c>
      <c r="L263" s="34">
        <v>44168329</v>
      </c>
      <c r="M263" s="127">
        <f t="shared" ref="M263:M326" si="378">L263/K263*100</f>
        <v>70.712288923956947</v>
      </c>
      <c r="N263" s="34">
        <v>62462</v>
      </c>
      <c r="O263" s="34">
        <v>62462</v>
      </c>
      <c r="P263" s="34">
        <v>44168.3</v>
      </c>
      <c r="Q263" s="34">
        <v>61911742</v>
      </c>
      <c r="R263" s="34">
        <v>61911742</v>
      </c>
      <c r="S263" s="34">
        <f>R263</f>
        <v>61911742</v>
      </c>
      <c r="T263" s="34"/>
      <c r="U263" s="34"/>
      <c r="V263" s="34" t="e">
        <f>#REF!-Q263</f>
        <v>#REF!</v>
      </c>
      <c r="W263" s="86" t="e">
        <f>#REF!/Q263*100</f>
        <v>#REF!</v>
      </c>
      <c r="X263" s="34" t="e">
        <f>#REF!-R263</f>
        <v>#REF!</v>
      </c>
      <c r="Y263" s="87" t="e">
        <f>#REF!/R263*100</f>
        <v>#REF!</v>
      </c>
    </row>
    <row r="264" spans="1:25" ht="18" customHeight="1" x14ac:dyDescent="0.25">
      <c r="A264" s="25" t="s">
        <v>170</v>
      </c>
      <c r="B264" s="3"/>
      <c r="C264" s="3"/>
      <c r="D264" s="3"/>
      <c r="E264" s="104">
        <v>852</v>
      </c>
      <c r="F264" s="4" t="s">
        <v>106</v>
      </c>
      <c r="G264" s="4" t="s">
        <v>59</v>
      </c>
      <c r="H264" s="4" t="s">
        <v>171</v>
      </c>
      <c r="I264" s="4"/>
      <c r="J264" s="34">
        <f t="shared" ref="J264:R265" si="379">J265</f>
        <v>23266260</v>
      </c>
      <c r="K264" s="34">
        <f t="shared" si="379"/>
        <v>23266260</v>
      </c>
      <c r="L264" s="34">
        <f t="shared" si="379"/>
        <v>14655824.23</v>
      </c>
      <c r="M264" s="127">
        <f t="shared" si="378"/>
        <v>62.99174955493492</v>
      </c>
      <c r="N264" s="34">
        <f t="shared" si="379"/>
        <v>23266.3</v>
      </c>
      <c r="O264" s="34">
        <f t="shared" si="379"/>
        <v>23266.3</v>
      </c>
      <c r="P264" s="34">
        <f t="shared" si="379"/>
        <v>14655.8</v>
      </c>
      <c r="Q264" s="34">
        <f t="shared" si="379"/>
        <v>20025400</v>
      </c>
      <c r="R264" s="34">
        <f t="shared" si="379"/>
        <v>20025400</v>
      </c>
      <c r="S264" s="34">
        <f t="shared" ref="Q264:U265" si="380">S265</f>
        <v>0</v>
      </c>
      <c r="T264" s="34">
        <f t="shared" si="380"/>
        <v>20025400</v>
      </c>
      <c r="U264" s="34">
        <f t="shared" si="380"/>
        <v>0</v>
      </c>
      <c r="V264" s="34" t="e">
        <f>#REF!-Q264</f>
        <v>#REF!</v>
      </c>
      <c r="W264" s="86" t="e">
        <f>#REF!/Q264*100</f>
        <v>#REF!</v>
      </c>
      <c r="X264" s="34" t="e">
        <f>#REF!-R264</f>
        <v>#REF!</v>
      </c>
      <c r="Y264" s="87" t="e">
        <f>#REF!/R264*100</f>
        <v>#REF!</v>
      </c>
    </row>
    <row r="265" spans="1:25" ht="60" x14ac:dyDescent="0.25">
      <c r="A265" s="3" t="s">
        <v>56</v>
      </c>
      <c r="B265" s="3"/>
      <c r="C265" s="3"/>
      <c r="D265" s="3"/>
      <c r="E265" s="104">
        <v>852</v>
      </c>
      <c r="F265" s="4" t="s">
        <v>106</v>
      </c>
      <c r="G265" s="5" t="s">
        <v>59</v>
      </c>
      <c r="H265" s="4" t="s">
        <v>171</v>
      </c>
      <c r="I265" s="4" t="s">
        <v>112</v>
      </c>
      <c r="J265" s="34">
        <f t="shared" si="379"/>
        <v>23266260</v>
      </c>
      <c r="K265" s="34">
        <f t="shared" si="379"/>
        <v>23266260</v>
      </c>
      <c r="L265" s="34">
        <f t="shared" si="379"/>
        <v>14655824.23</v>
      </c>
      <c r="M265" s="127">
        <f t="shared" si="378"/>
        <v>62.99174955493492</v>
      </c>
      <c r="N265" s="34">
        <f t="shared" si="379"/>
        <v>23266.3</v>
      </c>
      <c r="O265" s="34">
        <f t="shared" si="379"/>
        <v>23266.3</v>
      </c>
      <c r="P265" s="34">
        <f t="shared" si="379"/>
        <v>14655.8</v>
      </c>
      <c r="Q265" s="34">
        <f t="shared" si="380"/>
        <v>20025400</v>
      </c>
      <c r="R265" s="34">
        <f t="shared" si="380"/>
        <v>20025400</v>
      </c>
      <c r="S265" s="34">
        <f t="shared" si="380"/>
        <v>0</v>
      </c>
      <c r="T265" s="34">
        <f t="shared" si="380"/>
        <v>20025400</v>
      </c>
      <c r="U265" s="34">
        <f t="shared" si="380"/>
        <v>0</v>
      </c>
      <c r="V265" s="34" t="e">
        <f>#REF!-Q265</f>
        <v>#REF!</v>
      </c>
      <c r="W265" s="86" t="e">
        <f>#REF!/Q265*100</f>
        <v>#REF!</v>
      </c>
      <c r="X265" s="34" t="e">
        <f>#REF!-R265</f>
        <v>#REF!</v>
      </c>
      <c r="Y265" s="87" t="e">
        <f>#REF!/R265*100</f>
        <v>#REF!</v>
      </c>
    </row>
    <row r="266" spans="1:25" ht="30" x14ac:dyDescent="0.25">
      <c r="A266" s="3" t="s">
        <v>113</v>
      </c>
      <c r="B266" s="3"/>
      <c r="C266" s="3"/>
      <c r="D266" s="3"/>
      <c r="E266" s="104">
        <v>852</v>
      </c>
      <c r="F266" s="4" t="s">
        <v>106</v>
      </c>
      <c r="G266" s="5" t="s">
        <v>59</v>
      </c>
      <c r="H266" s="4" t="s">
        <v>171</v>
      </c>
      <c r="I266" s="4" t="s">
        <v>114</v>
      </c>
      <c r="J266" s="34">
        <v>23266260</v>
      </c>
      <c r="K266" s="34">
        <v>23266260</v>
      </c>
      <c r="L266" s="34">
        <v>14655824.23</v>
      </c>
      <c r="M266" s="127">
        <f t="shared" si="378"/>
        <v>62.99174955493492</v>
      </c>
      <c r="N266" s="34">
        <v>23266.3</v>
      </c>
      <c r="O266" s="34">
        <v>23266.3</v>
      </c>
      <c r="P266" s="34">
        <v>14655.8</v>
      </c>
      <c r="Q266" s="34">
        <v>20025400</v>
      </c>
      <c r="R266" s="34">
        <v>20025400</v>
      </c>
      <c r="S266" s="34"/>
      <c r="T266" s="34">
        <f>R266</f>
        <v>20025400</v>
      </c>
      <c r="U266" s="34"/>
      <c r="V266" s="34" t="e">
        <f>#REF!-Q266</f>
        <v>#REF!</v>
      </c>
      <c r="W266" s="86" t="e">
        <f>#REF!/Q266*100</f>
        <v>#REF!</v>
      </c>
      <c r="X266" s="34" t="e">
        <f>#REF!-R266</f>
        <v>#REF!</v>
      </c>
      <c r="Y266" s="87" t="e">
        <f>#REF!/R266*100</f>
        <v>#REF!</v>
      </c>
    </row>
    <row r="267" spans="1:25" ht="30" x14ac:dyDescent="0.25">
      <c r="A267" s="25" t="s">
        <v>164</v>
      </c>
      <c r="B267" s="3"/>
      <c r="C267" s="3"/>
      <c r="D267" s="3"/>
      <c r="E267" s="104">
        <v>852</v>
      </c>
      <c r="F267" s="4" t="s">
        <v>106</v>
      </c>
      <c r="G267" s="5" t="s">
        <v>59</v>
      </c>
      <c r="H267" s="4" t="s">
        <v>165</v>
      </c>
      <c r="I267" s="4"/>
      <c r="J267" s="34">
        <f t="shared" ref="J267:R268" si="381">J268</f>
        <v>4017372</v>
      </c>
      <c r="K267" s="34">
        <f t="shared" si="381"/>
        <v>4017372</v>
      </c>
      <c r="L267" s="34">
        <f t="shared" si="381"/>
        <v>3591153.01</v>
      </c>
      <c r="M267" s="127">
        <f t="shared" si="378"/>
        <v>89.390601866095537</v>
      </c>
      <c r="N267" s="34">
        <f t="shared" si="381"/>
        <v>4017.4</v>
      </c>
      <c r="O267" s="34">
        <f t="shared" si="381"/>
        <v>4017.4</v>
      </c>
      <c r="P267" s="34">
        <f t="shared" si="381"/>
        <v>3591.2</v>
      </c>
      <c r="Q267" s="34">
        <f t="shared" si="381"/>
        <v>232920</v>
      </c>
      <c r="R267" s="34">
        <f t="shared" si="381"/>
        <v>9944077</v>
      </c>
      <c r="S267" s="34">
        <f t="shared" ref="Q267:U268" si="382">S268</f>
        <v>0</v>
      </c>
      <c r="T267" s="34">
        <f t="shared" si="382"/>
        <v>9944077</v>
      </c>
      <c r="U267" s="34">
        <f t="shared" si="382"/>
        <v>0</v>
      </c>
      <c r="V267" s="34" t="e">
        <f>#REF!-Q267</f>
        <v>#REF!</v>
      </c>
      <c r="W267" s="86" t="e">
        <f>#REF!/Q267*100</f>
        <v>#REF!</v>
      </c>
      <c r="X267" s="34" t="e">
        <f>#REF!-R267</f>
        <v>#REF!</v>
      </c>
      <c r="Y267" s="87" t="e">
        <f>#REF!/R267*100</f>
        <v>#REF!</v>
      </c>
    </row>
    <row r="268" spans="1:25" ht="45" customHeight="1" x14ac:dyDescent="0.25">
      <c r="A268" s="3" t="s">
        <v>56</v>
      </c>
      <c r="B268" s="3"/>
      <c r="C268" s="3"/>
      <c r="D268" s="3"/>
      <c r="E268" s="104">
        <v>852</v>
      </c>
      <c r="F268" s="4" t="s">
        <v>106</v>
      </c>
      <c r="G268" s="5" t="s">
        <v>59</v>
      </c>
      <c r="H268" s="4" t="s">
        <v>165</v>
      </c>
      <c r="I268" s="4" t="s">
        <v>112</v>
      </c>
      <c r="J268" s="34">
        <f t="shared" si="381"/>
        <v>4017372</v>
      </c>
      <c r="K268" s="34">
        <f t="shared" si="381"/>
        <v>4017372</v>
      </c>
      <c r="L268" s="34">
        <f t="shared" si="381"/>
        <v>3591153.01</v>
      </c>
      <c r="M268" s="127">
        <f t="shared" si="378"/>
        <v>89.390601866095537</v>
      </c>
      <c r="N268" s="34">
        <f t="shared" si="381"/>
        <v>4017.4</v>
      </c>
      <c r="O268" s="34">
        <f t="shared" si="381"/>
        <v>4017.4</v>
      </c>
      <c r="P268" s="34">
        <f t="shared" si="381"/>
        <v>3591.2</v>
      </c>
      <c r="Q268" s="34">
        <f t="shared" si="382"/>
        <v>232920</v>
      </c>
      <c r="R268" s="34">
        <f t="shared" si="382"/>
        <v>9944077</v>
      </c>
      <c r="S268" s="34">
        <f t="shared" si="382"/>
        <v>0</v>
      </c>
      <c r="T268" s="34">
        <f t="shared" si="382"/>
        <v>9944077</v>
      </c>
      <c r="U268" s="34">
        <f t="shared" si="382"/>
        <v>0</v>
      </c>
      <c r="V268" s="34" t="e">
        <f>#REF!-Q268</f>
        <v>#REF!</v>
      </c>
      <c r="W268" s="86" t="e">
        <f>#REF!/Q268*100</f>
        <v>#REF!</v>
      </c>
      <c r="X268" s="34" t="e">
        <f>#REF!-R268</f>
        <v>#REF!</v>
      </c>
      <c r="Y268" s="87" t="e">
        <f>#REF!/R268*100</f>
        <v>#REF!</v>
      </c>
    </row>
    <row r="269" spans="1:25" ht="17.25" customHeight="1" x14ac:dyDescent="0.25">
      <c r="A269" s="3" t="s">
        <v>113</v>
      </c>
      <c r="B269" s="3"/>
      <c r="C269" s="3"/>
      <c r="D269" s="3"/>
      <c r="E269" s="104">
        <v>852</v>
      </c>
      <c r="F269" s="4" t="s">
        <v>106</v>
      </c>
      <c r="G269" s="5" t="s">
        <v>59</v>
      </c>
      <c r="H269" s="4" t="s">
        <v>165</v>
      </c>
      <c r="I269" s="4" t="s">
        <v>114</v>
      </c>
      <c r="J269" s="34">
        <v>4017372</v>
      </c>
      <c r="K269" s="34">
        <v>4017372</v>
      </c>
      <c r="L269" s="34">
        <v>3591153.01</v>
      </c>
      <c r="M269" s="127">
        <f t="shared" si="378"/>
        <v>89.390601866095537</v>
      </c>
      <c r="N269" s="34">
        <v>4017.4</v>
      </c>
      <c r="O269" s="34">
        <v>4017.4</v>
      </c>
      <c r="P269" s="34">
        <v>3591.2</v>
      </c>
      <c r="Q269" s="34">
        <v>232920</v>
      </c>
      <c r="R269" s="34">
        <v>9944077</v>
      </c>
      <c r="S269" s="34"/>
      <c r="T269" s="34">
        <f>R269</f>
        <v>9944077</v>
      </c>
      <c r="U269" s="34"/>
      <c r="V269" s="34" t="e">
        <f>#REF!-Q269</f>
        <v>#REF!</v>
      </c>
      <c r="W269" s="86" t="e">
        <f>#REF!/Q269*100</f>
        <v>#REF!</v>
      </c>
      <c r="X269" s="34" t="e">
        <f>#REF!-R269</f>
        <v>#REF!</v>
      </c>
      <c r="Y269" s="87" t="e">
        <f>#REF!/R269*100</f>
        <v>#REF!</v>
      </c>
    </row>
    <row r="270" spans="1:25" ht="30" x14ac:dyDescent="0.25">
      <c r="A270" s="25" t="s">
        <v>160</v>
      </c>
      <c r="B270" s="3"/>
      <c r="C270" s="3"/>
      <c r="D270" s="3"/>
      <c r="E270" s="104">
        <v>852</v>
      </c>
      <c r="F270" s="5" t="s">
        <v>106</v>
      </c>
      <c r="G270" s="5" t="s">
        <v>59</v>
      </c>
      <c r="H270" s="5" t="s">
        <v>161</v>
      </c>
      <c r="I270" s="4"/>
      <c r="J270" s="34">
        <f t="shared" ref="J270:R271" si="383">J271</f>
        <v>2642000</v>
      </c>
      <c r="K270" s="34">
        <f t="shared" si="383"/>
        <v>2642000</v>
      </c>
      <c r="L270" s="34">
        <f t="shared" si="383"/>
        <v>1721240</v>
      </c>
      <c r="M270" s="127">
        <f t="shared" si="378"/>
        <v>65.149129447388347</v>
      </c>
      <c r="N270" s="34">
        <f t="shared" si="383"/>
        <v>2642</v>
      </c>
      <c r="O270" s="34">
        <f t="shared" si="383"/>
        <v>2642</v>
      </c>
      <c r="P270" s="34">
        <f t="shared" si="383"/>
        <v>1721.2</v>
      </c>
      <c r="Q270" s="34">
        <f t="shared" si="383"/>
        <v>2773100</v>
      </c>
      <c r="R270" s="34">
        <f t="shared" si="383"/>
        <v>2773100</v>
      </c>
      <c r="S270" s="34">
        <f t="shared" ref="Q270:U271" si="384">S271</f>
        <v>0</v>
      </c>
      <c r="T270" s="34">
        <f t="shared" si="384"/>
        <v>2773100</v>
      </c>
      <c r="U270" s="34">
        <f t="shared" si="384"/>
        <v>0</v>
      </c>
      <c r="V270" s="34" t="e">
        <f>#REF!-Q270</f>
        <v>#REF!</v>
      </c>
      <c r="W270" s="86" t="e">
        <f>#REF!/Q270*100</f>
        <v>#REF!</v>
      </c>
      <c r="X270" s="34" t="e">
        <f>#REF!-R270</f>
        <v>#REF!</v>
      </c>
      <c r="Y270" s="87" t="e">
        <f>#REF!/R270*100</f>
        <v>#REF!</v>
      </c>
    </row>
    <row r="271" spans="1:25" ht="46.5" customHeight="1" x14ac:dyDescent="0.25">
      <c r="A271" s="3" t="s">
        <v>56</v>
      </c>
      <c r="B271" s="3"/>
      <c r="C271" s="3"/>
      <c r="D271" s="3"/>
      <c r="E271" s="104">
        <v>852</v>
      </c>
      <c r="F271" s="4" t="s">
        <v>106</v>
      </c>
      <c r="G271" s="5" t="s">
        <v>59</v>
      </c>
      <c r="H271" s="5" t="s">
        <v>161</v>
      </c>
      <c r="I271" s="4" t="s">
        <v>112</v>
      </c>
      <c r="J271" s="34">
        <f t="shared" si="383"/>
        <v>2642000</v>
      </c>
      <c r="K271" s="34">
        <f t="shared" si="383"/>
        <v>2642000</v>
      </c>
      <c r="L271" s="34">
        <f t="shared" si="383"/>
        <v>1721240</v>
      </c>
      <c r="M271" s="127">
        <f t="shared" si="378"/>
        <v>65.149129447388347</v>
      </c>
      <c r="N271" s="34">
        <f t="shared" si="383"/>
        <v>2642</v>
      </c>
      <c r="O271" s="34">
        <f t="shared" si="383"/>
        <v>2642</v>
      </c>
      <c r="P271" s="34">
        <f t="shared" si="383"/>
        <v>1721.2</v>
      </c>
      <c r="Q271" s="34">
        <f t="shared" si="384"/>
        <v>2773100</v>
      </c>
      <c r="R271" s="34">
        <f t="shared" si="384"/>
        <v>2773100</v>
      </c>
      <c r="S271" s="34">
        <f t="shared" si="384"/>
        <v>0</v>
      </c>
      <c r="T271" s="34">
        <f t="shared" si="384"/>
        <v>2773100</v>
      </c>
      <c r="U271" s="34">
        <f t="shared" si="384"/>
        <v>0</v>
      </c>
      <c r="V271" s="34" t="e">
        <f>#REF!-Q271</f>
        <v>#REF!</v>
      </c>
      <c r="W271" s="86" t="e">
        <f>#REF!/Q271*100</f>
        <v>#REF!</v>
      </c>
      <c r="X271" s="34" t="e">
        <f>#REF!-R271</f>
        <v>#REF!</v>
      </c>
      <c r="Y271" s="87" t="e">
        <f>#REF!/R271*100</f>
        <v>#REF!</v>
      </c>
    </row>
    <row r="272" spans="1:25" ht="17.25" customHeight="1" x14ac:dyDescent="0.25">
      <c r="A272" s="3" t="s">
        <v>113</v>
      </c>
      <c r="B272" s="3"/>
      <c r="C272" s="3"/>
      <c r="D272" s="3"/>
      <c r="E272" s="104">
        <v>852</v>
      </c>
      <c r="F272" s="4" t="s">
        <v>106</v>
      </c>
      <c r="G272" s="5" t="s">
        <v>59</v>
      </c>
      <c r="H272" s="5" t="s">
        <v>161</v>
      </c>
      <c r="I272" s="4" t="s">
        <v>114</v>
      </c>
      <c r="J272" s="34">
        <v>2642000</v>
      </c>
      <c r="K272" s="34">
        <v>2642000</v>
      </c>
      <c r="L272" s="34">
        <v>1721240</v>
      </c>
      <c r="M272" s="127">
        <f t="shared" si="378"/>
        <v>65.149129447388347</v>
      </c>
      <c r="N272" s="34">
        <v>2642</v>
      </c>
      <c r="O272" s="34">
        <v>2642</v>
      </c>
      <c r="P272" s="34">
        <v>1721.2</v>
      </c>
      <c r="Q272" s="34">
        <v>2773100</v>
      </c>
      <c r="R272" s="34">
        <v>2773100</v>
      </c>
      <c r="S272" s="34"/>
      <c r="T272" s="34">
        <f>R272</f>
        <v>2773100</v>
      </c>
      <c r="U272" s="34"/>
      <c r="V272" s="34" t="e">
        <f>#REF!-Q272</f>
        <v>#REF!</v>
      </c>
      <c r="W272" s="86" t="e">
        <f>#REF!/Q272*100</f>
        <v>#REF!</v>
      </c>
      <c r="X272" s="34" t="e">
        <f>#REF!-R272</f>
        <v>#REF!</v>
      </c>
      <c r="Y272" s="87" t="e">
        <f>#REF!/R272*100</f>
        <v>#REF!</v>
      </c>
    </row>
    <row r="273" spans="1:25" ht="45" x14ac:dyDescent="0.25">
      <c r="A273" s="25" t="s">
        <v>166</v>
      </c>
      <c r="B273" s="3"/>
      <c r="C273" s="3"/>
      <c r="D273" s="3"/>
      <c r="E273" s="104">
        <v>852</v>
      </c>
      <c r="F273" s="5" t="s">
        <v>106</v>
      </c>
      <c r="G273" s="5" t="s">
        <v>59</v>
      </c>
      <c r="H273" s="5" t="s">
        <v>167</v>
      </c>
      <c r="I273" s="4"/>
      <c r="J273" s="34">
        <f t="shared" ref="J273:R274" si="385">J274</f>
        <v>479843</v>
      </c>
      <c r="K273" s="34">
        <f t="shared" si="385"/>
        <v>479843</v>
      </c>
      <c r="L273" s="34">
        <f t="shared" si="385"/>
        <v>292738.78999999998</v>
      </c>
      <c r="M273" s="127">
        <f t="shared" si="378"/>
        <v>61.007202355770531</v>
      </c>
      <c r="N273" s="34">
        <f t="shared" si="385"/>
        <v>479.8</v>
      </c>
      <c r="O273" s="34">
        <f t="shared" si="385"/>
        <v>479.8</v>
      </c>
      <c r="P273" s="34">
        <f t="shared" si="385"/>
        <v>292.7</v>
      </c>
      <c r="Q273" s="34">
        <f t="shared" si="385"/>
        <v>105300</v>
      </c>
      <c r="R273" s="34">
        <f t="shared" si="385"/>
        <v>2087727</v>
      </c>
      <c r="S273" s="34">
        <f t="shared" ref="Q273:U274" si="386">S274</f>
        <v>0</v>
      </c>
      <c r="T273" s="34">
        <f t="shared" si="386"/>
        <v>2087727</v>
      </c>
      <c r="U273" s="34">
        <f t="shared" si="386"/>
        <v>0</v>
      </c>
      <c r="V273" s="34" t="e">
        <f>#REF!-Q273</f>
        <v>#REF!</v>
      </c>
      <c r="W273" s="86" t="e">
        <f>#REF!/Q273*100</f>
        <v>#REF!</v>
      </c>
      <c r="X273" s="34" t="e">
        <f>#REF!-R273</f>
        <v>#REF!</v>
      </c>
      <c r="Y273" s="87" t="e">
        <f>#REF!/R273*100</f>
        <v>#REF!</v>
      </c>
    </row>
    <row r="274" spans="1:25" ht="48" customHeight="1" x14ac:dyDescent="0.25">
      <c r="A274" s="3" t="s">
        <v>56</v>
      </c>
      <c r="B274" s="3"/>
      <c r="C274" s="3"/>
      <c r="D274" s="3"/>
      <c r="E274" s="104">
        <v>852</v>
      </c>
      <c r="F274" s="4" t="s">
        <v>106</v>
      </c>
      <c r="G274" s="5" t="s">
        <v>59</v>
      </c>
      <c r="H274" s="5" t="s">
        <v>167</v>
      </c>
      <c r="I274" s="4" t="s">
        <v>112</v>
      </c>
      <c r="J274" s="34">
        <f t="shared" si="385"/>
        <v>479843</v>
      </c>
      <c r="K274" s="34">
        <f t="shared" si="385"/>
        <v>479843</v>
      </c>
      <c r="L274" s="34">
        <f t="shared" si="385"/>
        <v>292738.78999999998</v>
      </c>
      <c r="M274" s="127">
        <f t="shared" si="378"/>
        <v>61.007202355770531</v>
      </c>
      <c r="N274" s="34">
        <f t="shared" si="385"/>
        <v>479.8</v>
      </c>
      <c r="O274" s="34">
        <f t="shared" si="385"/>
        <v>479.8</v>
      </c>
      <c r="P274" s="34">
        <f t="shared" si="385"/>
        <v>292.7</v>
      </c>
      <c r="Q274" s="34">
        <f t="shared" si="386"/>
        <v>105300</v>
      </c>
      <c r="R274" s="34">
        <f t="shared" si="386"/>
        <v>2087727</v>
      </c>
      <c r="S274" s="34">
        <f t="shared" si="386"/>
        <v>0</v>
      </c>
      <c r="T274" s="34">
        <f t="shared" si="386"/>
        <v>2087727</v>
      </c>
      <c r="U274" s="34">
        <f t="shared" si="386"/>
        <v>0</v>
      </c>
      <c r="V274" s="34" t="e">
        <f>#REF!-Q274</f>
        <v>#REF!</v>
      </c>
      <c r="W274" s="86" t="e">
        <f>#REF!/Q274*100</f>
        <v>#REF!</v>
      </c>
      <c r="X274" s="34" t="e">
        <f>#REF!-R274</f>
        <v>#REF!</v>
      </c>
      <c r="Y274" s="87" t="e">
        <f>#REF!/R274*100</f>
        <v>#REF!</v>
      </c>
    </row>
    <row r="275" spans="1:25" ht="18" customHeight="1" x14ac:dyDescent="0.25">
      <c r="A275" s="3" t="s">
        <v>113</v>
      </c>
      <c r="B275" s="3"/>
      <c r="C275" s="3"/>
      <c r="D275" s="3"/>
      <c r="E275" s="104">
        <v>852</v>
      </c>
      <c r="F275" s="4" t="s">
        <v>106</v>
      </c>
      <c r="G275" s="5" t="s">
        <v>59</v>
      </c>
      <c r="H275" s="5" t="s">
        <v>167</v>
      </c>
      <c r="I275" s="4" t="s">
        <v>114</v>
      </c>
      <c r="J275" s="34">
        <v>479843</v>
      </c>
      <c r="K275" s="34">
        <v>479843</v>
      </c>
      <c r="L275" s="34">
        <v>292738.78999999998</v>
      </c>
      <c r="M275" s="127">
        <f t="shared" si="378"/>
        <v>61.007202355770531</v>
      </c>
      <c r="N275" s="34">
        <v>479.8</v>
      </c>
      <c r="O275" s="34">
        <v>479.8</v>
      </c>
      <c r="P275" s="34">
        <v>292.7</v>
      </c>
      <c r="Q275" s="34">
        <v>105300</v>
      </c>
      <c r="R275" s="34">
        <v>2087727</v>
      </c>
      <c r="S275" s="34"/>
      <c r="T275" s="34">
        <f>R275</f>
        <v>2087727</v>
      </c>
      <c r="U275" s="34"/>
      <c r="V275" s="34" t="e">
        <f>#REF!-Q275</f>
        <v>#REF!</v>
      </c>
      <c r="W275" s="86" t="e">
        <f>#REF!/Q275*100</f>
        <v>#REF!</v>
      </c>
      <c r="X275" s="34" t="e">
        <f>#REF!-R275</f>
        <v>#REF!</v>
      </c>
      <c r="Y275" s="87" t="e">
        <f>#REF!/R275*100</f>
        <v>#REF!</v>
      </c>
    </row>
    <row r="276" spans="1:25" s="36" customFormat="1" ht="75" hidden="1" x14ac:dyDescent="0.25">
      <c r="A276" s="13" t="s">
        <v>393</v>
      </c>
      <c r="B276" s="3"/>
      <c r="C276" s="3"/>
      <c r="D276" s="3"/>
      <c r="E276" s="104">
        <v>852</v>
      </c>
      <c r="F276" s="4" t="s">
        <v>106</v>
      </c>
      <c r="G276" s="5" t="s">
        <v>59</v>
      </c>
      <c r="H276" s="4" t="s">
        <v>391</v>
      </c>
      <c r="I276" s="4"/>
      <c r="J276" s="34"/>
      <c r="K276" s="34"/>
      <c r="L276" s="34"/>
      <c r="M276" s="127" t="e">
        <f t="shared" si="378"/>
        <v>#DIV/0!</v>
      </c>
      <c r="N276" s="34"/>
      <c r="O276" s="34"/>
      <c r="P276" s="34"/>
      <c r="Q276" s="34">
        <f t="shared" ref="Q276:U277" si="387">Q277</f>
        <v>0</v>
      </c>
      <c r="R276" s="34">
        <f t="shared" si="387"/>
        <v>2051972.39</v>
      </c>
      <c r="S276" s="34">
        <f t="shared" si="387"/>
        <v>0</v>
      </c>
      <c r="T276" s="34">
        <f t="shared" si="387"/>
        <v>0</v>
      </c>
      <c r="U276" s="34">
        <f t="shared" si="387"/>
        <v>0</v>
      </c>
      <c r="V276" s="34" t="e">
        <f>#REF!-Q276</f>
        <v>#REF!</v>
      </c>
      <c r="W276" s="86" t="e">
        <f>#REF!/Q276*100</f>
        <v>#REF!</v>
      </c>
      <c r="X276" s="34" t="e">
        <f>#REF!-R276</f>
        <v>#REF!</v>
      </c>
      <c r="Y276" s="87" t="e">
        <f>#REF!/R276*100</f>
        <v>#REF!</v>
      </c>
    </row>
    <row r="277" spans="1:25" s="36" customFormat="1" ht="60" hidden="1" x14ac:dyDescent="0.25">
      <c r="A277" s="3" t="s">
        <v>56</v>
      </c>
      <c r="B277" s="3"/>
      <c r="C277" s="3"/>
      <c r="D277" s="3"/>
      <c r="E277" s="104">
        <v>852</v>
      </c>
      <c r="F277" s="4" t="s">
        <v>106</v>
      </c>
      <c r="G277" s="5" t="s">
        <v>59</v>
      </c>
      <c r="H277" s="4" t="s">
        <v>391</v>
      </c>
      <c r="I277" s="4" t="s">
        <v>112</v>
      </c>
      <c r="J277" s="34"/>
      <c r="K277" s="34"/>
      <c r="L277" s="34"/>
      <c r="M277" s="127" t="e">
        <f t="shared" si="378"/>
        <v>#DIV/0!</v>
      </c>
      <c r="N277" s="34"/>
      <c r="O277" s="34"/>
      <c r="P277" s="34"/>
      <c r="Q277" s="34">
        <f t="shared" si="387"/>
        <v>0</v>
      </c>
      <c r="R277" s="34">
        <f t="shared" si="387"/>
        <v>2051972.39</v>
      </c>
      <c r="S277" s="34">
        <f t="shared" si="387"/>
        <v>0</v>
      </c>
      <c r="T277" s="34">
        <f t="shared" si="387"/>
        <v>0</v>
      </c>
      <c r="U277" s="34">
        <f t="shared" si="387"/>
        <v>0</v>
      </c>
      <c r="V277" s="34" t="e">
        <f>#REF!-Q277</f>
        <v>#REF!</v>
      </c>
      <c r="W277" s="86" t="e">
        <f>#REF!/Q277*100</f>
        <v>#REF!</v>
      </c>
      <c r="X277" s="34" t="e">
        <f>#REF!-R277</f>
        <v>#REF!</v>
      </c>
      <c r="Y277" s="87" t="e">
        <f>#REF!/R277*100</f>
        <v>#REF!</v>
      </c>
    </row>
    <row r="278" spans="1:25" s="36" customFormat="1" ht="30" hidden="1" x14ac:dyDescent="0.25">
      <c r="A278" s="3" t="s">
        <v>57</v>
      </c>
      <c r="B278" s="3"/>
      <c r="C278" s="3"/>
      <c r="D278" s="3"/>
      <c r="E278" s="104">
        <v>852</v>
      </c>
      <c r="F278" s="4" t="s">
        <v>106</v>
      </c>
      <c r="G278" s="5" t="s">
        <v>59</v>
      </c>
      <c r="H278" s="4" t="s">
        <v>391</v>
      </c>
      <c r="I278" s="4" t="s">
        <v>114</v>
      </c>
      <c r="J278" s="34"/>
      <c r="K278" s="34"/>
      <c r="L278" s="34"/>
      <c r="M278" s="127" t="e">
        <f t="shared" si="378"/>
        <v>#DIV/0!</v>
      </c>
      <c r="N278" s="34"/>
      <c r="O278" s="34"/>
      <c r="P278" s="34"/>
      <c r="Q278" s="34"/>
      <c r="R278" s="34">
        <v>2051972.39</v>
      </c>
      <c r="S278" s="34"/>
      <c r="T278" s="34"/>
      <c r="U278" s="34"/>
      <c r="V278" s="34" t="e">
        <f>#REF!-Q278</f>
        <v>#REF!</v>
      </c>
      <c r="W278" s="86" t="e">
        <f>#REF!/Q278*100</f>
        <v>#REF!</v>
      </c>
      <c r="X278" s="34" t="e">
        <f>#REF!-R278</f>
        <v>#REF!</v>
      </c>
      <c r="Y278" s="87" t="e">
        <f>#REF!/R278*100</f>
        <v>#REF!</v>
      </c>
    </row>
    <row r="279" spans="1:25" s="36" customFormat="1" ht="30" x14ac:dyDescent="0.25">
      <c r="A279" s="13" t="s">
        <v>452</v>
      </c>
      <c r="B279" s="109"/>
      <c r="C279" s="109"/>
      <c r="D279" s="109"/>
      <c r="E279" s="110">
        <v>852</v>
      </c>
      <c r="F279" s="4" t="s">
        <v>106</v>
      </c>
      <c r="G279" s="5" t="s">
        <v>59</v>
      </c>
      <c r="H279" s="4" t="s">
        <v>453</v>
      </c>
      <c r="I279" s="4"/>
      <c r="J279" s="34">
        <f t="shared" ref="J279:P280" si="388">J280</f>
        <v>54999</v>
      </c>
      <c r="K279" s="34">
        <f t="shared" si="388"/>
        <v>54999</v>
      </c>
      <c r="L279" s="34">
        <f t="shared" si="388"/>
        <v>54999</v>
      </c>
      <c r="M279" s="127">
        <f t="shared" si="378"/>
        <v>100</v>
      </c>
      <c r="N279" s="34">
        <f t="shared" si="388"/>
        <v>55</v>
      </c>
      <c r="O279" s="34">
        <f t="shared" si="388"/>
        <v>55</v>
      </c>
      <c r="P279" s="34">
        <f t="shared" si="388"/>
        <v>55</v>
      </c>
      <c r="Q279" s="34"/>
      <c r="R279" s="34"/>
      <c r="S279" s="34"/>
      <c r="T279" s="34"/>
      <c r="U279" s="34"/>
      <c r="V279" s="34"/>
      <c r="W279" s="86"/>
      <c r="X279" s="34"/>
      <c r="Y279" s="87"/>
    </row>
    <row r="280" spans="1:25" s="36" customFormat="1" ht="48" customHeight="1" x14ac:dyDescent="0.25">
      <c r="A280" s="109" t="s">
        <v>56</v>
      </c>
      <c r="B280" s="109"/>
      <c r="C280" s="109"/>
      <c r="D280" s="109"/>
      <c r="E280" s="110">
        <v>852</v>
      </c>
      <c r="F280" s="4" t="s">
        <v>106</v>
      </c>
      <c r="G280" s="5" t="s">
        <v>59</v>
      </c>
      <c r="H280" s="4" t="s">
        <v>453</v>
      </c>
      <c r="I280" s="4" t="s">
        <v>112</v>
      </c>
      <c r="J280" s="34">
        <f t="shared" si="388"/>
        <v>54999</v>
      </c>
      <c r="K280" s="34">
        <f t="shared" si="388"/>
        <v>54999</v>
      </c>
      <c r="L280" s="34">
        <f t="shared" si="388"/>
        <v>54999</v>
      </c>
      <c r="M280" s="127">
        <f t="shared" si="378"/>
        <v>100</v>
      </c>
      <c r="N280" s="34">
        <f t="shared" si="388"/>
        <v>55</v>
      </c>
      <c r="O280" s="34">
        <f t="shared" si="388"/>
        <v>55</v>
      </c>
      <c r="P280" s="34">
        <f t="shared" si="388"/>
        <v>55</v>
      </c>
      <c r="Q280" s="34"/>
      <c r="R280" s="34"/>
      <c r="S280" s="34"/>
      <c r="T280" s="34"/>
      <c r="U280" s="34"/>
      <c r="V280" s="34"/>
      <c r="W280" s="86"/>
      <c r="X280" s="34"/>
      <c r="Y280" s="87"/>
    </row>
    <row r="281" spans="1:25" s="36" customFormat="1" ht="18" customHeight="1" x14ac:dyDescent="0.25">
      <c r="A281" s="109" t="s">
        <v>57</v>
      </c>
      <c r="B281" s="109"/>
      <c r="C281" s="109"/>
      <c r="D281" s="109"/>
      <c r="E281" s="110">
        <v>852</v>
      </c>
      <c r="F281" s="4" t="s">
        <v>106</v>
      </c>
      <c r="G281" s="5" t="s">
        <v>59</v>
      </c>
      <c r="H281" s="4" t="s">
        <v>453</v>
      </c>
      <c r="I281" s="4" t="s">
        <v>114</v>
      </c>
      <c r="J281" s="34">
        <f>52249+2750</f>
        <v>54999</v>
      </c>
      <c r="K281" s="34">
        <f>52249+2750</f>
        <v>54999</v>
      </c>
      <c r="L281" s="34">
        <f>52249+2750</f>
        <v>54999</v>
      </c>
      <c r="M281" s="127">
        <f t="shared" si="378"/>
        <v>100</v>
      </c>
      <c r="N281" s="34">
        <v>55</v>
      </c>
      <c r="O281" s="34">
        <v>55</v>
      </c>
      <c r="P281" s="34">
        <v>55</v>
      </c>
      <c r="Q281" s="34"/>
      <c r="R281" s="34"/>
      <c r="S281" s="34"/>
      <c r="T281" s="34"/>
      <c r="U281" s="34"/>
      <c r="V281" s="34"/>
      <c r="W281" s="86"/>
      <c r="X281" s="34"/>
      <c r="Y281" s="87"/>
    </row>
    <row r="282" spans="1:25" s="36" customFormat="1" ht="45" x14ac:dyDescent="0.25">
      <c r="A282" s="13" t="s">
        <v>454</v>
      </c>
      <c r="B282" s="109"/>
      <c r="C282" s="109"/>
      <c r="D282" s="109"/>
      <c r="E282" s="110">
        <v>852</v>
      </c>
      <c r="F282" s="4" t="s">
        <v>106</v>
      </c>
      <c r="G282" s="5" t="s">
        <v>59</v>
      </c>
      <c r="H282" s="4" t="s">
        <v>451</v>
      </c>
      <c r="I282" s="4"/>
      <c r="J282" s="34">
        <f t="shared" ref="J282:P283" si="389">J283</f>
        <v>10784370</v>
      </c>
      <c r="K282" s="34">
        <f t="shared" si="389"/>
        <v>9968574.0299999993</v>
      </c>
      <c r="L282" s="34">
        <f t="shared" si="389"/>
        <v>9775181.3000000007</v>
      </c>
      <c r="M282" s="127">
        <f t="shared" si="378"/>
        <v>98.059975986354814</v>
      </c>
      <c r="N282" s="34">
        <f t="shared" si="389"/>
        <v>10784.4</v>
      </c>
      <c r="O282" s="34">
        <f t="shared" si="389"/>
        <v>9968.6</v>
      </c>
      <c r="P282" s="34">
        <f t="shared" si="389"/>
        <v>9775.2000000000007</v>
      </c>
      <c r="Q282" s="34"/>
      <c r="R282" s="34"/>
      <c r="S282" s="34"/>
      <c r="T282" s="34"/>
      <c r="U282" s="34"/>
      <c r="V282" s="34"/>
      <c r="W282" s="86"/>
      <c r="X282" s="34"/>
      <c r="Y282" s="87"/>
    </row>
    <row r="283" spans="1:25" s="36" customFormat="1" ht="46.5" customHeight="1" x14ac:dyDescent="0.25">
      <c r="A283" s="109" t="s">
        <v>56</v>
      </c>
      <c r="B283" s="109"/>
      <c r="C283" s="109"/>
      <c r="D283" s="109"/>
      <c r="E283" s="110">
        <v>852</v>
      </c>
      <c r="F283" s="4" t="s">
        <v>106</v>
      </c>
      <c r="G283" s="5" t="s">
        <v>59</v>
      </c>
      <c r="H283" s="4" t="s">
        <v>451</v>
      </c>
      <c r="I283" s="4" t="s">
        <v>112</v>
      </c>
      <c r="J283" s="34">
        <f t="shared" si="389"/>
        <v>10784370</v>
      </c>
      <c r="K283" s="34">
        <f t="shared" si="389"/>
        <v>9968574.0299999993</v>
      </c>
      <c r="L283" s="34">
        <f t="shared" si="389"/>
        <v>9775181.3000000007</v>
      </c>
      <c r="M283" s="127">
        <f t="shared" si="378"/>
        <v>98.059975986354814</v>
      </c>
      <c r="N283" s="34">
        <f t="shared" si="389"/>
        <v>10784.4</v>
      </c>
      <c r="O283" s="34">
        <f t="shared" si="389"/>
        <v>9968.6</v>
      </c>
      <c r="P283" s="34">
        <f t="shared" si="389"/>
        <v>9775.2000000000007</v>
      </c>
      <c r="Q283" s="34"/>
      <c r="R283" s="34"/>
      <c r="S283" s="34"/>
      <c r="T283" s="34"/>
      <c r="U283" s="34"/>
      <c r="V283" s="34"/>
      <c r="W283" s="86"/>
      <c r="X283" s="34"/>
      <c r="Y283" s="87"/>
    </row>
    <row r="284" spans="1:25" s="36" customFormat="1" ht="17.25" customHeight="1" x14ac:dyDescent="0.25">
      <c r="A284" s="109" t="s">
        <v>57</v>
      </c>
      <c r="B284" s="109"/>
      <c r="C284" s="109"/>
      <c r="D284" s="109"/>
      <c r="E284" s="110">
        <v>852</v>
      </c>
      <c r="F284" s="4" t="s">
        <v>106</v>
      </c>
      <c r="G284" s="5" t="s">
        <v>59</v>
      </c>
      <c r="H284" s="4" t="s">
        <v>451</v>
      </c>
      <c r="I284" s="4" t="s">
        <v>114</v>
      </c>
      <c r="J284" s="34">
        <v>10784370</v>
      </c>
      <c r="K284" s="34">
        <f>9429355.53+539218.5</f>
        <v>9968574.0299999993</v>
      </c>
      <c r="L284" s="34">
        <f>9286422.24+488759.06</f>
        <v>9775181.3000000007</v>
      </c>
      <c r="M284" s="127">
        <f t="shared" si="378"/>
        <v>98.059975986354814</v>
      </c>
      <c r="N284" s="34">
        <v>10784.4</v>
      </c>
      <c r="O284" s="34">
        <v>9968.6</v>
      </c>
      <c r="P284" s="34">
        <v>9775.2000000000007</v>
      </c>
      <c r="Q284" s="34"/>
      <c r="R284" s="34"/>
      <c r="S284" s="34"/>
      <c r="T284" s="34"/>
      <c r="U284" s="34"/>
      <c r="V284" s="34"/>
      <c r="W284" s="86"/>
      <c r="X284" s="34"/>
      <c r="Y284" s="87"/>
    </row>
    <row r="285" spans="1:25" s="36" customFormat="1" ht="92.25" customHeight="1" x14ac:dyDescent="0.25">
      <c r="A285" s="25" t="s">
        <v>168</v>
      </c>
      <c r="B285" s="102"/>
      <c r="C285" s="102"/>
      <c r="D285" s="102"/>
      <c r="E285" s="104">
        <v>852</v>
      </c>
      <c r="F285" s="4" t="s">
        <v>106</v>
      </c>
      <c r="G285" s="4" t="s">
        <v>59</v>
      </c>
      <c r="H285" s="4" t="s">
        <v>169</v>
      </c>
      <c r="I285" s="4"/>
      <c r="J285" s="34">
        <f t="shared" ref="J285:R286" si="390">J286</f>
        <v>2040000</v>
      </c>
      <c r="K285" s="34">
        <f t="shared" si="390"/>
        <v>2040000</v>
      </c>
      <c r="L285" s="34">
        <f t="shared" si="390"/>
        <v>1424000</v>
      </c>
      <c r="M285" s="127">
        <f t="shared" si="378"/>
        <v>69.803921568627445</v>
      </c>
      <c r="N285" s="34">
        <f t="shared" si="390"/>
        <v>2040</v>
      </c>
      <c r="O285" s="34">
        <f t="shared" si="390"/>
        <v>2040</v>
      </c>
      <c r="P285" s="34">
        <f t="shared" si="390"/>
        <v>1424</v>
      </c>
      <c r="Q285" s="34">
        <f t="shared" si="390"/>
        <v>2160000</v>
      </c>
      <c r="R285" s="34">
        <f t="shared" si="390"/>
        <v>2160000</v>
      </c>
      <c r="S285" s="34">
        <f t="shared" ref="Q285:U286" si="391">S286</f>
        <v>2160000</v>
      </c>
      <c r="T285" s="34">
        <f t="shared" si="391"/>
        <v>0</v>
      </c>
      <c r="U285" s="34">
        <f t="shared" si="391"/>
        <v>0</v>
      </c>
      <c r="V285" s="34" t="e">
        <f>#REF!-Q285</f>
        <v>#REF!</v>
      </c>
      <c r="W285" s="86" t="e">
        <f>#REF!/Q285*100</f>
        <v>#REF!</v>
      </c>
      <c r="X285" s="34" t="e">
        <f>#REF!-R285</f>
        <v>#REF!</v>
      </c>
      <c r="Y285" s="87" t="e">
        <f>#REF!/R285*100</f>
        <v>#REF!</v>
      </c>
    </row>
    <row r="286" spans="1:25" s="36" customFormat="1" ht="46.5" customHeight="1" x14ac:dyDescent="0.25">
      <c r="A286" s="3" t="s">
        <v>56</v>
      </c>
      <c r="B286" s="102"/>
      <c r="C286" s="102"/>
      <c r="D286" s="102"/>
      <c r="E286" s="104">
        <v>852</v>
      </c>
      <c r="F286" s="4" t="s">
        <v>106</v>
      </c>
      <c r="G286" s="4" t="s">
        <v>59</v>
      </c>
      <c r="H286" s="4" t="s">
        <v>169</v>
      </c>
      <c r="I286" s="4" t="s">
        <v>112</v>
      </c>
      <c r="J286" s="34">
        <f t="shared" si="390"/>
        <v>2040000</v>
      </c>
      <c r="K286" s="34">
        <f t="shared" si="390"/>
        <v>2040000</v>
      </c>
      <c r="L286" s="34">
        <f t="shared" si="390"/>
        <v>1424000</v>
      </c>
      <c r="M286" s="127">
        <f t="shared" si="378"/>
        <v>69.803921568627445</v>
      </c>
      <c r="N286" s="34">
        <f t="shared" si="390"/>
        <v>2040</v>
      </c>
      <c r="O286" s="34">
        <f t="shared" si="390"/>
        <v>2040</v>
      </c>
      <c r="P286" s="34">
        <f t="shared" si="390"/>
        <v>1424</v>
      </c>
      <c r="Q286" s="34">
        <f t="shared" si="391"/>
        <v>2160000</v>
      </c>
      <c r="R286" s="34">
        <f t="shared" si="391"/>
        <v>2160000</v>
      </c>
      <c r="S286" s="34">
        <f t="shared" si="391"/>
        <v>2160000</v>
      </c>
      <c r="T286" s="34">
        <f t="shared" si="391"/>
        <v>0</v>
      </c>
      <c r="U286" s="34">
        <f t="shared" si="391"/>
        <v>0</v>
      </c>
      <c r="V286" s="34" t="e">
        <f>#REF!-Q286</f>
        <v>#REF!</v>
      </c>
      <c r="W286" s="86" t="e">
        <f>#REF!/Q286*100</f>
        <v>#REF!</v>
      </c>
      <c r="X286" s="34" t="e">
        <f>#REF!-R286</f>
        <v>#REF!</v>
      </c>
      <c r="Y286" s="87" t="e">
        <f>#REF!/R286*100</f>
        <v>#REF!</v>
      </c>
    </row>
    <row r="287" spans="1:25" s="36" customFormat="1" ht="30" x14ac:dyDescent="0.25">
      <c r="A287" s="3" t="s">
        <v>113</v>
      </c>
      <c r="B287" s="102"/>
      <c r="C287" s="102"/>
      <c r="D287" s="102"/>
      <c r="E287" s="104">
        <v>852</v>
      </c>
      <c r="F287" s="4" t="s">
        <v>106</v>
      </c>
      <c r="G287" s="4" t="s">
        <v>59</v>
      </c>
      <c r="H287" s="4" t="s">
        <v>169</v>
      </c>
      <c r="I287" s="4" t="s">
        <v>114</v>
      </c>
      <c r="J287" s="34">
        <v>2040000</v>
      </c>
      <c r="K287" s="34">
        <v>2040000</v>
      </c>
      <c r="L287" s="34">
        <v>1424000</v>
      </c>
      <c r="M287" s="127">
        <f t="shared" si="378"/>
        <v>69.803921568627445</v>
      </c>
      <c r="N287" s="34">
        <v>2040</v>
      </c>
      <c r="O287" s="34">
        <v>2040</v>
      </c>
      <c r="P287" s="34">
        <v>1424</v>
      </c>
      <c r="Q287" s="34">
        <v>2160000</v>
      </c>
      <c r="R287" s="34">
        <v>2160000</v>
      </c>
      <c r="S287" s="34">
        <f>R287</f>
        <v>2160000</v>
      </c>
      <c r="T287" s="34"/>
      <c r="U287" s="34"/>
      <c r="V287" s="34" t="e">
        <f>#REF!-Q287</f>
        <v>#REF!</v>
      </c>
      <c r="W287" s="86" t="e">
        <f>#REF!/Q287*100</f>
        <v>#REF!</v>
      </c>
      <c r="X287" s="34" t="e">
        <f>#REF!-R287</f>
        <v>#REF!</v>
      </c>
      <c r="Y287" s="87" t="e">
        <f>#REF!/R287*100</f>
        <v>#REF!</v>
      </c>
    </row>
    <row r="288" spans="1:25" s="36" customFormat="1" ht="30" x14ac:dyDescent="0.25">
      <c r="A288" s="25" t="s">
        <v>401</v>
      </c>
      <c r="B288" s="3"/>
      <c r="C288" s="3"/>
      <c r="D288" s="3"/>
      <c r="E288" s="104">
        <v>852</v>
      </c>
      <c r="F288" s="4" t="s">
        <v>106</v>
      </c>
      <c r="G288" s="5" t="s">
        <v>59</v>
      </c>
      <c r="H288" s="4" t="s">
        <v>175</v>
      </c>
      <c r="I288" s="4"/>
      <c r="J288" s="34">
        <f t="shared" ref="J288:R289" si="392">J289</f>
        <v>472320</v>
      </c>
      <c r="K288" s="34">
        <f t="shared" si="392"/>
        <v>472320</v>
      </c>
      <c r="L288" s="34">
        <f t="shared" si="392"/>
        <v>472320</v>
      </c>
      <c r="M288" s="127">
        <f t="shared" si="378"/>
        <v>100</v>
      </c>
      <c r="N288" s="34">
        <f t="shared" si="392"/>
        <v>472.3</v>
      </c>
      <c r="O288" s="34">
        <f t="shared" si="392"/>
        <v>472.3</v>
      </c>
      <c r="P288" s="34">
        <f t="shared" si="392"/>
        <v>472.3</v>
      </c>
      <c r="Q288" s="34">
        <f t="shared" si="392"/>
        <v>472320</v>
      </c>
      <c r="R288" s="34">
        <f t="shared" si="392"/>
        <v>472320</v>
      </c>
      <c r="S288" s="34">
        <f t="shared" ref="R288:U289" si="393">S289</f>
        <v>299520</v>
      </c>
      <c r="T288" s="34">
        <f t="shared" si="393"/>
        <v>172800</v>
      </c>
      <c r="U288" s="34">
        <f t="shared" si="393"/>
        <v>0</v>
      </c>
      <c r="V288" s="34" t="e">
        <f>#REF!-Q288</f>
        <v>#REF!</v>
      </c>
      <c r="W288" s="86" t="e">
        <f>#REF!/Q288*100</f>
        <v>#REF!</v>
      </c>
      <c r="X288" s="34" t="e">
        <f>#REF!-R288</f>
        <v>#REF!</v>
      </c>
      <c r="Y288" s="87" t="e">
        <f>#REF!/R288*100</f>
        <v>#REF!</v>
      </c>
    </row>
    <row r="289" spans="1:25" s="36" customFormat="1" ht="60" x14ac:dyDescent="0.25">
      <c r="A289" s="3" t="s">
        <v>56</v>
      </c>
      <c r="B289" s="3"/>
      <c r="C289" s="3"/>
      <c r="D289" s="3"/>
      <c r="E289" s="104">
        <v>852</v>
      </c>
      <c r="F289" s="4" t="s">
        <v>106</v>
      </c>
      <c r="G289" s="5" t="s">
        <v>59</v>
      </c>
      <c r="H289" s="4" t="s">
        <v>175</v>
      </c>
      <c r="I289" s="4" t="s">
        <v>112</v>
      </c>
      <c r="J289" s="34">
        <f t="shared" si="392"/>
        <v>472320</v>
      </c>
      <c r="K289" s="34">
        <f t="shared" si="392"/>
        <v>472320</v>
      </c>
      <c r="L289" s="34">
        <f t="shared" si="392"/>
        <v>472320</v>
      </c>
      <c r="M289" s="127">
        <f t="shared" si="378"/>
        <v>100</v>
      </c>
      <c r="N289" s="34">
        <f t="shared" si="392"/>
        <v>472.3</v>
      </c>
      <c r="O289" s="34">
        <f t="shared" si="392"/>
        <v>472.3</v>
      </c>
      <c r="P289" s="34">
        <f t="shared" si="392"/>
        <v>472.3</v>
      </c>
      <c r="Q289" s="34">
        <f>Q290</f>
        <v>472320</v>
      </c>
      <c r="R289" s="34">
        <f t="shared" si="393"/>
        <v>472320</v>
      </c>
      <c r="S289" s="34">
        <f t="shared" si="393"/>
        <v>299520</v>
      </c>
      <c r="T289" s="34">
        <f t="shared" si="393"/>
        <v>172800</v>
      </c>
      <c r="U289" s="34">
        <f t="shared" si="393"/>
        <v>0</v>
      </c>
      <c r="V289" s="34" t="e">
        <f>#REF!-Q289</f>
        <v>#REF!</v>
      </c>
      <c r="W289" s="86" t="e">
        <f>#REF!/Q289*100</f>
        <v>#REF!</v>
      </c>
      <c r="X289" s="34" t="e">
        <f>#REF!-R289</f>
        <v>#REF!</v>
      </c>
      <c r="Y289" s="87" t="e">
        <f>#REF!/R289*100</f>
        <v>#REF!</v>
      </c>
    </row>
    <row r="290" spans="1:25" s="36" customFormat="1" ht="17.25" customHeight="1" x14ac:dyDescent="0.25">
      <c r="A290" s="3" t="s">
        <v>113</v>
      </c>
      <c r="B290" s="3"/>
      <c r="C290" s="3"/>
      <c r="D290" s="3"/>
      <c r="E290" s="104">
        <v>852</v>
      </c>
      <c r="F290" s="4" t="s">
        <v>106</v>
      </c>
      <c r="G290" s="5" t="s">
        <v>59</v>
      </c>
      <c r="H290" s="4" t="s">
        <v>175</v>
      </c>
      <c r="I290" s="4" t="s">
        <v>114</v>
      </c>
      <c r="J290" s="34">
        <f>299520+172800</f>
        <v>472320</v>
      </c>
      <c r="K290" s="34">
        <f>299520+172800</f>
        <v>472320</v>
      </c>
      <c r="L290" s="34">
        <f>299520+172800</f>
        <v>472320</v>
      </c>
      <c r="M290" s="127">
        <f t="shared" si="378"/>
        <v>100</v>
      </c>
      <c r="N290" s="34">
        <v>472.3</v>
      </c>
      <c r="O290" s="34">
        <v>472.3</v>
      </c>
      <c r="P290" s="34">
        <v>472.3</v>
      </c>
      <c r="Q290" s="34">
        <v>472320</v>
      </c>
      <c r="R290" s="34">
        <v>472320</v>
      </c>
      <c r="S290" s="34">
        <v>299520</v>
      </c>
      <c r="T290" s="34">
        <v>172800</v>
      </c>
      <c r="U290" s="34"/>
      <c r="V290" s="34" t="e">
        <f>#REF!-Q290</f>
        <v>#REF!</v>
      </c>
      <c r="W290" s="86" t="e">
        <f>#REF!/Q290*100</f>
        <v>#REF!</v>
      </c>
      <c r="X290" s="34" t="e">
        <f>#REF!-R290</f>
        <v>#REF!</v>
      </c>
      <c r="Y290" s="87" t="e">
        <f>#REF!/R290*100</f>
        <v>#REF!</v>
      </c>
    </row>
    <row r="291" spans="1:25" s="36" customFormat="1" ht="75" x14ac:dyDescent="0.25">
      <c r="A291" s="13" t="s">
        <v>393</v>
      </c>
      <c r="B291" s="111"/>
      <c r="C291" s="111"/>
      <c r="D291" s="111"/>
      <c r="E291" s="114">
        <v>852</v>
      </c>
      <c r="F291" s="4" t="s">
        <v>106</v>
      </c>
      <c r="G291" s="5" t="s">
        <v>59</v>
      </c>
      <c r="H291" s="4" t="s">
        <v>461</v>
      </c>
      <c r="I291" s="4"/>
      <c r="J291" s="34">
        <f t="shared" ref="J291:P292" si="394">J292</f>
        <v>3170712</v>
      </c>
      <c r="K291" s="34">
        <f t="shared" si="394"/>
        <v>3170712</v>
      </c>
      <c r="L291" s="34">
        <f t="shared" si="394"/>
        <v>3170712</v>
      </c>
      <c r="M291" s="127">
        <f t="shared" si="378"/>
        <v>100</v>
      </c>
      <c r="N291" s="34">
        <f t="shared" si="394"/>
        <v>3170.7</v>
      </c>
      <c r="O291" s="34">
        <f t="shared" si="394"/>
        <v>3170.7</v>
      </c>
      <c r="P291" s="34">
        <f t="shared" si="394"/>
        <v>3170.7</v>
      </c>
      <c r="Q291" s="34"/>
      <c r="R291" s="34"/>
      <c r="S291" s="34"/>
      <c r="T291" s="34"/>
      <c r="U291" s="34"/>
      <c r="V291" s="34"/>
      <c r="W291" s="86"/>
      <c r="X291" s="34"/>
      <c r="Y291" s="87"/>
    </row>
    <row r="292" spans="1:25" s="36" customFormat="1" ht="46.5" customHeight="1" x14ac:dyDescent="0.25">
      <c r="A292" s="111" t="s">
        <v>56</v>
      </c>
      <c r="B292" s="111"/>
      <c r="C292" s="111"/>
      <c r="D292" s="111"/>
      <c r="E292" s="114">
        <v>852</v>
      </c>
      <c r="F292" s="4" t="s">
        <v>106</v>
      </c>
      <c r="G292" s="5" t="s">
        <v>59</v>
      </c>
      <c r="H292" s="4" t="s">
        <v>461</v>
      </c>
      <c r="I292" s="4" t="s">
        <v>112</v>
      </c>
      <c r="J292" s="34">
        <f t="shared" si="394"/>
        <v>3170712</v>
      </c>
      <c r="K292" s="34">
        <f t="shared" si="394"/>
        <v>3170712</v>
      </c>
      <c r="L292" s="34">
        <f t="shared" si="394"/>
        <v>3170712</v>
      </c>
      <c r="M292" s="127">
        <f t="shared" si="378"/>
        <v>100</v>
      </c>
      <c r="N292" s="34">
        <f t="shared" si="394"/>
        <v>3170.7</v>
      </c>
      <c r="O292" s="34">
        <f t="shared" si="394"/>
        <v>3170.7</v>
      </c>
      <c r="P292" s="34">
        <f t="shared" si="394"/>
        <v>3170.7</v>
      </c>
      <c r="Q292" s="34"/>
      <c r="R292" s="34"/>
      <c r="S292" s="34"/>
      <c r="T292" s="34"/>
      <c r="U292" s="34"/>
      <c r="V292" s="34"/>
      <c r="W292" s="86"/>
      <c r="X292" s="34"/>
      <c r="Y292" s="87"/>
    </row>
    <row r="293" spans="1:25" s="36" customFormat="1" ht="18" customHeight="1" x14ac:dyDescent="0.25">
      <c r="A293" s="111" t="s">
        <v>57</v>
      </c>
      <c r="B293" s="111"/>
      <c r="C293" s="111"/>
      <c r="D293" s="111"/>
      <c r="E293" s="114">
        <v>852</v>
      </c>
      <c r="F293" s="4" t="s">
        <v>106</v>
      </c>
      <c r="G293" s="5" t="s">
        <v>59</v>
      </c>
      <c r="H293" s="4" t="s">
        <v>461</v>
      </c>
      <c r="I293" s="4" t="s">
        <v>114</v>
      </c>
      <c r="J293" s="34">
        <f>3012176.4+158535.6</f>
        <v>3170712</v>
      </c>
      <c r="K293" s="34">
        <f>3012176.4+158535.6</f>
        <v>3170712</v>
      </c>
      <c r="L293" s="34">
        <f>3012176.4+158535.6</f>
        <v>3170712</v>
      </c>
      <c r="M293" s="127">
        <f t="shared" si="378"/>
        <v>100</v>
      </c>
      <c r="N293" s="34">
        <v>3170.7</v>
      </c>
      <c r="O293" s="34">
        <v>3170.7</v>
      </c>
      <c r="P293" s="34">
        <v>3170.7</v>
      </c>
      <c r="Q293" s="34"/>
      <c r="R293" s="34"/>
      <c r="S293" s="34"/>
      <c r="T293" s="34"/>
      <c r="U293" s="34"/>
      <c r="V293" s="34"/>
      <c r="W293" s="86"/>
      <c r="X293" s="34"/>
      <c r="Y293" s="87"/>
    </row>
    <row r="294" spans="1:25" s="36" customFormat="1" ht="21" customHeight="1" x14ac:dyDescent="0.25">
      <c r="A294" s="29" t="s">
        <v>176</v>
      </c>
      <c r="B294" s="102"/>
      <c r="C294" s="102"/>
      <c r="D294" s="102"/>
      <c r="E294" s="14">
        <v>852</v>
      </c>
      <c r="F294" s="31" t="s">
        <v>106</v>
      </c>
      <c r="G294" s="38" t="s">
        <v>61</v>
      </c>
      <c r="H294" s="31"/>
      <c r="I294" s="31"/>
      <c r="J294" s="35">
        <f t="shared" ref="J294" si="395">J295+J298+J301+J304+J307</f>
        <v>12764605</v>
      </c>
      <c r="K294" s="35">
        <f t="shared" ref="K294:L294" si="396">K295+K298+K301+K304+K307</f>
        <v>12764605</v>
      </c>
      <c r="L294" s="35">
        <f t="shared" si="396"/>
        <v>9322704</v>
      </c>
      <c r="M294" s="127">
        <f t="shared" si="378"/>
        <v>73.035585511655071</v>
      </c>
      <c r="N294" s="35">
        <f t="shared" ref="N294:P294" si="397">N295+N298+N301+N304+N307</f>
        <v>12764.6</v>
      </c>
      <c r="O294" s="35">
        <f t="shared" ref="O294" si="398">O295+O298+O301+O304+O307</f>
        <v>12764.6</v>
      </c>
      <c r="P294" s="35">
        <f t="shared" si="397"/>
        <v>9322.7000000000007</v>
      </c>
      <c r="Q294" s="35">
        <f t="shared" ref="Q294" si="399">Q295+Q298+Q301+Q304+Q307</f>
        <v>11091700</v>
      </c>
      <c r="R294" s="35">
        <f t="shared" ref="R294:U294" si="400">R295+R298+R301+R304+R307</f>
        <v>15977368</v>
      </c>
      <c r="S294" s="35">
        <f t="shared" si="400"/>
        <v>228000</v>
      </c>
      <c r="T294" s="35">
        <f t="shared" si="400"/>
        <v>15706398</v>
      </c>
      <c r="U294" s="35">
        <f t="shared" si="400"/>
        <v>0</v>
      </c>
      <c r="V294" s="34" t="e">
        <f>#REF!-Q294</f>
        <v>#REF!</v>
      </c>
      <c r="W294" s="86" t="e">
        <f>#REF!/Q294*100</f>
        <v>#REF!</v>
      </c>
      <c r="X294" s="34" t="e">
        <f>#REF!-R294</f>
        <v>#REF!</v>
      </c>
      <c r="Y294" s="87" t="e">
        <f>#REF!/R294*100</f>
        <v>#REF!</v>
      </c>
    </row>
    <row r="295" spans="1:25" ht="30" x14ac:dyDescent="0.25">
      <c r="A295" s="25" t="s">
        <v>177</v>
      </c>
      <c r="B295" s="3"/>
      <c r="C295" s="3"/>
      <c r="D295" s="3"/>
      <c r="E295" s="104">
        <v>852</v>
      </c>
      <c r="F295" s="5" t="s">
        <v>106</v>
      </c>
      <c r="G295" s="5" t="s">
        <v>61</v>
      </c>
      <c r="H295" s="5" t="s">
        <v>178</v>
      </c>
      <c r="I295" s="4"/>
      <c r="J295" s="34">
        <f t="shared" ref="J295:R296" si="401">J296</f>
        <v>11323364</v>
      </c>
      <c r="K295" s="34">
        <f t="shared" si="401"/>
        <v>11323364</v>
      </c>
      <c r="L295" s="34">
        <f t="shared" si="401"/>
        <v>8114384</v>
      </c>
      <c r="M295" s="127">
        <f t="shared" si="378"/>
        <v>71.660541867240156</v>
      </c>
      <c r="N295" s="34">
        <f t="shared" si="401"/>
        <v>11323.4</v>
      </c>
      <c r="O295" s="34">
        <f t="shared" si="401"/>
        <v>11323.4</v>
      </c>
      <c r="P295" s="34">
        <f t="shared" si="401"/>
        <v>8114.4</v>
      </c>
      <c r="Q295" s="34">
        <f t="shared" si="401"/>
        <v>10778600</v>
      </c>
      <c r="R295" s="34">
        <f t="shared" si="401"/>
        <v>10778600</v>
      </c>
      <c r="S295" s="34">
        <f t="shared" ref="Q295:U296" si="402">S296</f>
        <v>0</v>
      </c>
      <c r="T295" s="34">
        <f t="shared" si="402"/>
        <v>10778600</v>
      </c>
      <c r="U295" s="34">
        <f t="shared" si="402"/>
        <v>0</v>
      </c>
      <c r="V295" s="34" t="e">
        <f>#REF!-Q295</f>
        <v>#REF!</v>
      </c>
      <c r="W295" s="86" t="e">
        <f>#REF!/Q295*100</f>
        <v>#REF!</v>
      </c>
      <c r="X295" s="34" t="e">
        <f>#REF!-R295</f>
        <v>#REF!</v>
      </c>
      <c r="Y295" s="87" t="e">
        <f>#REF!/R295*100</f>
        <v>#REF!</v>
      </c>
    </row>
    <row r="296" spans="1:25" ht="47.25" customHeight="1" x14ac:dyDescent="0.25">
      <c r="A296" s="3" t="s">
        <v>56</v>
      </c>
      <c r="B296" s="3"/>
      <c r="C296" s="3"/>
      <c r="D296" s="3"/>
      <c r="E296" s="104">
        <v>852</v>
      </c>
      <c r="F296" s="4" t="s">
        <v>106</v>
      </c>
      <c r="G296" s="5" t="s">
        <v>61</v>
      </c>
      <c r="H296" s="5" t="s">
        <v>178</v>
      </c>
      <c r="I296" s="4" t="s">
        <v>112</v>
      </c>
      <c r="J296" s="34">
        <f t="shared" si="401"/>
        <v>11323364</v>
      </c>
      <c r="K296" s="34">
        <f t="shared" si="401"/>
        <v>11323364</v>
      </c>
      <c r="L296" s="34">
        <f t="shared" si="401"/>
        <v>8114384</v>
      </c>
      <c r="M296" s="127">
        <f t="shared" si="378"/>
        <v>71.660541867240156</v>
      </c>
      <c r="N296" s="34">
        <f t="shared" si="401"/>
        <v>11323.4</v>
      </c>
      <c r="O296" s="34">
        <f t="shared" si="401"/>
        <v>11323.4</v>
      </c>
      <c r="P296" s="34">
        <f t="shared" si="401"/>
        <v>8114.4</v>
      </c>
      <c r="Q296" s="34">
        <f t="shared" si="402"/>
        <v>10778600</v>
      </c>
      <c r="R296" s="34">
        <f t="shared" si="402"/>
        <v>10778600</v>
      </c>
      <c r="S296" s="34">
        <f t="shared" si="402"/>
        <v>0</v>
      </c>
      <c r="T296" s="34">
        <f t="shared" si="402"/>
        <v>10778600</v>
      </c>
      <c r="U296" s="34">
        <f t="shared" si="402"/>
        <v>0</v>
      </c>
      <c r="V296" s="34" t="e">
        <f>#REF!-Q296</f>
        <v>#REF!</v>
      </c>
      <c r="W296" s="86" t="e">
        <f>#REF!/Q296*100</f>
        <v>#REF!</v>
      </c>
      <c r="X296" s="34" t="e">
        <f>#REF!-R296</f>
        <v>#REF!</v>
      </c>
      <c r="Y296" s="87" t="e">
        <f>#REF!/R296*100</f>
        <v>#REF!</v>
      </c>
    </row>
    <row r="297" spans="1:25" ht="17.25" customHeight="1" x14ac:dyDescent="0.25">
      <c r="A297" s="3" t="s">
        <v>113</v>
      </c>
      <c r="B297" s="3"/>
      <c r="C297" s="3"/>
      <c r="D297" s="3"/>
      <c r="E297" s="104">
        <v>852</v>
      </c>
      <c r="F297" s="4" t="s">
        <v>106</v>
      </c>
      <c r="G297" s="4" t="s">
        <v>61</v>
      </c>
      <c r="H297" s="5" t="s">
        <v>178</v>
      </c>
      <c r="I297" s="4" t="s">
        <v>114</v>
      </c>
      <c r="J297" s="34">
        <v>11323364</v>
      </c>
      <c r="K297" s="34">
        <v>11323364</v>
      </c>
      <c r="L297" s="34">
        <v>8114384</v>
      </c>
      <c r="M297" s="127">
        <f t="shared" si="378"/>
        <v>71.660541867240156</v>
      </c>
      <c r="N297" s="34">
        <v>11323.4</v>
      </c>
      <c r="O297" s="34">
        <v>11323.4</v>
      </c>
      <c r="P297" s="34">
        <v>8114.4</v>
      </c>
      <c r="Q297" s="34">
        <v>10778600</v>
      </c>
      <c r="R297" s="34">
        <v>10778600</v>
      </c>
      <c r="S297" s="34"/>
      <c r="T297" s="34">
        <f>R297</f>
        <v>10778600</v>
      </c>
      <c r="U297" s="34"/>
      <c r="V297" s="34" t="e">
        <f>#REF!-Q297</f>
        <v>#REF!</v>
      </c>
      <c r="W297" s="86" t="e">
        <f>#REF!/Q297*100</f>
        <v>#REF!</v>
      </c>
      <c r="X297" s="34" t="e">
        <f>#REF!-R297</f>
        <v>#REF!</v>
      </c>
      <c r="Y297" s="87" t="e">
        <f>#REF!/R297*100</f>
        <v>#REF!</v>
      </c>
    </row>
    <row r="298" spans="1:25" ht="30" x14ac:dyDescent="0.25">
      <c r="A298" s="25" t="s">
        <v>164</v>
      </c>
      <c r="B298" s="3"/>
      <c r="C298" s="3"/>
      <c r="D298" s="3"/>
      <c r="E298" s="104">
        <v>852</v>
      </c>
      <c r="F298" s="4" t="s">
        <v>106</v>
      </c>
      <c r="G298" s="4" t="s">
        <v>61</v>
      </c>
      <c r="H298" s="4" t="s">
        <v>165</v>
      </c>
      <c r="I298" s="4"/>
      <c r="J298" s="34">
        <f t="shared" ref="J298:R299" si="403">J299</f>
        <v>1020029</v>
      </c>
      <c r="K298" s="34">
        <f t="shared" si="403"/>
        <v>1020029</v>
      </c>
      <c r="L298" s="34">
        <f t="shared" si="403"/>
        <v>850428</v>
      </c>
      <c r="M298" s="127">
        <f t="shared" si="378"/>
        <v>83.372923710992524</v>
      </c>
      <c r="N298" s="34">
        <f t="shared" si="403"/>
        <v>1020</v>
      </c>
      <c r="O298" s="34">
        <f t="shared" si="403"/>
        <v>1020</v>
      </c>
      <c r="P298" s="34">
        <f t="shared" si="403"/>
        <v>850.4</v>
      </c>
      <c r="Q298" s="34">
        <f t="shared" si="403"/>
        <v>85100</v>
      </c>
      <c r="R298" s="34">
        <f t="shared" si="403"/>
        <v>4827798</v>
      </c>
      <c r="S298" s="34">
        <f t="shared" ref="Q298:U299" si="404">S299</f>
        <v>0</v>
      </c>
      <c r="T298" s="34">
        <f t="shared" si="404"/>
        <v>4827798</v>
      </c>
      <c r="U298" s="34">
        <f t="shared" si="404"/>
        <v>0</v>
      </c>
      <c r="V298" s="34" t="e">
        <f>#REF!-Q298</f>
        <v>#REF!</v>
      </c>
      <c r="W298" s="86" t="e">
        <f>#REF!/Q298*100</f>
        <v>#REF!</v>
      </c>
      <c r="X298" s="34" t="e">
        <f>#REF!-R298</f>
        <v>#REF!</v>
      </c>
      <c r="Y298" s="87" t="e">
        <f>#REF!/R298*100</f>
        <v>#REF!</v>
      </c>
    </row>
    <row r="299" spans="1:25" ht="48" customHeight="1" x14ac:dyDescent="0.25">
      <c r="A299" s="3" t="s">
        <v>56</v>
      </c>
      <c r="B299" s="3"/>
      <c r="C299" s="3"/>
      <c r="D299" s="3"/>
      <c r="E299" s="104">
        <v>852</v>
      </c>
      <c r="F299" s="4" t="s">
        <v>106</v>
      </c>
      <c r="G299" s="4" t="s">
        <v>61</v>
      </c>
      <c r="H299" s="4" t="s">
        <v>165</v>
      </c>
      <c r="I299" s="4" t="s">
        <v>112</v>
      </c>
      <c r="J299" s="34">
        <f t="shared" si="403"/>
        <v>1020029</v>
      </c>
      <c r="K299" s="34">
        <f t="shared" si="403"/>
        <v>1020029</v>
      </c>
      <c r="L299" s="34">
        <f t="shared" si="403"/>
        <v>850428</v>
      </c>
      <c r="M299" s="127">
        <f t="shared" si="378"/>
        <v>83.372923710992524</v>
      </c>
      <c r="N299" s="34">
        <f t="shared" si="403"/>
        <v>1020</v>
      </c>
      <c r="O299" s="34">
        <f t="shared" si="403"/>
        <v>1020</v>
      </c>
      <c r="P299" s="34">
        <f t="shared" si="403"/>
        <v>850.4</v>
      </c>
      <c r="Q299" s="34">
        <f t="shared" si="404"/>
        <v>85100</v>
      </c>
      <c r="R299" s="34">
        <f t="shared" si="404"/>
        <v>4827798</v>
      </c>
      <c r="S299" s="34">
        <f t="shared" si="404"/>
        <v>0</v>
      </c>
      <c r="T299" s="34">
        <f t="shared" si="404"/>
        <v>4827798</v>
      </c>
      <c r="U299" s="34">
        <f t="shared" si="404"/>
        <v>0</v>
      </c>
      <c r="V299" s="34" t="e">
        <f>#REF!-Q299</f>
        <v>#REF!</v>
      </c>
      <c r="W299" s="86" t="e">
        <f>#REF!/Q299*100</f>
        <v>#REF!</v>
      </c>
      <c r="X299" s="34" t="e">
        <f>#REF!-R299</f>
        <v>#REF!</v>
      </c>
      <c r="Y299" s="87" t="e">
        <f>#REF!/R299*100</f>
        <v>#REF!</v>
      </c>
    </row>
    <row r="300" spans="1:25" ht="18" customHeight="1" x14ac:dyDescent="0.25">
      <c r="A300" s="3" t="s">
        <v>113</v>
      </c>
      <c r="B300" s="3"/>
      <c r="C300" s="3"/>
      <c r="D300" s="3"/>
      <c r="E300" s="104">
        <v>852</v>
      </c>
      <c r="F300" s="4" t="s">
        <v>106</v>
      </c>
      <c r="G300" s="5" t="s">
        <v>61</v>
      </c>
      <c r="H300" s="4" t="s">
        <v>165</v>
      </c>
      <c r="I300" s="4" t="s">
        <v>114</v>
      </c>
      <c r="J300" s="34">
        <v>1020029</v>
      </c>
      <c r="K300" s="34">
        <v>1020029</v>
      </c>
      <c r="L300" s="34">
        <v>850428</v>
      </c>
      <c r="M300" s="127">
        <f t="shared" si="378"/>
        <v>83.372923710992524</v>
      </c>
      <c r="N300" s="34">
        <v>1020</v>
      </c>
      <c r="O300" s="34">
        <v>1020</v>
      </c>
      <c r="P300" s="34">
        <v>850.4</v>
      </c>
      <c r="Q300" s="34">
        <v>85100</v>
      </c>
      <c r="R300" s="34">
        <v>4827798</v>
      </c>
      <c r="S300" s="34"/>
      <c r="T300" s="34">
        <f>R300</f>
        <v>4827798</v>
      </c>
      <c r="U300" s="34"/>
      <c r="V300" s="34" t="e">
        <f>#REF!-Q300</f>
        <v>#REF!</v>
      </c>
      <c r="W300" s="86" t="e">
        <f>#REF!/Q300*100</f>
        <v>#REF!</v>
      </c>
      <c r="X300" s="34" t="e">
        <f>#REF!-R300</f>
        <v>#REF!</v>
      </c>
      <c r="Y300" s="87" t="e">
        <f>#REF!/R300*100</f>
        <v>#REF!</v>
      </c>
    </row>
    <row r="301" spans="1:25" ht="45" hidden="1" x14ac:dyDescent="0.25">
      <c r="A301" s="25" t="s">
        <v>166</v>
      </c>
      <c r="B301" s="3"/>
      <c r="C301" s="3"/>
      <c r="D301" s="3"/>
      <c r="E301" s="104">
        <v>852</v>
      </c>
      <c r="F301" s="5" t="s">
        <v>106</v>
      </c>
      <c r="G301" s="5" t="s">
        <v>61</v>
      </c>
      <c r="H301" s="5" t="s">
        <v>167</v>
      </c>
      <c r="I301" s="4"/>
      <c r="J301" s="34"/>
      <c r="K301" s="34"/>
      <c r="L301" s="34"/>
      <c r="M301" s="127" t="e">
        <f t="shared" si="378"/>
        <v>#DIV/0!</v>
      </c>
      <c r="N301" s="34"/>
      <c r="O301" s="34"/>
      <c r="P301" s="34"/>
      <c r="Q301" s="34">
        <f t="shared" ref="Q301:R301" si="405">Q302</f>
        <v>0</v>
      </c>
      <c r="R301" s="34">
        <f t="shared" si="405"/>
        <v>42970</v>
      </c>
      <c r="S301" s="34">
        <f t="shared" ref="Q301:U302" si="406">S302</f>
        <v>0</v>
      </c>
      <c r="T301" s="34">
        <f t="shared" si="406"/>
        <v>0</v>
      </c>
      <c r="U301" s="34">
        <f t="shared" si="406"/>
        <v>0</v>
      </c>
      <c r="V301" s="34" t="e">
        <f>#REF!-Q301</f>
        <v>#REF!</v>
      </c>
      <c r="W301" s="86" t="e">
        <f>#REF!/Q301*100</f>
        <v>#REF!</v>
      </c>
      <c r="X301" s="34" t="e">
        <f>#REF!-R301</f>
        <v>#REF!</v>
      </c>
      <c r="Y301" s="87" t="e">
        <f>#REF!/R301*100</f>
        <v>#REF!</v>
      </c>
    </row>
    <row r="302" spans="1:25" ht="60" hidden="1" x14ac:dyDescent="0.25">
      <c r="A302" s="3" t="s">
        <v>56</v>
      </c>
      <c r="B302" s="3"/>
      <c r="C302" s="3"/>
      <c r="D302" s="3"/>
      <c r="E302" s="104">
        <v>852</v>
      </c>
      <c r="F302" s="4" t="s">
        <v>106</v>
      </c>
      <c r="G302" s="5" t="s">
        <v>61</v>
      </c>
      <c r="H302" s="5" t="s">
        <v>167</v>
      </c>
      <c r="I302" s="4" t="s">
        <v>112</v>
      </c>
      <c r="J302" s="34"/>
      <c r="K302" s="34"/>
      <c r="L302" s="34"/>
      <c r="M302" s="127" t="e">
        <f t="shared" si="378"/>
        <v>#DIV/0!</v>
      </c>
      <c r="N302" s="34"/>
      <c r="O302" s="34"/>
      <c r="P302" s="34"/>
      <c r="Q302" s="34">
        <f t="shared" si="406"/>
        <v>0</v>
      </c>
      <c r="R302" s="34">
        <f t="shared" si="406"/>
        <v>42970</v>
      </c>
      <c r="S302" s="34">
        <f t="shared" si="406"/>
        <v>0</v>
      </c>
      <c r="T302" s="34">
        <f t="shared" si="406"/>
        <v>0</v>
      </c>
      <c r="U302" s="34">
        <f t="shared" si="406"/>
        <v>0</v>
      </c>
      <c r="V302" s="34" t="e">
        <f>#REF!-Q302</f>
        <v>#REF!</v>
      </c>
      <c r="W302" s="86" t="e">
        <f>#REF!/Q302*100</f>
        <v>#REF!</v>
      </c>
      <c r="X302" s="34" t="e">
        <f>#REF!-R302</f>
        <v>#REF!</v>
      </c>
      <c r="Y302" s="87" t="e">
        <f>#REF!/R302*100</f>
        <v>#REF!</v>
      </c>
    </row>
    <row r="303" spans="1:25" ht="30" hidden="1" x14ac:dyDescent="0.25">
      <c r="A303" s="3" t="s">
        <v>113</v>
      </c>
      <c r="B303" s="3"/>
      <c r="C303" s="3"/>
      <c r="D303" s="3"/>
      <c r="E303" s="104">
        <v>852</v>
      </c>
      <c r="F303" s="4" t="s">
        <v>106</v>
      </c>
      <c r="G303" s="5" t="s">
        <v>61</v>
      </c>
      <c r="H303" s="5" t="s">
        <v>167</v>
      </c>
      <c r="I303" s="4" t="s">
        <v>114</v>
      </c>
      <c r="J303" s="34"/>
      <c r="K303" s="34"/>
      <c r="L303" s="34"/>
      <c r="M303" s="127" t="e">
        <f t="shared" si="378"/>
        <v>#DIV/0!</v>
      </c>
      <c r="N303" s="34"/>
      <c r="O303" s="34"/>
      <c r="P303" s="34"/>
      <c r="Q303" s="34"/>
      <c r="R303" s="34">
        <v>42970</v>
      </c>
      <c r="S303" s="34"/>
      <c r="T303" s="34"/>
      <c r="U303" s="34"/>
      <c r="V303" s="34" t="e">
        <f>#REF!-Q303</f>
        <v>#REF!</v>
      </c>
      <c r="W303" s="86" t="e">
        <f>#REF!/Q303*100</f>
        <v>#REF!</v>
      </c>
      <c r="X303" s="34" t="e">
        <f>#REF!-R303</f>
        <v>#REF!</v>
      </c>
      <c r="Y303" s="87" t="e">
        <f>#REF!/R303*100</f>
        <v>#REF!</v>
      </c>
    </row>
    <row r="304" spans="1:25" ht="30" x14ac:dyDescent="0.25">
      <c r="A304" s="13" t="s">
        <v>404</v>
      </c>
      <c r="B304" s="3"/>
      <c r="C304" s="3"/>
      <c r="D304" s="3"/>
      <c r="E304" s="104">
        <v>852</v>
      </c>
      <c r="F304" s="5" t="s">
        <v>106</v>
      </c>
      <c r="G304" s="5" t="s">
        <v>61</v>
      </c>
      <c r="H304" s="5" t="s">
        <v>403</v>
      </c>
      <c r="I304" s="4"/>
      <c r="J304" s="34">
        <f t="shared" ref="J304:U305" si="407">J305</f>
        <v>213192</v>
      </c>
      <c r="K304" s="34">
        <f t="shared" si="407"/>
        <v>213192</v>
      </c>
      <c r="L304" s="34">
        <f t="shared" si="407"/>
        <v>213192</v>
      </c>
      <c r="M304" s="127">
        <f t="shared" si="378"/>
        <v>100</v>
      </c>
      <c r="N304" s="34">
        <f t="shared" si="407"/>
        <v>213.2</v>
      </c>
      <c r="O304" s="34">
        <f t="shared" si="407"/>
        <v>213.2</v>
      </c>
      <c r="P304" s="34">
        <f t="shared" si="407"/>
        <v>213.2</v>
      </c>
      <c r="Q304" s="34">
        <f t="shared" si="407"/>
        <v>0</v>
      </c>
      <c r="R304" s="34">
        <f t="shared" si="407"/>
        <v>100000</v>
      </c>
      <c r="S304" s="34">
        <f t="shared" si="407"/>
        <v>0</v>
      </c>
      <c r="T304" s="34">
        <f t="shared" si="407"/>
        <v>100000</v>
      </c>
      <c r="U304" s="34">
        <f t="shared" si="407"/>
        <v>0</v>
      </c>
      <c r="V304" s="34" t="e">
        <f>#REF!-Q304</f>
        <v>#REF!</v>
      </c>
      <c r="W304" s="86" t="e">
        <f>#REF!/Q304*100</f>
        <v>#REF!</v>
      </c>
      <c r="X304" s="34" t="e">
        <f>#REF!-R304</f>
        <v>#REF!</v>
      </c>
      <c r="Y304" s="87" t="e">
        <f>#REF!/R304*100</f>
        <v>#REF!</v>
      </c>
    </row>
    <row r="305" spans="1:25" ht="47.25" customHeight="1" x14ac:dyDescent="0.25">
      <c r="A305" s="3" t="s">
        <v>56</v>
      </c>
      <c r="B305" s="3"/>
      <c r="C305" s="3"/>
      <c r="D305" s="3"/>
      <c r="E305" s="104">
        <v>852</v>
      </c>
      <c r="F305" s="4" t="s">
        <v>106</v>
      </c>
      <c r="G305" s="5" t="s">
        <v>61</v>
      </c>
      <c r="H305" s="5" t="s">
        <v>403</v>
      </c>
      <c r="I305" s="4" t="s">
        <v>112</v>
      </c>
      <c r="J305" s="34">
        <f t="shared" si="407"/>
        <v>213192</v>
      </c>
      <c r="K305" s="34">
        <f t="shared" si="407"/>
        <v>213192</v>
      </c>
      <c r="L305" s="34">
        <f t="shared" si="407"/>
        <v>213192</v>
      </c>
      <c r="M305" s="127">
        <f t="shared" si="378"/>
        <v>100</v>
      </c>
      <c r="N305" s="34">
        <f t="shared" si="407"/>
        <v>213.2</v>
      </c>
      <c r="O305" s="34">
        <f t="shared" si="407"/>
        <v>213.2</v>
      </c>
      <c r="P305" s="34">
        <f t="shared" si="407"/>
        <v>213.2</v>
      </c>
      <c r="Q305" s="34">
        <f>Q306</f>
        <v>0</v>
      </c>
      <c r="R305" s="34">
        <f>R306</f>
        <v>100000</v>
      </c>
      <c r="S305" s="34">
        <f t="shared" si="407"/>
        <v>0</v>
      </c>
      <c r="T305" s="34">
        <f t="shared" si="407"/>
        <v>100000</v>
      </c>
      <c r="U305" s="34">
        <f t="shared" si="407"/>
        <v>0</v>
      </c>
      <c r="V305" s="34" t="e">
        <f>#REF!-Q305</f>
        <v>#REF!</v>
      </c>
      <c r="W305" s="86" t="e">
        <f>#REF!/Q305*100</f>
        <v>#REF!</v>
      </c>
      <c r="X305" s="34" t="e">
        <f>#REF!-R305</f>
        <v>#REF!</v>
      </c>
      <c r="Y305" s="87" t="e">
        <f>#REF!/R305*100</f>
        <v>#REF!</v>
      </c>
    </row>
    <row r="306" spans="1:25" ht="20.25" customHeight="1" x14ac:dyDescent="0.25">
      <c r="A306" s="3" t="s">
        <v>113</v>
      </c>
      <c r="B306" s="3"/>
      <c r="C306" s="3"/>
      <c r="D306" s="3"/>
      <c r="E306" s="104">
        <v>852</v>
      </c>
      <c r="F306" s="4" t="s">
        <v>106</v>
      </c>
      <c r="G306" s="5" t="s">
        <v>61</v>
      </c>
      <c r="H306" s="5" t="s">
        <v>403</v>
      </c>
      <c r="I306" s="4" t="s">
        <v>114</v>
      </c>
      <c r="J306" s="34">
        <f>202532+10660</f>
        <v>213192</v>
      </c>
      <c r="K306" s="34">
        <f>202532+10660</f>
        <v>213192</v>
      </c>
      <c r="L306" s="34">
        <f>202532+10660</f>
        <v>213192</v>
      </c>
      <c r="M306" s="127">
        <f t="shared" si="378"/>
        <v>100</v>
      </c>
      <c r="N306" s="34">
        <v>213.2</v>
      </c>
      <c r="O306" s="34">
        <v>213.2</v>
      </c>
      <c r="P306" s="34">
        <v>213.2</v>
      </c>
      <c r="Q306" s="34"/>
      <c r="R306" s="34">
        <v>100000</v>
      </c>
      <c r="S306" s="34"/>
      <c r="T306" s="34">
        <f>R306</f>
        <v>100000</v>
      </c>
      <c r="U306" s="34"/>
      <c r="V306" s="34" t="e">
        <f>#REF!-Q306</f>
        <v>#REF!</v>
      </c>
      <c r="W306" s="86" t="e">
        <f>#REF!/Q306*100</f>
        <v>#REF!</v>
      </c>
      <c r="X306" s="34" t="e">
        <f>#REF!-R306</f>
        <v>#REF!</v>
      </c>
      <c r="Y306" s="87" t="e">
        <f>#REF!/R306*100</f>
        <v>#REF!</v>
      </c>
    </row>
    <row r="307" spans="1:25" s="36" customFormat="1" ht="91.5" customHeight="1" x14ac:dyDescent="0.25">
      <c r="A307" s="25" t="s">
        <v>168</v>
      </c>
      <c r="B307" s="102"/>
      <c r="C307" s="102"/>
      <c r="D307" s="102"/>
      <c r="E307" s="104">
        <v>852</v>
      </c>
      <c r="F307" s="4" t="s">
        <v>106</v>
      </c>
      <c r="G307" s="4" t="s">
        <v>61</v>
      </c>
      <c r="H307" s="4" t="s">
        <v>169</v>
      </c>
      <c r="I307" s="4"/>
      <c r="J307" s="34">
        <f t="shared" ref="J307:R308" si="408">J308</f>
        <v>208020</v>
      </c>
      <c r="K307" s="34">
        <f t="shared" si="408"/>
        <v>208020</v>
      </c>
      <c r="L307" s="34">
        <f t="shared" si="408"/>
        <v>144700</v>
      </c>
      <c r="M307" s="127">
        <f t="shared" si="378"/>
        <v>69.56061917123354</v>
      </c>
      <c r="N307" s="34">
        <f t="shared" si="408"/>
        <v>208</v>
      </c>
      <c r="O307" s="34">
        <f t="shared" si="408"/>
        <v>208</v>
      </c>
      <c r="P307" s="34">
        <f t="shared" si="408"/>
        <v>144.69999999999999</v>
      </c>
      <c r="Q307" s="34">
        <f t="shared" si="408"/>
        <v>228000</v>
      </c>
      <c r="R307" s="34">
        <f t="shared" si="408"/>
        <v>228000</v>
      </c>
      <c r="S307" s="34">
        <f t="shared" ref="Q307:U308" si="409">S308</f>
        <v>228000</v>
      </c>
      <c r="T307" s="34">
        <f t="shared" si="409"/>
        <v>0</v>
      </c>
      <c r="U307" s="34">
        <f t="shared" si="409"/>
        <v>0</v>
      </c>
      <c r="V307" s="34" t="e">
        <f>#REF!-Q307</f>
        <v>#REF!</v>
      </c>
      <c r="W307" s="86" t="e">
        <f>#REF!/Q307*100</f>
        <v>#REF!</v>
      </c>
      <c r="X307" s="34" t="e">
        <f>#REF!-R307</f>
        <v>#REF!</v>
      </c>
      <c r="Y307" s="87" t="e">
        <f>#REF!/R307*100</f>
        <v>#REF!</v>
      </c>
    </row>
    <row r="308" spans="1:25" s="36" customFormat="1" ht="46.5" customHeight="1" x14ac:dyDescent="0.25">
      <c r="A308" s="3" t="s">
        <v>56</v>
      </c>
      <c r="B308" s="102"/>
      <c r="C308" s="102"/>
      <c r="D308" s="102"/>
      <c r="E308" s="104">
        <v>852</v>
      </c>
      <c r="F308" s="4" t="s">
        <v>106</v>
      </c>
      <c r="G308" s="4" t="s">
        <v>61</v>
      </c>
      <c r="H308" s="4" t="s">
        <v>169</v>
      </c>
      <c r="I308" s="4" t="s">
        <v>112</v>
      </c>
      <c r="J308" s="34">
        <f t="shared" si="408"/>
        <v>208020</v>
      </c>
      <c r="K308" s="34">
        <f t="shared" si="408"/>
        <v>208020</v>
      </c>
      <c r="L308" s="34">
        <f t="shared" si="408"/>
        <v>144700</v>
      </c>
      <c r="M308" s="127">
        <f t="shared" si="378"/>
        <v>69.56061917123354</v>
      </c>
      <c r="N308" s="34">
        <f t="shared" si="408"/>
        <v>208</v>
      </c>
      <c r="O308" s="34">
        <f t="shared" si="408"/>
        <v>208</v>
      </c>
      <c r="P308" s="34">
        <f t="shared" si="408"/>
        <v>144.69999999999999</v>
      </c>
      <c r="Q308" s="34">
        <f t="shared" si="409"/>
        <v>228000</v>
      </c>
      <c r="R308" s="34">
        <f t="shared" si="409"/>
        <v>228000</v>
      </c>
      <c r="S308" s="34">
        <f t="shared" si="409"/>
        <v>228000</v>
      </c>
      <c r="T308" s="34">
        <f t="shared" si="409"/>
        <v>0</v>
      </c>
      <c r="U308" s="34">
        <f t="shared" si="409"/>
        <v>0</v>
      </c>
      <c r="V308" s="34" t="e">
        <f>#REF!-Q308</f>
        <v>#REF!</v>
      </c>
      <c r="W308" s="86" t="e">
        <f>#REF!/Q308*100</f>
        <v>#REF!</v>
      </c>
      <c r="X308" s="34" t="e">
        <f>#REF!-R308</f>
        <v>#REF!</v>
      </c>
      <c r="Y308" s="87" t="e">
        <f>#REF!/R308*100</f>
        <v>#REF!</v>
      </c>
    </row>
    <row r="309" spans="1:25" s="36" customFormat="1" ht="18" customHeight="1" x14ac:dyDescent="0.25">
      <c r="A309" s="3" t="s">
        <v>113</v>
      </c>
      <c r="B309" s="102"/>
      <c r="C309" s="102"/>
      <c r="D309" s="102"/>
      <c r="E309" s="104">
        <v>852</v>
      </c>
      <c r="F309" s="4" t="s">
        <v>106</v>
      </c>
      <c r="G309" s="4" t="s">
        <v>61</v>
      </c>
      <c r="H309" s="4" t="s">
        <v>169</v>
      </c>
      <c r="I309" s="4" t="s">
        <v>114</v>
      </c>
      <c r="J309" s="34">
        <v>208020</v>
      </c>
      <c r="K309" s="34">
        <v>208020</v>
      </c>
      <c r="L309" s="34">
        <v>144700</v>
      </c>
      <c r="M309" s="127">
        <f t="shared" si="378"/>
        <v>69.56061917123354</v>
      </c>
      <c r="N309" s="34">
        <v>208</v>
      </c>
      <c r="O309" s="34">
        <v>208</v>
      </c>
      <c r="P309" s="34">
        <v>144.69999999999999</v>
      </c>
      <c r="Q309" s="34">
        <v>228000</v>
      </c>
      <c r="R309" s="34">
        <v>228000</v>
      </c>
      <c r="S309" s="34">
        <f>R309</f>
        <v>228000</v>
      </c>
      <c r="T309" s="34"/>
      <c r="U309" s="34"/>
      <c r="V309" s="34" t="e">
        <f>#REF!-Q309</f>
        <v>#REF!</v>
      </c>
      <c r="W309" s="86" t="e">
        <f>#REF!/Q309*100</f>
        <v>#REF!</v>
      </c>
      <c r="X309" s="34" t="e">
        <f>#REF!-R309</f>
        <v>#REF!</v>
      </c>
      <c r="Y309" s="87" t="e">
        <f>#REF!/R309*100</f>
        <v>#REF!</v>
      </c>
    </row>
    <row r="310" spans="1:25" x14ac:dyDescent="0.25">
      <c r="A310" s="29" t="s">
        <v>179</v>
      </c>
      <c r="B310" s="102"/>
      <c r="C310" s="102"/>
      <c r="D310" s="102"/>
      <c r="E310" s="104">
        <v>852</v>
      </c>
      <c r="F310" s="31" t="s">
        <v>106</v>
      </c>
      <c r="G310" s="31" t="s">
        <v>106</v>
      </c>
      <c r="H310" s="31"/>
      <c r="I310" s="31"/>
      <c r="J310" s="35">
        <f t="shared" ref="J310:U310" si="410">J311</f>
        <v>123417</v>
      </c>
      <c r="K310" s="35">
        <f t="shared" si="410"/>
        <v>123417</v>
      </c>
      <c r="L310" s="35">
        <f t="shared" si="410"/>
        <v>27306.5</v>
      </c>
      <c r="M310" s="127">
        <f t="shared" si="378"/>
        <v>22.125396015135678</v>
      </c>
      <c r="N310" s="35">
        <f t="shared" si="410"/>
        <v>123.39999999999999</v>
      </c>
      <c r="O310" s="35">
        <f t="shared" si="410"/>
        <v>123.39999999999999</v>
      </c>
      <c r="P310" s="35">
        <f t="shared" si="410"/>
        <v>27.299999999999997</v>
      </c>
      <c r="Q310" s="35">
        <f t="shared" si="410"/>
        <v>75500</v>
      </c>
      <c r="R310" s="35">
        <f t="shared" si="410"/>
        <v>75500</v>
      </c>
      <c r="S310" s="35">
        <f t="shared" si="410"/>
        <v>0</v>
      </c>
      <c r="T310" s="35">
        <f t="shared" si="410"/>
        <v>75500</v>
      </c>
      <c r="U310" s="35">
        <f t="shared" si="410"/>
        <v>0</v>
      </c>
      <c r="V310" s="34" t="e">
        <f>#REF!-Q310</f>
        <v>#REF!</v>
      </c>
      <c r="W310" s="86" t="e">
        <f>#REF!/Q310*100</f>
        <v>#REF!</v>
      </c>
      <c r="X310" s="34" t="e">
        <f>#REF!-R310</f>
        <v>#REF!</v>
      </c>
      <c r="Y310" s="87" t="e">
        <f>#REF!/R310*100</f>
        <v>#REF!</v>
      </c>
    </row>
    <row r="311" spans="1:25" ht="30" x14ac:dyDescent="0.25">
      <c r="A311" s="25" t="s">
        <v>180</v>
      </c>
      <c r="B311" s="3"/>
      <c r="C311" s="3"/>
      <c r="D311" s="3"/>
      <c r="E311" s="104">
        <v>852</v>
      </c>
      <c r="F311" s="4" t="s">
        <v>106</v>
      </c>
      <c r="G311" s="4" t="s">
        <v>106</v>
      </c>
      <c r="H311" s="5" t="s">
        <v>181</v>
      </c>
      <c r="I311" s="4"/>
      <c r="J311" s="34">
        <f t="shared" ref="J311" si="411">J312+J314</f>
        <v>123417</v>
      </c>
      <c r="K311" s="34">
        <f t="shared" ref="K311:L311" si="412">K312+K314</f>
        <v>123417</v>
      </c>
      <c r="L311" s="34">
        <f t="shared" si="412"/>
        <v>27306.5</v>
      </c>
      <c r="M311" s="127">
        <f t="shared" si="378"/>
        <v>22.125396015135678</v>
      </c>
      <c r="N311" s="34">
        <f t="shared" ref="N311:P311" si="413">N312+N314</f>
        <v>123.39999999999999</v>
      </c>
      <c r="O311" s="34">
        <f t="shared" ref="O311" si="414">O312+O314</f>
        <v>123.39999999999999</v>
      </c>
      <c r="P311" s="34">
        <f t="shared" si="413"/>
        <v>27.299999999999997</v>
      </c>
      <c r="Q311" s="34">
        <f t="shared" ref="Q311" si="415">Q312+Q314</f>
        <v>75500</v>
      </c>
      <c r="R311" s="34">
        <f t="shared" ref="R311:U311" si="416">R312+R314</f>
        <v>75500</v>
      </c>
      <c r="S311" s="34">
        <f t="shared" si="416"/>
        <v>0</v>
      </c>
      <c r="T311" s="34">
        <f t="shared" si="416"/>
        <v>75500</v>
      </c>
      <c r="U311" s="34">
        <f t="shared" si="416"/>
        <v>0</v>
      </c>
      <c r="V311" s="34" t="e">
        <f>#REF!-Q311</f>
        <v>#REF!</v>
      </c>
      <c r="W311" s="86" t="e">
        <f>#REF!/Q311*100</f>
        <v>#REF!</v>
      </c>
      <c r="X311" s="34" t="e">
        <f>#REF!-R311</f>
        <v>#REF!</v>
      </c>
      <c r="Y311" s="87" t="e">
        <f>#REF!/R311*100</f>
        <v>#REF!</v>
      </c>
    </row>
    <row r="312" spans="1:25" ht="106.5" customHeight="1" x14ac:dyDescent="0.25">
      <c r="A312" s="105" t="s">
        <v>19</v>
      </c>
      <c r="B312" s="3"/>
      <c r="C312" s="3"/>
      <c r="D312" s="3"/>
      <c r="E312" s="104">
        <v>852</v>
      </c>
      <c r="F312" s="4" t="s">
        <v>106</v>
      </c>
      <c r="G312" s="4" t="s">
        <v>106</v>
      </c>
      <c r="H312" s="5" t="s">
        <v>181</v>
      </c>
      <c r="I312" s="4" t="s">
        <v>21</v>
      </c>
      <c r="J312" s="34">
        <f t="shared" ref="J312:U312" si="417">J313</f>
        <v>19800</v>
      </c>
      <c r="K312" s="34">
        <f t="shared" si="417"/>
        <v>19800</v>
      </c>
      <c r="L312" s="34">
        <f t="shared" si="417"/>
        <v>2400</v>
      </c>
      <c r="M312" s="127">
        <f t="shared" si="378"/>
        <v>12.121212121212121</v>
      </c>
      <c r="N312" s="34">
        <f t="shared" si="417"/>
        <v>19.8</v>
      </c>
      <c r="O312" s="34">
        <f t="shared" si="417"/>
        <v>19.8</v>
      </c>
      <c r="P312" s="34">
        <f t="shared" si="417"/>
        <v>2.4</v>
      </c>
      <c r="Q312" s="34">
        <f t="shared" si="417"/>
        <v>12750</v>
      </c>
      <c r="R312" s="34">
        <f t="shared" si="417"/>
        <v>13050</v>
      </c>
      <c r="S312" s="34">
        <f t="shared" si="417"/>
        <v>0</v>
      </c>
      <c r="T312" s="34">
        <f t="shared" si="417"/>
        <v>13050</v>
      </c>
      <c r="U312" s="34">
        <f t="shared" si="417"/>
        <v>0</v>
      </c>
      <c r="V312" s="34" t="e">
        <f>#REF!-Q312</f>
        <v>#REF!</v>
      </c>
      <c r="W312" s="86" t="e">
        <f>#REF!/Q312*100</f>
        <v>#REF!</v>
      </c>
      <c r="X312" s="34" t="e">
        <f>#REF!-R312</f>
        <v>#REF!</v>
      </c>
      <c r="Y312" s="87" t="e">
        <f>#REF!/R312*100</f>
        <v>#REF!</v>
      </c>
    </row>
    <row r="313" spans="1:25" ht="30" x14ac:dyDescent="0.25">
      <c r="A313" s="3" t="s">
        <v>10</v>
      </c>
      <c r="B313" s="3"/>
      <c r="C313" s="3"/>
      <c r="D313" s="3"/>
      <c r="E313" s="104">
        <v>852</v>
      </c>
      <c r="F313" s="4" t="s">
        <v>106</v>
      </c>
      <c r="G313" s="4" t="s">
        <v>106</v>
      </c>
      <c r="H313" s="5" t="s">
        <v>181</v>
      </c>
      <c r="I313" s="4" t="s">
        <v>70</v>
      </c>
      <c r="J313" s="34">
        <v>19800</v>
      </c>
      <c r="K313" s="34">
        <v>19800</v>
      </c>
      <c r="L313" s="34">
        <v>2400</v>
      </c>
      <c r="M313" s="127">
        <f t="shared" si="378"/>
        <v>12.121212121212121</v>
      </c>
      <c r="N313" s="34">
        <v>19.8</v>
      </c>
      <c r="O313" s="34">
        <v>19.8</v>
      </c>
      <c r="P313" s="34">
        <v>2.4</v>
      </c>
      <c r="Q313" s="34">
        <v>12750</v>
      </c>
      <c r="R313" s="34">
        <v>13050</v>
      </c>
      <c r="S313" s="34"/>
      <c r="T313" s="34">
        <f>R313</f>
        <v>13050</v>
      </c>
      <c r="U313" s="34"/>
      <c r="V313" s="34" t="e">
        <f>#REF!-Q313</f>
        <v>#REF!</v>
      </c>
      <c r="W313" s="86" t="e">
        <f>#REF!/Q313*100</f>
        <v>#REF!</v>
      </c>
      <c r="X313" s="34" t="e">
        <f>#REF!-R313</f>
        <v>#REF!</v>
      </c>
      <c r="Y313" s="87" t="e">
        <f>#REF!/R313*100</f>
        <v>#REF!</v>
      </c>
    </row>
    <row r="314" spans="1:25" ht="45" x14ac:dyDescent="0.25">
      <c r="A314" s="3" t="s">
        <v>25</v>
      </c>
      <c r="B314" s="105"/>
      <c r="C314" s="105"/>
      <c r="D314" s="105"/>
      <c r="E314" s="104">
        <v>852</v>
      </c>
      <c r="F314" s="4" t="s">
        <v>106</v>
      </c>
      <c r="G314" s="4" t="s">
        <v>106</v>
      </c>
      <c r="H314" s="5" t="s">
        <v>181</v>
      </c>
      <c r="I314" s="4" t="s">
        <v>26</v>
      </c>
      <c r="J314" s="34">
        <f t="shared" ref="J314:U314" si="418">J315</f>
        <v>103617</v>
      </c>
      <c r="K314" s="34">
        <f t="shared" si="418"/>
        <v>103617</v>
      </c>
      <c r="L314" s="34">
        <f t="shared" si="418"/>
        <v>24906.5</v>
      </c>
      <c r="M314" s="127">
        <f t="shared" si="378"/>
        <v>24.037078857716399</v>
      </c>
      <c r="N314" s="34">
        <f t="shared" si="418"/>
        <v>103.6</v>
      </c>
      <c r="O314" s="34">
        <f t="shared" si="418"/>
        <v>103.6</v>
      </c>
      <c r="P314" s="34">
        <f t="shared" si="418"/>
        <v>24.9</v>
      </c>
      <c r="Q314" s="34">
        <f t="shared" si="418"/>
        <v>62750</v>
      </c>
      <c r="R314" s="34">
        <f t="shared" si="418"/>
        <v>62450</v>
      </c>
      <c r="S314" s="34">
        <f t="shared" si="418"/>
        <v>0</v>
      </c>
      <c r="T314" s="34">
        <f t="shared" si="418"/>
        <v>62450</v>
      </c>
      <c r="U314" s="34">
        <f t="shared" si="418"/>
        <v>0</v>
      </c>
      <c r="V314" s="34" t="e">
        <f>#REF!-Q314</f>
        <v>#REF!</v>
      </c>
      <c r="W314" s="86" t="e">
        <f>#REF!/Q314*100</f>
        <v>#REF!</v>
      </c>
      <c r="X314" s="34" t="e">
        <f>#REF!-R314</f>
        <v>#REF!</v>
      </c>
      <c r="Y314" s="87" t="e">
        <f>#REF!/R314*100</f>
        <v>#REF!</v>
      </c>
    </row>
    <row r="315" spans="1:25" ht="60" x14ac:dyDescent="0.25">
      <c r="A315" s="3" t="s">
        <v>12</v>
      </c>
      <c r="B315" s="3"/>
      <c r="C315" s="3"/>
      <c r="D315" s="3"/>
      <c r="E315" s="104">
        <v>852</v>
      </c>
      <c r="F315" s="4" t="s">
        <v>106</v>
      </c>
      <c r="G315" s="4" t="s">
        <v>106</v>
      </c>
      <c r="H315" s="5" t="s">
        <v>181</v>
      </c>
      <c r="I315" s="4" t="s">
        <v>27</v>
      </c>
      <c r="J315" s="34">
        <v>103617</v>
      </c>
      <c r="K315" s="34">
        <v>103617</v>
      </c>
      <c r="L315" s="34">
        <v>24906.5</v>
      </c>
      <c r="M315" s="127">
        <f t="shared" si="378"/>
        <v>24.037078857716399</v>
      </c>
      <c r="N315" s="34">
        <v>103.6</v>
      </c>
      <c r="O315" s="34">
        <v>103.6</v>
      </c>
      <c r="P315" s="34">
        <v>24.9</v>
      </c>
      <c r="Q315" s="34">
        <v>62750</v>
      </c>
      <c r="R315" s="34">
        <v>62450</v>
      </c>
      <c r="S315" s="34"/>
      <c r="T315" s="34">
        <f>R315</f>
        <v>62450</v>
      </c>
      <c r="U315" s="34"/>
      <c r="V315" s="34" t="e">
        <f>#REF!-Q315</f>
        <v>#REF!</v>
      </c>
      <c r="W315" s="86" t="e">
        <f>#REF!/Q315*100</f>
        <v>#REF!</v>
      </c>
      <c r="X315" s="34" t="e">
        <f>#REF!-R315</f>
        <v>#REF!</v>
      </c>
      <c r="Y315" s="87" t="e">
        <f>#REF!/R315*100</f>
        <v>#REF!</v>
      </c>
    </row>
    <row r="316" spans="1:25" ht="28.5" x14ac:dyDescent="0.25">
      <c r="A316" s="29" t="s">
        <v>182</v>
      </c>
      <c r="B316" s="102"/>
      <c r="C316" s="102"/>
      <c r="D316" s="102"/>
      <c r="E316" s="104">
        <v>852</v>
      </c>
      <c r="F316" s="31" t="s">
        <v>106</v>
      </c>
      <c r="G316" s="31" t="s">
        <v>67</v>
      </c>
      <c r="H316" s="31"/>
      <c r="I316" s="31"/>
      <c r="J316" s="35">
        <f t="shared" ref="J316" si="419">J317+J320+J329</f>
        <v>15641644</v>
      </c>
      <c r="K316" s="35">
        <f t="shared" ref="K316:L316" si="420">K317+K320+K329</f>
        <v>15641644</v>
      </c>
      <c r="L316" s="35">
        <f t="shared" si="420"/>
        <v>10640585.09</v>
      </c>
      <c r="M316" s="127">
        <f t="shared" si="378"/>
        <v>68.027280828025496</v>
      </c>
      <c r="N316" s="35">
        <f t="shared" ref="N316:P316" si="421">N317+N320+N329</f>
        <v>15641.7</v>
      </c>
      <c r="O316" s="35">
        <f t="shared" ref="O316" si="422">O317+O320+O329</f>
        <v>15641.7</v>
      </c>
      <c r="P316" s="35">
        <f t="shared" si="421"/>
        <v>10640.600000000002</v>
      </c>
      <c r="Q316" s="35">
        <f t="shared" ref="Q316" si="423">Q317+Q320+Q329</f>
        <v>13954500</v>
      </c>
      <c r="R316" s="35">
        <f t="shared" ref="R316:U316" si="424">R317+R320+R329</f>
        <v>14704490</v>
      </c>
      <c r="S316" s="35">
        <f t="shared" si="424"/>
        <v>1411200</v>
      </c>
      <c r="T316" s="35">
        <f t="shared" si="424"/>
        <v>13293290</v>
      </c>
      <c r="U316" s="35">
        <f t="shared" si="424"/>
        <v>0</v>
      </c>
      <c r="V316" s="34" t="e">
        <f>#REF!-Q316</f>
        <v>#REF!</v>
      </c>
      <c r="W316" s="86" t="e">
        <f>#REF!/Q316*100</f>
        <v>#REF!</v>
      </c>
      <c r="X316" s="34" t="e">
        <f>#REF!-R316</f>
        <v>#REF!</v>
      </c>
      <c r="Y316" s="87" t="e">
        <f>#REF!/R316*100</f>
        <v>#REF!</v>
      </c>
    </row>
    <row r="317" spans="1:25" ht="45" x14ac:dyDescent="0.25">
      <c r="A317" s="25" t="s">
        <v>23</v>
      </c>
      <c r="B317" s="104"/>
      <c r="C317" s="104"/>
      <c r="D317" s="104"/>
      <c r="E317" s="104">
        <v>852</v>
      </c>
      <c r="F317" s="4" t="s">
        <v>106</v>
      </c>
      <c r="G317" s="4" t="s">
        <v>67</v>
      </c>
      <c r="H317" s="4" t="s">
        <v>183</v>
      </c>
      <c r="I317" s="4"/>
      <c r="J317" s="34">
        <f t="shared" ref="J317:R318" si="425">J318</f>
        <v>1074600</v>
      </c>
      <c r="K317" s="34">
        <f t="shared" si="425"/>
        <v>1074600</v>
      </c>
      <c r="L317" s="34">
        <f t="shared" si="425"/>
        <v>707680.91</v>
      </c>
      <c r="M317" s="127">
        <f t="shared" si="378"/>
        <v>65.85528661827658</v>
      </c>
      <c r="N317" s="34">
        <f t="shared" si="425"/>
        <v>1074.5999999999999</v>
      </c>
      <c r="O317" s="34">
        <f t="shared" si="425"/>
        <v>1074.5999999999999</v>
      </c>
      <c r="P317" s="34">
        <f t="shared" si="425"/>
        <v>707.7</v>
      </c>
      <c r="Q317" s="34">
        <f t="shared" si="425"/>
        <v>873400</v>
      </c>
      <c r="R317" s="34">
        <f t="shared" si="425"/>
        <v>873400</v>
      </c>
      <c r="S317" s="34">
        <f t="shared" ref="Q317:U318" si="426">S318</f>
        <v>0</v>
      </c>
      <c r="T317" s="34">
        <f t="shared" si="426"/>
        <v>873400</v>
      </c>
      <c r="U317" s="34">
        <f t="shared" si="426"/>
        <v>0</v>
      </c>
      <c r="V317" s="34" t="e">
        <f>#REF!-Q317</f>
        <v>#REF!</v>
      </c>
      <c r="W317" s="86" t="e">
        <f>#REF!/Q317*100</f>
        <v>#REF!</v>
      </c>
      <c r="X317" s="34" t="e">
        <f>#REF!-R317</f>
        <v>#REF!</v>
      </c>
      <c r="Y317" s="87" t="e">
        <f>#REF!/R317*100</f>
        <v>#REF!</v>
      </c>
    </row>
    <row r="318" spans="1:25" ht="106.5" customHeight="1" x14ac:dyDescent="0.25">
      <c r="A318" s="105" t="s">
        <v>19</v>
      </c>
      <c r="B318" s="104"/>
      <c r="C318" s="104"/>
      <c r="D318" s="104"/>
      <c r="E318" s="104">
        <v>852</v>
      </c>
      <c r="F318" s="4" t="s">
        <v>106</v>
      </c>
      <c r="G318" s="4" t="s">
        <v>67</v>
      </c>
      <c r="H318" s="4" t="s">
        <v>183</v>
      </c>
      <c r="I318" s="4" t="s">
        <v>21</v>
      </c>
      <c r="J318" s="34">
        <f t="shared" si="425"/>
        <v>1074600</v>
      </c>
      <c r="K318" s="34">
        <f t="shared" si="425"/>
        <v>1074600</v>
      </c>
      <c r="L318" s="34">
        <f t="shared" si="425"/>
        <v>707680.91</v>
      </c>
      <c r="M318" s="127">
        <f t="shared" si="378"/>
        <v>65.85528661827658</v>
      </c>
      <c r="N318" s="34">
        <f t="shared" si="425"/>
        <v>1074.5999999999999</v>
      </c>
      <c r="O318" s="34">
        <f t="shared" si="425"/>
        <v>1074.5999999999999</v>
      </c>
      <c r="P318" s="34">
        <f t="shared" si="425"/>
        <v>707.7</v>
      </c>
      <c r="Q318" s="34">
        <f t="shared" si="426"/>
        <v>873400</v>
      </c>
      <c r="R318" s="34">
        <f t="shared" si="426"/>
        <v>873400</v>
      </c>
      <c r="S318" s="34">
        <f t="shared" si="426"/>
        <v>0</v>
      </c>
      <c r="T318" s="34">
        <f t="shared" si="426"/>
        <v>873400</v>
      </c>
      <c r="U318" s="34">
        <f t="shared" si="426"/>
        <v>0</v>
      </c>
      <c r="V318" s="34" t="e">
        <f>#REF!-Q318</f>
        <v>#REF!</v>
      </c>
      <c r="W318" s="86" t="e">
        <f>#REF!/Q318*100</f>
        <v>#REF!</v>
      </c>
      <c r="X318" s="34" t="e">
        <f>#REF!-R318</f>
        <v>#REF!</v>
      </c>
      <c r="Y318" s="87" t="e">
        <f>#REF!/R318*100</f>
        <v>#REF!</v>
      </c>
    </row>
    <row r="319" spans="1:25" ht="45" x14ac:dyDescent="0.25">
      <c r="A319" s="105" t="s">
        <v>11</v>
      </c>
      <c r="B319" s="104"/>
      <c r="C319" s="104"/>
      <c r="D319" s="104"/>
      <c r="E319" s="104">
        <v>852</v>
      </c>
      <c r="F319" s="4" t="s">
        <v>106</v>
      </c>
      <c r="G319" s="4" t="s">
        <v>67</v>
      </c>
      <c r="H319" s="4" t="s">
        <v>183</v>
      </c>
      <c r="I319" s="4" t="s">
        <v>22</v>
      </c>
      <c r="J319" s="34">
        <f>827800+246800</f>
        <v>1074600</v>
      </c>
      <c r="K319" s="34">
        <f>827800+246800</f>
        <v>1074600</v>
      </c>
      <c r="L319" s="34">
        <f>554575.16+153105.75</f>
        <v>707680.91</v>
      </c>
      <c r="M319" s="127">
        <f t="shared" si="378"/>
        <v>65.85528661827658</v>
      </c>
      <c r="N319" s="34">
        <v>1074.5999999999999</v>
      </c>
      <c r="O319" s="34">
        <v>1074.5999999999999</v>
      </c>
      <c r="P319" s="34">
        <v>707.7</v>
      </c>
      <c r="Q319" s="34">
        <v>873400</v>
      </c>
      <c r="R319" s="34">
        <v>873400</v>
      </c>
      <c r="S319" s="34"/>
      <c r="T319" s="34">
        <f>R319</f>
        <v>873400</v>
      </c>
      <c r="U319" s="34"/>
      <c r="V319" s="34" t="e">
        <f>#REF!-Q319</f>
        <v>#REF!</v>
      </c>
      <c r="W319" s="86" t="e">
        <f>#REF!/Q319*100</f>
        <v>#REF!</v>
      </c>
      <c r="X319" s="34" t="e">
        <f>#REF!-R319</f>
        <v>#REF!</v>
      </c>
      <c r="Y319" s="87" t="e">
        <f>#REF!/R319*100</f>
        <v>#REF!</v>
      </c>
    </row>
    <row r="320" spans="1:25" ht="60" x14ac:dyDescent="0.25">
      <c r="A320" s="25" t="s">
        <v>184</v>
      </c>
      <c r="B320" s="3"/>
      <c r="C320" s="3"/>
      <c r="D320" s="3"/>
      <c r="E320" s="104">
        <v>852</v>
      </c>
      <c r="F320" s="4" t="s">
        <v>106</v>
      </c>
      <c r="G320" s="4" t="s">
        <v>67</v>
      </c>
      <c r="H320" s="4" t="s">
        <v>185</v>
      </c>
      <c r="I320" s="4"/>
      <c r="J320" s="34">
        <f t="shared" ref="J320" si="427">J321+J323+J325+J327</f>
        <v>13164244</v>
      </c>
      <c r="K320" s="34">
        <f t="shared" ref="K320:L320" si="428">K321+K323+K325+K327</f>
        <v>13164244</v>
      </c>
      <c r="L320" s="34">
        <f t="shared" si="428"/>
        <v>8854904.1799999997</v>
      </c>
      <c r="M320" s="127">
        <f t="shared" si="378"/>
        <v>67.264813535817169</v>
      </c>
      <c r="N320" s="34">
        <f t="shared" ref="N320:P320" si="429">N321+N323+N325+N327</f>
        <v>13164.300000000001</v>
      </c>
      <c r="O320" s="34">
        <f t="shared" ref="O320" si="430">O321+O323+O325+O327</f>
        <v>13164.300000000001</v>
      </c>
      <c r="P320" s="34">
        <f t="shared" si="429"/>
        <v>8854.9000000000015</v>
      </c>
      <c r="Q320" s="34">
        <f>Q321+Q323+Q327</f>
        <v>11669900</v>
      </c>
      <c r="R320" s="34">
        <f>R321+R323+R327</f>
        <v>12419890</v>
      </c>
      <c r="S320" s="34">
        <f t="shared" ref="S320" si="431">S321+S323+S327</f>
        <v>0</v>
      </c>
      <c r="T320" s="34">
        <f t="shared" ref="T320" si="432">T321+T323+T327</f>
        <v>12419890</v>
      </c>
      <c r="U320" s="34">
        <f t="shared" ref="U320" si="433">U321+U323+U327</f>
        <v>0</v>
      </c>
      <c r="V320" s="34" t="e">
        <f>#REF!-Q320</f>
        <v>#REF!</v>
      </c>
      <c r="W320" s="86" t="e">
        <f>#REF!/Q320*100</f>
        <v>#REF!</v>
      </c>
      <c r="X320" s="34" t="e">
        <f>#REF!-R320</f>
        <v>#REF!</v>
      </c>
      <c r="Y320" s="87" t="e">
        <f>#REF!/R320*100</f>
        <v>#REF!</v>
      </c>
    </row>
    <row r="321" spans="1:25" ht="107.25" customHeight="1" x14ac:dyDescent="0.25">
      <c r="A321" s="105" t="s">
        <v>19</v>
      </c>
      <c r="B321" s="104"/>
      <c r="C321" s="104"/>
      <c r="D321" s="104"/>
      <c r="E321" s="104">
        <v>852</v>
      </c>
      <c r="F321" s="4" t="s">
        <v>106</v>
      </c>
      <c r="G321" s="4" t="s">
        <v>67</v>
      </c>
      <c r="H321" s="4" t="s">
        <v>185</v>
      </c>
      <c r="I321" s="4" t="s">
        <v>21</v>
      </c>
      <c r="J321" s="34">
        <f t="shared" ref="J321:U321" si="434">J322</f>
        <v>11961572.77</v>
      </c>
      <c r="K321" s="34">
        <f t="shared" si="434"/>
        <v>11961572.77</v>
      </c>
      <c r="L321" s="34">
        <f t="shared" si="434"/>
        <v>8268948.1699999999</v>
      </c>
      <c r="M321" s="127">
        <f t="shared" si="378"/>
        <v>69.12927195275509</v>
      </c>
      <c r="N321" s="34">
        <f t="shared" si="434"/>
        <v>11961.6</v>
      </c>
      <c r="O321" s="34">
        <f t="shared" si="434"/>
        <v>11961.6</v>
      </c>
      <c r="P321" s="34">
        <f t="shared" si="434"/>
        <v>8269</v>
      </c>
      <c r="Q321" s="34">
        <f t="shared" si="434"/>
        <v>10684400</v>
      </c>
      <c r="R321" s="34">
        <f t="shared" si="434"/>
        <v>11384400</v>
      </c>
      <c r="S321" s="34">
        <f t="shared" si="434"/>
        <v>0</v>
      </c>
      <c r="T321" s="34">
        <f t="shared" si="434"/>
        <v>11384400</v>
      </c>
      <c r="U321" s="34">
        <f t="shared" si="434"/>
        <v>0</v>
      </c>
      <c r="V321" s="34" t="e">
        <f>#REF!-Q321</f>
        <v>#REF!</v>
      </c>
      <c r="W321" s="86" t="e">
        <f>#REF!/Q321*100</f>
        <v>#REF!</v>
      </c>
      <c r="X321" s="34" t="e">
        <f>#REF!-R321</f>
        <v>#REF!</v>
      </c>
      <c r="Y321" s="87" t="e">
        <f>#REF!/R321*100</f>
        <v>#REF!</v>
      </c>
    </row>
    <row r="322" spans="1:25" ht="45" x14ac:dyDescent="0.25">
      <c r="A322" s="105" t="s">
        <v>11</v>
      </c>
      <c r="B322" s="104"/>
      <c r="C322" s="104"/>
      <c r="D322" s="104"/>
      <c r="E322" s="104">
        <v>852</v>
      </c>
      <c r="F322" s="4" t="s">
        <v>106</v>
      </c>
      <c r="G322" s="4" t="s">
        <v>67</v>
      </c>
      <c r="H322" s="4" t="s">
        <v>185</v>
      </c>
      <c r="I322" s="4" t="s">
        <v>22</v>
      </c>
      <c r="J322" s="34">
        <f>9213750.77+2747822</f>
        <v>11961572.77</v>
      </c>
      <c r="K322" s="34">
        <f>9213750.77+2747822</f>
        <v>11961572.77</v>
      </c>
      <c r="L322" s="34">
        <f>6461213.06+1807735.11</f>
        <v>8268948.1699999999</v>
      </c>
      <c r="M322" s="127">
        <f t="shared" si="378"/>
        <v>69.12927195275509</v>
      </c>
      <c r="N322" s="34">
        <v>11961.6</v>
      </c>
      <c r="O322" s="34">
        <v>11961.6</v>
      </c>
      <c r="P322" s="34">
        <v>8269</v>
      </c>
      <c r="Q322" s="34">
        <v>10684400</v>
      </c>
      <c r="R322" s="34">
        <v>11384400</v>
      </c>
      <c r="S322" s="34"/>
      <c r="T322" s="34">
        <f>R322</f>
        <v>11384400</v>
      </c>
      <c r="U322" s="34"/>
      <c r="V322" s="34" t="e">
        <f>#REF!-Q322</f>
        <v>#REF!</v>
      </c>
      <c r="W322" s="86" t="e">
        <f>#REF!/Q322*100</f>
        <v>#REF!</v>
      </c>
      <c r="X322" s="34" t="e">
        <f>#REF!-R322</f>
        <v>#REF!</v>
      </c>
      <c r="Y322" s="87" t="e">
        <f>#REF!/R322*100</f>
        <v>#REF!</v>
      </c>
    </row>
    <row r="323" spans="1:25" ht="45" x14ac:dyDescent="0.25">
      <c r="A323" s="3" t="s">
        <v>25</v>
      </c>
      <c r="B323" s="105"/>
      <c r="C323" s="105"/>
      <c r="D323" s="105"/>
      <c r="E323" s="104">
        <v>852</v>
      </c>
      <c r="F323" s="4" t="s">
        <v>106</v>
      </c>
      <c r="G323" s="4" t="s">
        <v>67</v>
      </c>
      <c r="H323" s="4" t="s">
        <v>185</v>
      </c>
      <c r="I323" s="4" t="s">
        <v>26</v>
      </c>
      <c r="J323" s="34">
        <f t="shared" ref="J323:U323" si="435">J324</f>
        <v>1145500</v>
      </c>
      <c r="K323" s="34">
        <f t="shared" si="435"/>
        <v>1145500</v>
      </c>
      <c r="L323" s="34">
        <f t="shared" si="435"/>
        <v>555228.78</v>
      </c>
      <c r="M323" s="127">
        <f t="shared" si="378"/>
        <v>48.470430379746837</v>
      </c>
      <c r="N323" s="34">
        <f t="shared" si="435"/>
        <v>1145.5</v>
      </c>
      <c r="O323" s="34">
        <f t="shared" si="435"/>
        <v>1145.5</v>
      </c>
      <c r="P323" s="34">
        <f t="shared" si="435"/>
        <v>555.20000000000005</v>
      </c>
      <c r="Q323" s="34">
        <f t="shared" si="435"/>
        <v>940600</v>
      </c>
      <c r="R323" s="34">
        <f t="shared" si="435"/>
        <v>990590</v>
      </c>
      <c r="S323" s="34">
        <f t="shared" si="435"/>
        <v>0</v>
      </c>
      <c r="T323" s="34">
        <f t="shared" si="435"/>
        <v>990590</v>
      </c>
      <c r="U323" s="34">
        <f t="shared" si="435"/>
        <v>0</v>
      </c>
      <c r="V323" s="34" t="e">
        <f>#REF!-Q323</f>
        <v>#REF!</v>
      </c>
      <c r="W323" s="86" t="e">
        <f>#REF!/Q323*100</f>
        <v>#REF!</v>
      </c>
      <c r="X323" s="34" t="e">
        <f>#REF!-R323</f>
        <v>#REF!</v>
      </c>
      <c r="Y323" s="87" t="e">
        <f>#REF!/R323*100</f>
        <v>#REF!</v>
      </c>
    </row>
    <row r="324" spans="1:25" ht="60" x14ac:dyDescent="0.25">
      <c r="A324" s="3" t="s">
        <v>12</v>
      </c>
      <c r="B324" s="3"/>
      <c r="C324" s="3"/>
      <c r="D324" s="3"/>
      <c r="E324" s="104">
        <v>852</v>
      </c>
      <c r="F324" s="4" t="s">
        <v>106</v>
      </c>
      <c r="G324" s="4" t="s">
        <v>67</v>
      </c>
      <c r="H324" s="4" t="s">
        <v>185</v>
      </c>
      <c r="I324" s="4" t="s">
        <v>27</v>
      </c>
      <c r="J324" s="34">
        <v>1145500</v>
      </c>
      <c r="K324" s="34">
        <v>1145500</v>
      </c>
      <c r="L324" s="34">
        <v>555228.78</v>
      </c>
      <c r="M324" s="127">
        <f t="shared" si="378"/>
        <v>48.470430379746837</v>
      </c>
      <c r="N324" s="34">
        <v>1145.5</v>
      </c>
      <c r="O324" s="34">
        <v>1145.5</v>
      </c>
      <c r="P324" s="34">
        <v>555.20000000000005</v>
      </c>
      <c r="Q324" s="34">
        <v>940600</v>
      </c>
      <c r="R324" s="34">
        <v>990590</v>
      </c>
      <c r="S324" s="34"/>
      <c r="T324" s="34">
        <f>R324</f>
        <v>990590</v>
      </c>
      <c r="U324" s="34"/>
      <c r="V324" s="34" t="e">
        <f>#REF!-Q324</f>
        <v>#REF!</v>
      </c>
      <c r="W324" s="86" t="e">
        <f>#REF!/Q324*100</f>
        <v>#REF!</v>
      </c>
      <c r="X324" s="34" t="e">
        <f>#REF!-R324</f>
        <v>#REF!</v>
      </c>
      <c r="Y324" s="87" t="e">
        <f>#REF!/R324*100</f>
        <v>#REF!</v>
      </c>
    </row>
    <row r="325" spans="1:25" ht="30" x14ac:dyDescent="0.25">
      <c r="A325" s="108" t="s">
        <v>131</v>
      </c>
      <c r="B325" s="108"/>
      <c r="C325" s="108"/>
      <c r="D325" s="108"/>
      <c r="E325" s="106">
        <v>852</v>
      </c>
      <c r="F325" s="4" t="s">
        <v>106</v>
      </c>
      <c r="G325" s="4" t="s">
        <v>67</v>
      </c>
      <c r="H325" s="4" t="s">
        <v>185</v>
      </c>
      <c r="I325" s="4" t="s">
        <v>132</v>
      </c>
      <c r="J325" s="34">
        <f t="shared" ref="J325:P325" si="436">J326</f>
        <v>11087.23</v>
      </c>
      <c r="K325" s="34">
        <f t="shared" si="436"/>
        <v>11087.23</v>
      </c>
      <c r="L325" s="34">
        <f t="shared" si="436"/>
        <v>11087.23</v>
      </c>
      <c r="M325" s="127">
        <f t="shared" si="378"/>
        <v>100</v>
      </c>
      <c r="N325" s="34">
        <f t="shared" si="436"/>
        <v>11.1</v>
      </c>
      <c r="O325" s="34">
        <f t="shared" si="436"/>
        <v>11.1</v>
      </c>
      <c r="P325" s="34">
        <f t="shared" si="436"/>
        <v>11.1</v>
      </c>
      <c r="Q325" s="34"/>
      <c r="R325" s="34"/>
      <c r="S325" s="34"/>
      <c r="T325" s="34"/>
      <c r="U325" s="34"/>
      <c r="V325" s="34"/>
      <c r="W325" s="86"/>
      <c r="X325" s="34"/>
      <c r="Y325" s="87"/>
    </row>
    <row r="326" spans="1:25" ht="45" x14ac:dyDescent="0.25">
      <c r="A326" s="113" t="s">
        <v>133</v>
      </c>
      <c r="B326" s="108"/>
      <c r="C326" s="108"/>
      <c r="D326" s="108"/>
      <c r="E326" s="106">
        <v>852</v>
      </c>
      <c r="F326" s="4" t="s">
        <v>106</v>
      </c>
      <c r="G326" s="4" t="s">
        <v>67</v>
      </c>
      <c r="H326" s="4" t="s">
        <v>185</v>
      </c>
      <c r="I326" s="4" t="s">
        <v>134</v>
      </c>
      <c r="J326" s="34">
        <v>11087.23</v>
      </c>
      <c r="K326" s="34">
        <v>11087.23</v>
      </c>
      <c r="L326" s="34">
        <v>11087.23</v>
      </c>
      <c r="M326" s="127">
        <f t="shared" si="378"/>
        <v>100</v>
      </c>
      <c r="N326" s="34">
        <v>11.1</v>
      </c>
      <c r="O326" s="34">
        <v>11.1</v>
      </c>
      <c r="P326" s="34">
        <v>11.1</v>
      </c>
      <c r="Q326" s="34"/>
      <c r="R326" s="34"/>
      <c r="S326" s="34"/>
      <c r="T326" s="34"/>
      <c r="U326" s="34"/>
      <c r="V326" s="34"/>
      <c r="W326" s="86"/>
      <c r="X326" s="34"/>
      <c r="Y326" s="87"/>
    </row>
    <row r="327" spans="1:25" x14ac:dyDescent="0.25">
      <c r="A327" s="3" t="s">
        <v>28</v>
      </c>
      <c r="B327" s="3"/>
      <c r="C327" s="3"/>
      <c r="D327" s="3"/>
      <c r="E327" s="104">
        <v>852</v>
      </c>
      <c r="F327" s="4" t="s">
        <v>106</v>
      </c>
      <c r="G327" s="4" t="s">
        <v>67</v>
      </c>
      <c r="H327" s="4" t="s">
        <v>185</v>
      </c>
      <c r="I327" s="4" t="s">
        <v>29</v>
      </c>
      <c r="J327" s="34">
        <f t="shared" ref="J327:U327" si="437">J328</f>
        <v>46084</v>
      </c>
      <c r="K327" s="34">
        <f t="shared" si="437"/>
        <v>46084</v>
      </c>
      <c r="L327" s="34">
        <f t="shared" si="437"/>
        <v>19640</v>
      </c>
      <c r="M327" s="127">
        <f t="shared" ref="M327:M390" si="438">L327/K327*100</f>
        <v>42.617828313514451</v>
      </c>
      <c r="N327" s="34">
        <f t="shared" si="437"/>
        <v>46.1</v>
      </c>
      <c r="O327" s="34">
        <f t="shared" si="437"/>
        <v>46.1</v>
      </c>
      <c r="P327" s="34">
        <f t="shared" si="437"/>
        <v>19.600000000000001</v>
      </c>
      <c r="Q327" s="34">
        <f t="shared" si="437"/>
        <v>44900</v>
      </c>
      <c r="R327" s="34">
        <f t="shared" si="437"/>
        <v>44900</v>
      </c>
      <c r="S327" s="34">
        <f t="shared" si="437"/>
        <v>0</v>
      </c>
      <c r="T327" s="34">
        <f t="shared" si="437"/>
        <v>44900</v>
      </c>
      <c r="U327" s="34">
        <f t="shared" si="437"/>
        <v>0</v>
      </c>
      <c r="V327" s="34" t="e">
        <f>#REF!-Q327</f>
        <v>#REF!</v>
      </c>
      <c r="W327" s="86" t="e">
        <f>#REF!/Q327*100</f>
        <v>#REF!</v>
      </c>
      <c r="X327" s="34" t="e">
        <f>#REF!-R327</f>
        <v>#REF!</v>
      </c>
      <c r="Y327" s="87" t="e">
        <f>#REF!/R327*100</f>
        <v>#REF!</v>
      </c>
    </row>
    <row r="328" spans="1:25" ht="30" x14ac:dyDescent="0.25">
      <c r="A328" s="3" t="s">
        <v>30</v>
      </c>
      <c r="B328" s="3"/>
      <c r="C328" s="3"/>
      <c r="D328" s="3"/>
      <c r="E328" s="104">
        <v>852</v>
      </c>
      <c r="F328" s="4" t="s">
        <v>106</v>
      </c>
      <c r="G328" s="4" t="s">
        <v>67</v>
      </c>
      <c r="H328" s="4" t="s">
        <v>185</v>
      </c>
      <c r="I328" s="4" t="s">
        <v>31</v>
      </c>
      <c r="J328" s="34">
        <f>34973+5308+5803</f>
        <v>46084</v>
      </c>
      <c r="K328" s="34">
        <f>34973+5308+5803</f>
        <v>46084</v>
      </c>
      <c r="L328" s="34">
        <f>16986+2654</f>
        <v>19640</v>
      </c>
      <c r="M328" s="127">
        <f t="shared" si="438"/>
        <v>42.617828313514451</v>
      </c>
      <c r="N328" s="34">
        <v>46.1</v>
      </c>
      <c r="O328" s="34">
        <v>46.1</v>
      </c>
      <c r="P328" s="34">
        <v>19.600000000000001</v>
      </c>
      <c r="Q328" s="34">
        <v>44900</v>
      </c>
      <c r="R328" s="34">
        <v>44900</v>
      </c>
      <c r="S328" s="34"/>
      <c r="T328" s="34">
        <f>R328</f>
        <v>44900</v>
      </c>
      <c r="U328" s="34"/>
      <c r="V328" s="34" t="e">
        <f>#REF!-Q328</f>
        <v>#REF!</v>
      </c>
      <c r="W328" s="86" t="e">
        <f>#REF!/Q328*100</f>
        <v>#REF!</v>
      </c>
      <c r="X328" s="34" t="e">
        <f>#REF!-R328</f>
        <v>#REF!</v>
      </c>
      <c r="Y328" s="87" t="e">
        <f>#REF!/R328*100</f>
        <v>#REF!</v>
      </c>
    </row>
    <row r="329" spans="1:25" s="36" customFormat="1" ht="93" customHeight="1" x14ac:dyDescent="0.25">
      <c r="A329" s="25" t="s">
        <v>168</v>
      </c>
      <c r="B329" s="102"/>
      <c r="C329" s="102"/>
      <c r="D329" s="102"/>
      <c r="E329" s="104">
        <v>852</v>
      </c>
      <c r="F329" s="4" t="s">
        <v>106</v>
      </c>
      <c r="G329" s="4" t="s">
        <v>67</v>
      </c>
      <c r="H329" s="4" t="s">
        <v>169</v>
      </c>
      <c r="I329" s="4"/>
      <c r="J329" s="34">
        <f t="shared" ref="J329:R330" si="439">J330</f>
        <v>1402800</v>
      </c>
      <c r="K329" s="34">
        <f t="shared" si="439"/>
        <v>1402800</v>
      </c>
      <c r="L329" s="34">
        <f t="shared" si="439"/>
        <v>1078000</v>
      </c>
      <c r="M329" s="127">
        <f t="shared" si="438"/>
        <v>76.846307385229537</v>
      </c>
      <c r="N329" s="34">
        <f t="shared" si="439"/>
        <v>1402.8</v>
      </c>
      <c r="O329" s="34">
        <f t="shared" si="439"/>
        <v>1402.8</v>
      </c>
      <c r="P329" s="34">
        <f t="shared" si="439"/>
        <v>1078</v>
      </c>
      <c r="Q329" s="34">
        <f t="shared" si="439"/>
        <v>1411200</v>
      </c>
      <c r="R329" s="34">
        <f t="shared" si="439"/>
        <v>1411200</v>
      </c>
      <c r="S329" s="34">
        <f t="shared" ref="Q329:U330" si="440">S330</f>
        <v>1411200</v>
      </c>
      <c r="T329" s="34">
        <f t="shared" si="440"/>
        <v>0</v>
      </c>
      <c r="U329" s="34">
        <f t="shared" si="440"/>
        <v>0</v>
      </c>
      <c r="V329" s="34" t="e">
        <f>#REF!-Q329</f>
        <v>#REF!</v>
      </c>
      <c r="W329" s="86" t="e">
        <f>#REF!/Q329*100</f>
        <v>#REF!</v>
      </c>
      <c r="X329" s="34" t="e">
        <f>#REF!-R329</f>
        <v>#REF!</v>
      </c>
      <c r="Y329" s="87" t="e">
        <f>#REF!/R329*100</f>
        <v>#REF!</v>
      </c>
    </row>
    <row r="330" spans="1:25" s="36" customFormat="1" ht="30" x14ac:dyDescent="0.25">
      <c r="A330" s="3" t="s">
        <v>131</v>
      </c>
      <c r="B330" s="102"/>
      <c r="C330" s="102"/>
      <c r="D330" s="102"/>
      <c r="E330" s="104">
        <v>852</v>
      </c>
      <c r="F330" s="4" t="s">
        <v>106</v>
      </c>
      <c r="G330" s="4" t="s">
        <v>67</v>
      </c>
      <c r="H330" s="4" t="s">
        <v>169</v>
      </c>
      <c r="I330" s="4" t="s">
        <v>132</v>
      </c>
      <c r="J330" s="34">
        <f t="shared" si="439"/>
        <v>1402800</v>
      </c>
      <c r="K330" s="34">
        <f t="shared" si="439"/>
        <v>1402800</v>
      </c>
      <c r="L330" s="34">
        <f t="shared" si="439"/>
        <v>1078000</v>
      </c>
      <c r="M330" s="127">
        <f t="shared" si="438"/>
        <v>76.846307385229537</v>
      </c>
      <c r="N330" s="34">
        <f t="shared" si="439"/>
        <v>1402.8</v>
      </c>
      <c r="O330" s="34">
        <f t="shared" si="439"/>
        <v>1402.8</v>
      </c>
      <c r="P330" s="34">
        <f t="shared" si="439"/>
        <v>1078</v>
      </c>
      <c r="Q330" s="34">
        <f t="shared" si="440"/>
        <v>1411200</v>
      </c>
      <c r="R330" s="34">
        <f t="shared" si="440"/>
        <v>1411200</v>
      </c>
      <c r="S330" s="34">
        <f t="shared" si="440"/>
        <v>1411200</v>
      </c>
      <c r="T330" s="34">
        <f t="shared" si="440"/>
        <v>0</v>
      </c>
      <c r="U330" s="34">
        <f t="shared" si="440"/>
        <v>0</v>
      </c>
      <c r="V330" s="34" t="e">
        <f>#REF!-Q330</f>
        <v>#REF!</v>
      </c>
      <c r="W330" s="86" t="e">
        <f>#REF!/Q330*100</f>
        <v>#REF!</v>
      </c>
      <c r="X330" s="34" t="e">
        <f>#REF!-R330</f>
        <v>#REF!</v>
      </c>
      <c r="Y330" s="87" t="e">
        <f>#REF!/R330*100</f>
        <v>#REF!</v>
      </c>
    </row>
    <row r="331" spans="1:25" s="36" customFormat="1" ht="45" x14ac:dyDescent="0.25">
      <c r="A331" s="113" t="s">
        <v>133</v>
      </c>
      <c r="B331" s="102"/>
      <c r="C331" s="102"/>
      <c r="D331" s="102"/>
      <c r="E331" s="104">
        <v>852</v>
      </c>
      <c r="F331" s="4" t="s">
        <v>106</v>
      </c>
      <c r="G331" s="4" t="s">
        <v>67</v>
      </c>
      <c r="H331" s="4" t="s">
        <v>169</v>
      </c>
      <c r="I331" s="4" t="s">
        <v>134</v>
      </c>
      <c r="J331" s="34">
        <v>1402800</v>
      </c>
      <c r="K331" s="34">
        <v>1402800</v>
      </c>
      <c r="L331" s="34">
        <v>1078000</v>
      </c>
      <c r="M331" s="127">
        <f t="shared" si="438"/>
        <v>76.846307385229537</v>
      </c>
      <c r="N331" s="34">
        <v>1402.8</v>
      </c>
      <c r="O331" s="34">
        <v>1402.8</v>
      </c>
      <c r="P331" s="34">
        <v>1078</v>
      </c>
      <c r="Q331" s="34">
        <v>1411200</v>
      </c>
      <c r="R331" s="34">
        <v>1411200</v>
      </c>
      <c r="S331" s="34">
        <f>R331</f>
        <v>1411200</v>
      </c>
      <c r="T331" s="34"/>
      <c r="U331" s="34"/>
      <c r="V331" s="34" t="e">
        <f>#REF!-Q331</f>
        <v>#REF!</v>
      </c>
      <c r="W331" s="86" t="e">
        <f>#REF!/Q331*100</f>
        <v>#REF!</v>
      </c>
      <c r="X331" s="34" t="e">
        <f>#REF!-R331</f>
        <v>#REF!</v>
      </c>
      <c r="Y331" s="87" t="e">
        <f>#REF!/R331*100</f>
        <v>#REF!</v>
      </c>
    </row>
    <row r="332" spans="1:25" x14ac:dyDescent="0.25">
      <c r="A332" s="26" t="s">
        <v>126</v>
      </c>
      <c r="B332" s="57"/>
      <c r="C332" s="57"/>
      <c r="D332" s="57"/>
      <c r="E332" s="104">
        <v>852</v>
      </c>
      <c r="F332" s="27" t="s">
        <v>127</v>
      </c>
      <c r="G332" s="27"/>
      <c r="H332" s="27"/>
      <c r="I332" s="27"/>
      <c r="J332" s="43">
        <f t="shared" ref="J332" si="441">J333+J337+J348</f>
        <v>9947362.4700000007</v>
      </c>
      <c r="K332" s="43">
        <f t="shared" ref="K332:L332" si="442">K333+K337+K348</f>
        <v>9947362.4700000007</v>
      </c>
      <c r="L332" s="43">
        <f t="shared" si="442"/>
        <v>6497414.0700000012</v>
      </c>
      <c r="M332" s="127">
        <f t="shared" si="438"/>
        <v>65.317958298949989</v>
      </c>
      <c r="N332" s="43">
        <f t="shared" ref="N332:P332" si="443">N333+N337+N348</f>
        <v>9947.3000000000011</v>
      </c>
      <c r="O332" s="43">
        <f t="shared" ref="O332" si="444">O333+O337+O348</f>
        <v>9947.3000000000011</v>
      </c>
      <c r="P332" s="43">
        <f t="shared" si="443"/>
        <v>6497.5000000000009</v>
      </c>
      <c r="Q332" s="43">
        <f t="shared" ref="Q332" si="445">Q333+Q337+Q348</f>
        <v>9982313.2100000009</v>
      </c>
      <c r="R332" s="43">
        <f t="shared" ref="R332:U332" si="446">R333+R337+R348</f>
        <v>9719692</v>
      </c>
      <c r="S332" s="43">
        <f t="shared" si="446"/>
        <v>9719692</v>
      </c>
      <c r="T332" s="43" t="e">
        <f t="shared" si="446"/>
        <v>#REF!</v>
      </c>
      <c r="U332" s="43" t="e">
        <f t="shared" si="446"/>
        <v>#REF!</v>
      </c>
      <c r="V332" s="34" t="e">
        <f>#REF!-Q332</f>
        <v>#REF!</v>
      </c>
      <c r="W332" s="86" t="e">
        <f>#REF!/Q332*100</f>
        <v>#REF!</v>
      </c>
      <c r="X332" s="34" t="e">
        <f>#REF!-R332</f>
        <v>#REF!</v>
      </c>
      <c r="Y332" s="87" t="e">
        <f>#REF!/R332*100</f>
        <v>#REF!</v>
      </c>
    </row>
    <row r="333" spans="1:25" ht="18.75" customHeight="1" x14ac:dyDescent="0.25">
      <c r="A333" s="29" t="s">
        <v>135</v>
      </c>
      <c r="B333" s="102"/>
      <c r="C333" s="102"/>
      <c r="D333" s="102"/>
      <c r="E333" s="104">
        <v>852</v>
      </c>
      <c r="F333" s="31" t="s">
        <v>127</v>
      </c>
      <c r="G333" s="31" t="s">
        <v>61</v>
      </c>
      <c r="H333" s="31"/>
      <c r="I333" s="31"/>
      <c r="J333" s="35">
        <f t="shared" ref="J333:R335" si="447">J334</f>
        <v>135000</v>
      </c>
      <c r="K333" s="35">
        <f t="shared" si="447"/>
        <v>135000</v>
      </c>
      <c r="L333" s="35">
        <f t="shared" si="447"/>
        <v>37500</v>
      </c>
      <c r="M333" s="127">
        <f t="shared" si="438"/>
        <v>27.777777777777779</v>
      </c>
      <c r="N333" s="35">
        <f t="shared" si="447"/>
        <v>135</v>
      </c>
      <c r="O333" s="35">
        <f t="shared" si="447"/>
        <v>135</v>
      </c>
      <c r="P333" s="35">
        <f t="shared" si="447"/>
        <v>37.5</v>
      </c>
      <c r="Q333" s="35">
        <f t="shared" si="447"/>
        <v>234000</v>
      </c>
      <c r="R333" s="35">
        <f t="shared" si="447"/>
        <v>234000</v>
      </c>
      <c r="S333" s="35">
        <f t="shared" ref="Q333:U335" si="448">S334</f>
        <v>234000</v>
      </c>
      <c r="T333" s="35">
        <f t="shared" si="448"/>
        <v>0</v>
      </c>
      <c r="U333" s="35">
        <f t="shared" si="448"/>
        <v>0</v>
      </c>
      <c r="V333" s="34" t="e">
        <f>#REF!-Q333</f>
        <v>#REF!</v>
      </c>
      <c r="W333" s="86" t="e">
        <f>#REF!/Q333*100</f>
        <v>#REF!</v>
      </c>
      <c r="X333" s="34" t="e">
        <f>#REF!-R333</f>
        <v>#REF!</v>
      </c>
      <c r="Y333" s="87" t="e">
        <f>#REF!/R333*100</f>
        <v>#REF!</v>
      </c>
    </row>
    <row r="334" spans="1:25" ht="64.5" customHeight="1" x14ac:dyDescent="0.25">
      <c r="A334" s="25" t="s">
        <v>187</v>
      </c>
      <c r="B334" s="102"/>
      <c r="C334" s="102"/>
      <c r="D334" s="102"/>
      <c r="E334" s="104">
        <v>852</v>
      </c>
      <c r="F334" s="4" t="s">
        <v>127</v>
      </c>
      <c r="G334" s="4" t="s">
        <v>61</v>
      </c>
      <c r="H334" s="4" t="s">
        <v>188</v>
      </c>
      <c r="I334" s="31"/>
      <c r="J334" s="34">
        <f t="shared" si="447"/>
        <v>135000</v>
      </c>
      <c r="K334" s="34">
        <f t="shared" si="447"/>
        <v>135000</v>
      </c>
      <c r="L334" s="34">
        <f t="shared" si="447"/>
        <v>37500</v>
      </c>
      <c r="M334" s="127">
        <f t="shared" si="438"/>
        <v>27.777777777777779</v>
      </c>
      <c r="N334" s="34">
        <f t="shared" si="447"/>
        <v>135</v>
      </c>
      <c r="O334" s="34">
        <f t="shared" si="447"/>
        <v>135</v>
      </c>
      <c r="P334" s="34">
        <f t="shared" si="447"/>
        <v>37.5</v>
      </c>
      <c r="Q334" s="34">
        <f t="shared" si="448"/>
        <v>234000</v>
      </c>
      <c r="R334" s="34">
        <f t="shared" si="448"/>
        <v>234000</v>
      </c>
      <c r="S334" s="34">
        <f t="shared" si="448"/>
        <v>234000</v>
      </c>
      <c r="T334" s="34">
        <f t="shared" si="448"/>
        <v>0</v>
      </c>
      <c r="U334" s="34">
        <f t="shared" si="448"/>
        <v>0</v>
      </c>
      <c r="V334" s="34" t="e">
        <f>#REF!-Q334</f>
        <v>#REF!</v>
      </c>
      <c r="W334" s="86" t="e">
        <f>#REF!/Q334*100</f>
        <v>#REF!</v>
      </c>
      <c r="X334" s="34" t="e">
        <f>#REF!-R334</f>
        <v>#REF!</v>
      </c>
      <c r="Y334" s="87" t="e">
        <f>#REF!/R334*100</f>
        <v>#REF!</v>
      </c>
    </row>
    <row r="335" spans="1:25" ht="30" x14ac:dyDescent="0.25">
      <c r="A335" s="105" t="s">
        <v>131</v>
      </c>
      <c r="B335" s="105"/>
      <c r="C335" s="105"/>
      <c r="D335" s="105"/>
      <c r="E335" s="104">
        <v>852</v>
      </c>
      <c r="F335" s="4" t="s">
        <v>127</v>
      </c>
      <c r="G335" s="4" t="s">
        <v>61</v>
      </c>
      <c r="H335" s="4" t="s">
        <v>188</v>
      </c>
      <c r="I335" s="4" t="s">
        <v>132</v>
      </c>
      <c r="J335" s="34">
        <f t="shared" si="447"/>
        <v>135000</v>
      </c>
      <c r="K335" s="34">
        <f t="shared" si="447"/>
        <v>135000</v>
      </c>
      <c r="L335" s="34">
        <f t="shared" si="447"/>
        <v>37500</v>
      </c>
      <c r="M335" s="127">
        <f t="shared" si="438"/>
        <v>27.777777777777779</v>
      </c>
      <c r="N335" s="34">
        <f t="shared" si="447"/>
        <v>135</v>
      </c>
      <c r="O335" s="34">
        <f t="shared" si="447"/>
        <v>135</v>
      </c>
      <c r="P335" s="34">
        <f t="shared" si="447"/>
        <v>37.5</v>
      </c>
      <c r="Q335" s="34">
        <f t="shared" si="448"/>
        <v>234000</v>
      </c>
      <c r="R335" s="34">
        <f t="shared" si="448"/>
        <v>234000</v>
      </c>
      <c r="S335" s="34">
        <f t="shared" si="448"/>
        <v>234000</v>
      </c>
      <c r="T335" s="34">
        <f t="shared" si="448"/>
        <v>0</v>
      </c>
      <c r="U335" s="34">
        <f t="shared" si="448"/>
        <v>0</v>
      </c>
      <c r="V335" s="34" t="e">
        <f>#REF!-Q335</f>
        <v>#REF!</v>
      </c>
      <c r="W335" s="86" t="e">
        <f>#REF!/Q335*100</f>
        <v>#REF!</v>
      </c>
      <c r="X335" s="34" t="e">
        <f>#REF!-R335</f>
        <v>#REF!</v>
      </c>
      <c r="Y335" s="87" t="e">
        <f>#REF!/R335*100</f>
        <v>#REF!</v>
      </c>
    </row>
    <row r="336" spans="1:25" ht="45" x14ac:dyDescent="0.25">
      <c r="A336" s="113" t="s">
        <v>133</v>
      </c>
      <c r="B336" s="105"/>
      <c r="C336" s="105"/>
      <c r="D336" s="105"/>
      <c r="E336" s="104">
        <v>852</v>
      </c>
      <c r="F336" s="4" t="s">
        <v>127</v>
      </c>
      <c r="G336" s="4" t="s">
        <v>61</v>
      </c>
      <c r="H336" s="4" t="s">
        <v>188</v>
      </c>
      <c r="I336" s="4" t="s">
        <v>134</v>
      </c>
      <c r="J336" s="34">
        <v>135000</v>
      </c>
      <c r="K336" s="34">
        <v>135000</v>
      </c>
      <c r="L336" s="34">
        <v>37500</v>
      </c>
      <c r="M336" s="127">
        <f t="shared" si="438"/>
        <v>27.777777777777779</v>
      </c>
      <c r="N336" s="34">
        <v>135</v>
      </c>
      <c r="O336" s="34">
        <v>135</v>
      </c>
      <c r="P336" s="34">
        <v>37.5</v>
      </c>
      <c r="Q336" s="34">
        <v>234000</v>
      </c>
      <c r="R336" s="34">
        <v>234000</v>
      </c>
      <c r="S336" s="34">
        <f>R336</f>
        <v>234000</v>
      </c>
      <c r="T336" s="34"/>
      <c r="U336" s="34"/>
      <c r="V336" s="34" t="e">
        <f>#REF!-Q336</f>
        <v>#REF!</v>
      </c>
      <c r="W336" s="86" t="e">
        <f>#REF!/Q336*100</f>
        <v>#REF!</v>
      </c>
      <c r="X336" s="34" t="e">
        <f>#REF!-R336</f>
        <v>#REF!</v>
      </c>
      <c r="Y336" s="87" t="e">
        <f>#REF!/R336*100</f>
        <v>#REF!</v>
      </c>
    </row>
    <row r="337" spans="1:25" x14ac:dyDescent="0.25">
      <c r="A337" s="29" t="s">
        <v>137</v>
      </c>
      <c r="B337" s="102"/>
      <c r="C337" s="102"/>
      <c r="D337" s="102"/>
      <c r="E337" s="104">
        <v>852</v>
      </c>
      <c r="F337" s="31" t="s">
        <v>127</v>
      </c>
      <c r="G337" s="31" t="s">
        <v>16</v>
      </c>
      <c r="H337" s="31"/>
      <c r="I337" s="31"/>
      <c r="J337" s="35">
        <f t="shared" ref="J337" si="449">J338+J341+J345</f>
        <v>9146246.4700000007</v>
      </c>
      <c r="K337" s="35">
        <f t="shared" ref="K337:L337" si="450">K338+K341+K345</f>
        <v>9146246.4700000007</v>
      </c>
      <c r="L337" s="35">
        <f t="shared" si="450"/>
        <v>6074371.2000000011</v>
      </c>
      <c r="M337" s="127">
        <f t="shared" si="438"/>
        <v>66.413814890339381</v>
      </c>
      <c r="N337" s="35">
        <f t="shared" ref="N337:P337" si="451">N338+N341+N345</f>
        <v>9146.2000000000007</v>
      </c>
      <c r="O337" s="35">
        <f t="shared" ref="O337" si="452">O338+O341+O345</f>
        <v>9146.2000000000007</v>
      </c>
      <c r="P337" s="35">
        <f t="shared" si="451"/>
        <v>6074.4000000000005</v>
      </c>
      <c r="Q337" s="35">
        <f t="shared" ref="Q337" si="453">Q338+Q341+Q345</f>
        <v>9109081.2100000009</v>
      </c>
      <c r="R337" s="35">
        <f t="shared" ref="R337:U337" si="454">R338+R341+R345</f>
        <v>8846460</v>
      </c>
      <c r="S337" s="35">
        <f t="shared" si="454"/>
        <v>8846460</v>
      </c>
      <c r="T337" s="35">
        <f t="shared" si="454"/>
        <v>0</v>
      </c>
      <c r="U337" s="35">
        <f t="shared" si="454"/>
        <v>0</v>
      </c>
      <c r="V337" s="34" t="e">
        <f>#REF!-Q337</f>
        <v>#REF!</v>
      </c>
      <c r="W337" s="86" t="e">
        <f>#REF!/Q337*100</f>
        <v>#REF!</v>
      </c>
      <c r="X337" s="34" t="e">
        <f>#REF!-R337</f>
        <v>#REF!</v>
      </c>
      <c r="Y337" s="87" t="e">
        <f>#REF!/R337*100</f>
        <v>#REF!</v>
      </c>
    </row>
    <row r="338" spans="1:25" ht="90" x14ac:dyDescent="0.25">
      <c r="A338" s="25" t="s">
        <v>189</v>
      </c>
      <c r="B338" s="102"/>
      <c r="C338" s="102"/>
      <c r="D338" s="102"/>
      <c r="E338" s="104">
        <v>852</v>
      </c>
      <c r="F338" s="4" t="s">
        <v>127</v>
      </c>
      <c r="G338" s="4" t="s">
        <v>16</v>
      </c>
      <c r="H338" s="4" t="s">
        <v>190</v>
      </c>
      <c r="I338" s="31"/>
      <c r="J338" s="34">
        <f t="shared" ref="J338:R339" si="455">J339</f>
        <v>1005245</v>
      </c>
      <c r="K338" s="34">
        <f t="shared" si="455"/>
        <v>1005245</v>
      </c>
      <c r="L338" s="34">
        <f t="shared" si="455"/>
        <v>630759.4</v>
      </c>
      <c r="M338" s="127">
        <f t="shared" si="438"/>
        <v>62.746832861640698</v>
      </c>
      <c r="N338" s="34">
        <f t="shared" si="455"/>
        <v>1005.2</v>
      </c>
      <c r="O338" s="34">
        <f t="shared" si="455"/>
        <v>1005.2</v>
      </c>
      <c r="P338" s="34">
        <f t="shared" si="455"/>
        <v>630.79999999999995</v>
      </c>
      <c r="Q338" s="34">
        <f t="shared" si="455"/>
        <v>927629</v>
      </c>
      <c r="R338" s="34">
        <f t="shared" si="455"/>
        <v>927629</v>
      </c>
      <c r="S338" s="34">
        <f t="shared" ref="Q338:U339" si="456">S339</f>
        <v>927629</v>
      </c>
      <c r="T338" s="34">
        <f t="shared" si="456"/>
        <v>0</v>
      </c>
      <c r="U338" s="34">
        <f t="shared" si="456"/>
        <v>0</v>
      </c>
      <c r="V338" s="34" t="e">
        <f>#REF!-Q338</f>
        <v>#REF!</v>
      </c>
      <c r="W338" s="86" t="e">
        <f>#REF!/Q338*100</f>
        <v>#REF!</v>
      </c>
      <c r="X338" s="34" t="e">
        <f>#REF!-R338</f>
        <v>#REF!</v>
      </c>
      <c r="Y338" s="87" t="e">
        <f>#REF!/R338*100</f>
        <v>#REF!</v>
      </c>
    </row>
    <row r="339" spans="1:25" ht="30" x14ac:dyDescent="0.25">
      <c r="A339" s="105" t="s">
        <v>131</v>
      </c>
      <c r="B339" s="105"/>
      <c r="C339" s="105"/>
      <c r="D339" s="105"/>
      <c r="E339" s="104">
        <v>852</v>
      </c>
      <c r="F339" s="4" t="s">
        <v>127</v>
      </c>
      <c r="G339" s="4" t="s">
        <v>16</v>
      </c>
      <c r="H339" s="4" t="s">
        <v>190</v>
      </c>
      <c r="I339" s="4" t="s">
        <v>132</v>
      </c>
      <c r="J339" s="34">
        <f t="shared" si="455"/>
        <v>1005245</v>
      </c>
      <c r="K339" s="34">
        <f t="shared" si="455"/>
        <v>1005245</v>
      </c>
      <c r="L339" s="34">
        <f t="shared" si="455"/>
        <v>630759.4</v>
      </c>
      <c r="M339" s="127">
        <f t="shared" si="438"/>
        <v>62.746832861640698</v>
      </c>
      <c r="N339" s="34">
        <f t="shared" si="455"/>
        <v>1005.2</v>
      </c>
      <c r="O339" s="34">
        <f t="shared" si="455"/>
        <v>1005.2</v>
      </c>
      <c r="P339" s="34">
        <f t="shared" si="455"/>
        <v>630.79999999999995</v>
      </c>
      <c r="Q339" s="34">
        <f t="shared" si="456"/>
        <v>927629</v>
      </c>
      <c r="R339" s="34">
        <f t="shared" si="456"/>
        <v>927629</v>
      </c>
      <c r="S339" s="34">
        <f t="shared" si="456"/>
        <v>927629</v>
      </c>
      <c r="T339" s="34">
        <f t="shared" si="456"/>
        <v>0</v>
      </c>
      <c r="U339" s="34">
        <f t="shared" si="456"/>
        <v>0</v>
      </c>
      <c r="V339" s="34" t="e">
        <f>#REF!-Q339</f>
        <v>#REF!</v>
      </c>
      <c r="W339" s="86" t="e">
        <f>#REF!/Q339*100</f>
        <v>#REF!</v>
      </c>
      <c r="X339" s="34" t="e">
        <f>#REF!-R339</f>
        <v>#REF!</v>
      </c>
      <c r="Y339" s="87" t="e">
        <f>#REF!/R339*100</f>
        <v>#REF!</v>
      </c>
    </row>
    <row r="340" spans="1:25" ht="45" x14ac:dyDescent="0.25">
      <c r="A340" s="113" t="s">
        <v>133</v>
      </c>
      <c r="B340" s="105"/>
      <c r="C340" s="105"/>
      <c r="D340" s="105"/>
      <c r="E340" s="104">
        <v>852</v>
      </c>
      <c r="F340" s="4" t="s">
        <v>127</v>
      </c>
      <c r="G340" s="4" t="s">
        <v>16</v>
      </c>
      <c r="H340" s="4" t="s">
        <v>190</v>
      </c>
      <c r="I340" s="4" t="s">
        <v>134</v>
      </c>
      <c r="J340" s="34">
        <v>1005245</v>
      </c>
      <c r="K340" s="34">
        <v>1005245</v>
      </c>
      <c r="L340" s="34">
        <v>630759.4</v>
      </c>
      <c r="M340" s="127">
        <f t="shared" si="438"/>
        <v>62.746832861640698</v>
      </c>
      <c r="N340" s="34">
        <v>1005.2</v>
      </c>
      <c r="O340" s="34">
        <v>1005.2</v>
      </c>
      <c r="P340" s="34">
        <v>630.79999999999995</v>
      </c>
      <c r="Q340" s="34">
        <v>927629</v>
      </c>
      <c r="R340" s="34">
        <v>927629</v>
      </c>
      <c r="S340" s="34">
        <f>R340</f>
        <v>927629</v>
      </c>
      <c r="T340" s="34"/>
      <c r="U340" s="34"/>
      <c r="V340" s="34" t="e">
        <f>#REF!-Q340</f>
        <v>#REF!</v>
      </c>
      <c r="W340" s="86" t="e">
        <f>#REF!/Q340*100</f>
        <v>#REF!</v>
      </c>
      <c r="X340" s="34" t="e">
        <f>#REF!-R340</f>
        <v>#REF!</v>
      </c>
      <c r="Y340" s="87" t="e">
        <f>#REF!/R340*100</f>
        <v>#REF!</v>
      </c>
    </row>
    <row r="341" spans="1:25" ht="244.5" customHeight="1" x14ac:dyDescent="0.25">
      <c r="A341" s="1" t="s">
        <v>364</v>
      </c>
      <c r="B341" s="105"/>
      <c r="C341" s="105"/>
      <c r="D341" s="105"/>
      <c r="E341" s="104">
        <v>852</v>
      </c>
      <c r="F341" s="4" t="s">
        <v>127</v>
      </c>
      <c r="G341" s="4" t="s">
        <v>16</v>
      </c>
      <c r="H341" s="4" t="s">
        <v>356</v>
      </c>
      <c r="I341" s="4"/>
      <c r="J341" s="34">
        <f t="shared" ref="J341:P341" si="457">J342</f>
        <v>7885084</v>
      </c>
      <c r="K341" s="34">
        <f t="shared" si="457"/>
        <v>7885084</v>
      </c>
      <c r="L341" s="34">
        <f t="shared" si="457"/>
        <v>5426132.0700000003</v>
      </c>
      <c r="M341" s="127">
        <f t="shared" si="438"/>
        <v>68.815146040295843</v>
      </c>
      <c r="N341" s="34">
        <f t="shared" si="457"/>
        <v>7885.1</v>
      </c>
      <c r="O341" s="34">
        <f t="shared" si="457"/>
        <v>7885.1</v>
      </c>
      <c r="P341" s="34">
        <f t="shared" si="457"/>
        <v>5426.1</v>
      </c>
      <c r="Q341" s="34">
        <f>Q342</f>
        <v>7673268</v>
      </c>
      <c r="R341" s="34">
        <f>R342</f>
        <v>7673268</v>
      </c>
      <c r="S341" s="34">
        <f t="shared" ref="S341" si="458">S342</f>
        <v>7673268</v>
      </c>
      <c r="T341" s="34">
        <f t="shared" ref="T341" si="459">T342</f>
        <v>0</v>
      </c>
      <c r="U341" s="34">
        <f t="shared" ref="U341" si="460">U342</f>
        <v>0</v>
      </c>
      <c r="V341" s="34" t="e">
        <f>#REF!-Q341</f>
        <v>#REF!</v>
      </c>
      <c r="W341" s="86" t="e">
        <f>#REF!/Q341*100</f>
        <v>#REF!</v>
      </c>
      <c r="X341" s="34" t="e">
        <f>#REF!-R341</f>
        <v>#REF!</v>
      </c>
      <c r="Y341" s="87" t="e">
        <f>#REF!/R341*100</f>
        <v>#REF!</v>
      </c>
    </row>
    <row r="342" spans="1:25" ht="30" x14ac:dyDescent="0.25">
      <c r="A342" s="105" t="s">
        <v>131</v>
      </c>
      <c r="B342" s="105"/>
      <c r="C342" s="105"/>
      <c r="D342" s="105"/>
      <c r="E342" s="104">
        <v>852</v>
      </c>
      <c r="F342" s="4" t="s">
        <v>127</v>
      </c>
      <c r="G342" s="4" t="s">
        <v>16</v>
      </c>
      <c r="H342" s="4" t="s">
        <v>356</v>
      </c>
      <c r="I342" s="4" t="s">
        <v>132</v>
      </c>
      <c r="J342" s="34">
        <f t="shared" ref="J342" si="461">J343+J344</f>
        <v>7885084</v>
      </c>
      <c r="K342" s="34">
        <f t="shared" ref="K342:L342" si="462">K343+K344</f>
        <v>7885084</v>
      </c>
      <c r="L342" s="34">
        <f t="shared" si="462"/>
        <v>5426132.0700000003</v>
      </c>
      <c r="M342" s="127">
        <f t="shared" si="438"/>
        <v>68.815146040295843</v>
      </c>
      <c r="N342" s="34">
        <f t="shared" ref="N342:P342" si="463">N343+N344</f>
        <v>7885.1</v>
      </c>
      <c r="O342" s="34">
        <f t="shared" ref="O342" si="464">O343+O344</f>
        <v>7885.1</v>
      </c>
      <c r="P342" s="34">
        <f t="shared" si="463"/>
        <v>5426.1</v>
      </c>
      <c r="Q342" s="34">
        <f t="shared" ref="Q342" si="465">Q343+Q344</f>
        <v>7673268</v>
      </c>
      <c r="R342" s="34">
        <f t="shared" ref="R342:U342" si="466">R343+R344</f>
        <v>7673268</v>
      </c>
      <c r="S342" s="34">
        <f t="shared" si="466"/>
        <v>7673268</v>
      </c>
      <c r="T342" s="34">
        <f t="shared" si="466"/>
        <v>0</v>
      </c>
      <c r="U342" s="34">
        <f t="shared" si="466"/>
        <v>0</v>
      </c>
      <c r="V342" s="34" t="e">
        <f>#REF!-Q342</f>
        <v>#REF!</v>
      </c>
      <c r="W342" s="86" t="e">
        <f>#REF!/Q342*100</f>
        <v>#REF!</v>
      </c>
      <c r="X342" s="34" t="e">
        <f>#REF!-R342</f>
        <v>#REF!</v>
      </c>
      <c r="Y342" s="87" t="e">
        <f>#REF!/R342*100</f>
        <v>#REF!</v>
      </c>
    </row>
    <row r="343" spans="1:25" ht="30" x14ac:dyDescent="0.25">
      <c r="A343" s="105" t="s">
        <v>143</v>
      </c>
      <c r="B343" s="105"/>
      <c r="C343" s="105"/>
      <c r="D343" s="105"/>
      <c r="E343" s="104">
        <v>852</v>
      </c>
      <c r="F343" s="4" t="s">
        <v>127</v>
      </c>
      <c r="G343" s="4" t="s">
        <v>16</v>
      </c>
      <c r="H343" s="4" t="s">
        <v>356</v>
      </c>
      <c r="I343" s="4" t="s">
        <v>144</v>
      </c>
      <c r="J343" s="34">
        <v>5844742</v>
      </c>
      <c r="K343" s="34">
        <v>5844742</v>
      </c>
      <c r="L343" s="34">
        <v>3997737.92</v>
      </c>
      <c r="M343" s="127">
        <f t="shared" si="438"/>
        <v>68.398877486807791</v>
      </c>
      <c r="N343" s="34">
        <v>5844.8</v>
      </c>
      <c r="O343" s="34">
        <v>5844.8</v>
      </c>
      <c r="P343" s="34">
        <v>3997.7</v>
      </c>
      <c r="Q343" s="34">
        <v>5540322</v>
      </c>
      <c r="R343" s="34">
        <v>5540322</v>
      </c>
      <c r="S343" s="34">
        <f>R343</f>
        <v>5540322</v>
      </c>
      <c r="T343" s="34"/>
      <c r="U343" s="34"/>
      <c r="V343" s="34" t="e">
        <f>#REF!-Q343</f>
        <v>#REF!</v>
      </c>
      <c r="W343" s="86" t="e">
        <f>#REF!/Q343*100</f>
        <v>#REF!</v>
      </c>
      <c r="X343" s="34" t="e">
        <f>#REF!-R343</f>
        <v>#REF!</v>
      </c>
      <c r="Y343" s="87" t="e">
        <f>#REF!/R343*100</f>
        <v>#REF!</v>
      </c>
    </row>
    <row r="344" spans="1:25" ht="45" x14ac:dyDescent="0.25">
      <c r="A344" s="113" t="s">
        <v>133</v>
      </c>
      <c r="B344" s="105"/>
      <c r="C344" s="105"/>
      <c r="D344" s="105"/>
      <c r="E344" s="104">
        <v>852</v>
      </c>
      <c r="F344" s="4" t="s">
        <v>127</v>
      </c>
      <c r="G344" s="4" t="s">
        <v>16</v>
      </c>
      <c r="H344" s="4" t="s">
        <v>356</v>
      </c>
      <c r="I344" s="4" t="s">
        <v>134</v>
      </c>
      <c r="J344" s="34">
        <v>2040342</v>
      </c>
      <c r="K344" s="34">
        <v>2040342</v>
      </c>
      <c r="L344" s="34">
        <v>1428394.15</v>
      </c>
      <c r="M344" s="127">
        <f t="shared" si="438"/>
        <v>70.007584512792448</v>
      </c>
      <c r="N344" s="34">
        <v>2040.3</v>
      </c>
      <c r="O344" s="34">
        <v>2040.3</v>
      </c>
      <c r="P344" s="34">
        <v>1428.4</v>
      </c>
      <c r="Q344" s="34">
        <v>2132946</v>
      </c>
      <c r="R344" s="34">
        <v>2132946</v>
      </c>
      <c r="S344" s="34">
        <f>R344</f>
        <v>2132946</v>
      </c>
      <c r="T344" s="34"/>
      <c r="U344" s="34"/>
      <c r="V344" s="34" t="e">
        <f>#REF!-Q344</f>
        <v>#REF!</v>
      </c>
      <c r="W344" s="86" t="e">
        <f>#REF!/Q344*100</f>
        <v>#REF!</v>
      </c>
      <c r="X344" s="34" t="e">
        <f>#REF!-R344</f>
        <v>#REF!</v>
      </c>
      <c r="Y344" s="87" t="e">
        <f>#REF!/R344*100</f>
        <v>#REF!</v>
      </c>
    </row>
    <row r="345" spans="1:25" ht="60" x14ac:dyDescent="0.25">
      <c r="A345" s="25" t="s">
        <v>191</v>
      </c>
      <c r="B345" s="105"/>
      <c r="C345" s="105"/>
      <c r="D345" s="105"/>
      <c r="E345" s="104">
        <v>852</v>
      </c>
      <c r="F345" s="4" t="s">
        <v>127</v>
      </c>
      <c r="G345" s="4" t="s">
        <v>16</v>
      </c>
      <c r="H345" s="4" t="s">
        <v>192</v>
      </c>
      <c r="I345" s="4"/>
      <c r="J345" s="34">
        <f t="shared" ref="J345:R346" si="467">J346</f>
        <v>255917.47</v>
      </c>
      <c r="K345" s="34">
        <f t="shared" si="467"/>
        <v>255917.47</v>
      </c>
      <c r="L345" s="34">
        <f t="shared" si="467"/>
        <v>17479.73</v>
      </c>
      <c r="M345" s="127">
        <f t="shared" si="438"/>
        <v>6.8302214772598377</v>
      </c>
      <c r="N345" s="34">
        <f t="shared" si="467"/>
        <v>255.9</v>
      </c>
      <c r="O345" s="34">
        <f t="shared" si="467"/>
        <v>255.9</v>
      </c>
      <c r="P345" s="34">
        <f t="shared" si="467"/>
        <v>17.5</v>
      </c>
      <c r="Q345" s="34">
        <f t="shared" si="467"/>
        <v>508184.21</v>
      </c>
      <c r="R345" s="34">
        <f t="shared" si="467"/>
        <v>245563</v>
      </c>
      <c r="S345" s="34">
        <f t="shared" ref="Q345:U346" si="468">S346</f>
        <v>245563</v>
      </c>
      <c r="T345" s="34">
        <f t="shared" si="468"/>
        <v>0</v>
      </c>
      <c r="U345" s="34">
        <f t="shared" si="468"/>
        <v>0</v>
      </c>
      <c r="V345" s="34" t="e">
        <f>#REF!-Q345</f>
        <v>#REF!</v>
      </c>
      <c r="W345" s="86" t="e">
        <f>#REF!/Q345*100</f>
        <v>#REF!</v>
      </c>
      <c r="X345" s="34" t="e">
        <f>#REF!-R345</f>
        <v>#REF!</v>
      </c>
      <c r="Y345" s="87" t="e">
        <f>#REF!/R345*100</f>
        <v>#REF!</v>
      </c>
    </row>
    <row r="346" spans="1:25" ht="30" x14ac:dyDescent="0.25">
      <c r="A346" s="105" t="s">
        <v>131</v>
      </c>
      <c r="B346" s="105"/>
      <c r="C346" s="105"/>
      <c r="D346" s="105"/>
      <c r="E346" s="104">
        <v>852</v>
      </c>
      <c r="F346" s="4" t="s">
        <v>127</v>
      </c>
      <c r="G346" s="4" t="s">
        <v>16</v>
      </c>
      <c r="H346" s="4" t="s">
        <v>192</v>
      </c>
      <c r="I346" s="4" t="s">
        <v>132</v>
      </c>
      <c r="J346" s="34">
        <f t="shared" si="467"/>
        <v>255917.47</v>
      </c>
      <c r="K346" s="34">
        <f t="shared" si="467"/>
        <v>255917.47</v>
      </c>
      <c r="L346" s="34">
        <f t="shared" si="467"/>
        <v>17479.73</v>
      </c>
      <c r="M346" s="127">
        <f t="shared" si="438"/>
        <v>6.8302214772598377</v>
      </c>
      <c r="N346" s="34">
        <f t="shared" si="467"/>
        <v>255.9</v>
      </c>
      <c r="O346" s="34">
        <f t="shared" si="467"/>
        <v>255.9</v>
      </c>
      <c r="P346" s="34">
        <f t="shared" si="467"/>
        <v>17.5</v>
      </c>
      <c r="Q346" s="34">
        <f t="shared" si="468"/>
        <v>508184.21</v>
      </c>
      <c r="R346" s="34">
        <f t="shared" si="468"/>
        <v>245563</v>
      </c>
      <c r="S346" s="34">
        <f t="shared" si="468"/>
        <v>245563</v>
      </c>
      <c r="T346" s="34">
        <f t="shared" si="468"/>
        <v>0</v>
      </c>
      <c r="U346" s="34">
        <f t="shared" si="468"/>
        <v>0</v>
      </c>
      <c r="V346" s="34" t="e">
        <f>#REF!-Q346</f>
        <v>#REF!</v>
      </c>
      <c r="W346" s="86" t="e">
        <f>#REF!/Q346*100</f>
        <v>#REF!</v>
      </c>
      <c r="X346" s="34" t="e">
        <f>#REF!-R346</f>
        <v>#REF!</v>
      </c>
      <c r="Y346" s="87" t="e">
        <f>#REF!/R346*100</f>
        <v>#REF!</v>
      </c>
    </row>
    <row r="347" spans="1:25" ht="30" x14ac:dyDescent="0.25">
      <c r="A347" s="105" t="s">
        <v>143</v>
      </c>
      <c r="B347" s="105"/>
      <c r="C347" s="105"/>
      <c r="D347" s="105"/>
      <c r="E347" s="104">
        <v>852</v>
      </c>
      <c r="F347" s="4" t="s">
        <v>127</v>
      </c>
      <c r="G347" s="4" t="s">
        <v>16</v>
      </c>
      <c r="H347" s="4" t="s">
        <v>192</v>
      </c>
      <c r="I347" s="4" t="s">
        <v>144</v>
      </c>
      <c r="J347" s="34">
        <v>255917.47</v>
      </c>
      <c r="K347" s="34">
        <v>255917.47</v>
      </c>
      <c r="L347" s="34">
        <v>17479.73</v>
      </c>
      <c r="M347" s="127">
        <f t="shared" si="438"/>
        <v>6.8302214772598377</v>
      </c>
      <c r="N347" s="34">
        <v>255.9</v>
      </c>
      <c r="O347" s="34">
        <v>255.9</v>
      </c>
      <c r="P347" s="34">
        <v>17.5</v>
      </c>
      <c r="Q347" s="34">
        <v>508184.21</v>
      </c>
      <c r="R347" s="34">
        <v>245563</v>
      </c>
      <c r="S347" s="34">
        <f>R347</f>
        <v>245563</v>
      </c>
      <c r="T347" s="34"/>
      <c r="U347" s="34"/>
      <c r="V347" s="34" t="e">
        <f>#REF!-Q347</f>
        <v>#REF!</v>
      </c>
      <c r="W347" s="86" t="e">
        <f>#REF!/Q347*100</f>
        <v>#REF!</v>
      </c>
      <c r="X347" s="34" t="e">
        <f>#REF!-R347</f>
        <v>#REF!</v>
      </c>
      <c r="Y347" s="87" t="e">
        <f>#REF!/R347*100</f>
        <v>#REF!</v>
      </c>
    </row>
    <row r="348" spans="1:25" ht="28.5" x14ac:dyDescent="0.25">
      <c r="A348" s="29" t="s">
        <v>141</v>
      </c>
      <c r="B348" s="102"/>
      <c r="C348" s="102"/>
      <c r="D348" s="102"/>
      <c r="E348" s="104">
        <v>852</v>
      </c>
      <c r="F348" s="31" t="s">
        <v>127</v>
      </c>
      <c r="G348" s="31" t="s">
        <v>142</v>
      </c>
      <c r="H348" s="31"/>
      <c r="I348" s="31"/>
      <c r="J348" s="35">
        <f t="shared" ref="J348" si="469">J354+J349</f>
        <v>666116</v>
      </c>
      <c r="K348" s="35">
        <f t="shared" ref="K348:L348" si="470">K354+K349</f>
        <v>666116</v>
      </c>
      <c r="L348" s="35">
        <f t="shared" si="470"/>
        <v>385542.87000000005</v>
      </c>
      <c r="M348" s="127">
        <f t="shared" si="438"/>
        <v>57.879238751208504</v>
      </c>
      <c r="N348" s="35">
        <f t="shared" ref="N348:P348" si="471">N354+N349</f>
        <v>666.1</v>
      </c>
      <c r="O348" s="35">
        <f t="shared" ref="O348" si="472">O354+O349</f>
        <v>666.1</v>
      </c>
      <c r="P348" s="35">
        <f t="shared" si="471"/>
        <v>385.6</v>
      </c>
      <c r="Q348" s="35">
        <f>Q354+Q349</f>
        <v>639232</v>
      </c>
      <c r="R348" s="35">
        <f>R354+R349</f>
        <v>639232</v>
      </c>
      <c r="S348" s="35">
        <f t="shared" ref="S348" si="473">S354+S349</f>
        <v>639232</v>
      </c>
      <c r="T348" s="35" t="e">
        <f t="shared" ref="T348" si="474">T354+T349</f>
        <v>#REF!</v>
      </c>
      <c r="U348" s="35" t="e">
        <f t="shared" ref="U348" si="475">U354+U349</f>
        <v>#REF!</v>
      </c>
      <c r="V348" s="34" t="e">
        <f>#REF!-Q348</f>
        <v>#REF!</v>
      </c>
      <c r="W348" s="86" t="e">
        <f>#REF!/Q348*100</f>
        <v>#REF!</v>
      </c>
      <c r="X348" s="34" t="e">
        <f>#REF!-R348</f>
        <v>#REF!</v>
      </c>
      <c r="Y348" s="87" t="e">
        <f>#REF!/R348*100</f>
        <v>#REF!</v>
      </c>
    </row>
    <row r="349" spans="1:25" ht="213.75" customHeight="1" x14ac:dyDescent="0.25">
      <c r="A349" s="25" t="s">
        <v>354</v>
      </c>
      <c r="B349" s="105"/>
      <c r="C349" s="105"/>
      <c r="D349" s="105"/>
      <c r="E349" s="104">
        <v>852</v>
      </c>
      <c r="F349" s="4" t="s">
        <v>127</v>
      </c>
      <c r="G349" s="4" t="s">
        <v>142</v>
      </c>
      <c r="H349" s="4" t="s">
        <v>357</v>
      </c>
      <c r="I349" s="4"/>
      <c r="J349" s="34">
        <f t="shared" ref="J349" si="476">J350+J352</f>
        <v>652116</v>
      </c>
      <c r="K349" s="34">
        <f t="shared" ref="K349:L349" si="477">K350+K352</f>
        <v>652116</v>
      </c>
      <c r="L349" s="34">
        <f t="shared" si="477"/>
        <v>385542.87000000005</v>
      </c>
      <c r="M349" s="127">
        <f t="shared" si="438"/>
        <v>59.121823417919515</v>
      </c>
      <c r="N349" s="34">
        <f t="shared" ref="N349:P349" si="478">N350+N352</f>
        <v>652.1</v>
      </c>
      <c r="O349" s="34">
        <f t="shared" ref="O349" si="479">O350+O352</f>
        <v>652.1</v>
      </c>
      <c r="P349" s="34">
        <f t="shared" si="478"/>
        <v>385.6</v>
      </c>
      <c r="Q349" s="34">
        <f t="shared" ref="Q349" si="480">Q350+Q352</f>
        <v>625232</v>
      </c>
      <c r="R349" s="34">
        <f t="shared" ref="R349:U349" si="481">R350+R352</f>
        <v>625232</v>
      </c>
      <c r="S349" s="34">
        <f t="shared" si="481"/>
        <v>625232</v>
      </c>
      <c r="T349" s="34" t="e">
        <f t="shared" si="481"/>
        <v>#REF!</v>
      </c>
      <c r="U349" s="34" t="e">
        <f t="shared" si="481"/>
        <v>#REF!</v>
      </c>
      <c r="V349" s="34" t="e">
        <f>#REF!-Q349</f>
        <v>#REF!</v>
      </c>
      <c r="W349" s="86" t="e">
        <f>#REF!/Q349*100</f>
        <v>#REF!</v>
      </c>
      <c r="X349" s="34" t="e">
        <f>#REF!-R349</f>
        <v>#REF!</v>
      </c>
      <c r="Y349" s="87" t="e">
        <f>#REF!/R349*100</f>
        <v>#REF!</v>
      </c>
    </row>
    <row r="350" spans="1:25" ht="107.25" customHeight="1" x14ac:dyDescent="0.25">
      <c r="A350" s="105" t="s">
        <v>19</v>
      </c>
      <c r="B350" s="3"/>
      <c r="C350" s="3"/>
      <c r="D350" s="3"/>
      <c r="E350" s="104">
        <v>852</v>
      </c>
      <c r="F350" s="5" t="s">
        <v>127</v>
      </c>
      <c r="G350" s="5" t="s">
        <v>142</v>
      </c>
      <c r="H350" s="4" t="s">
        <v>357</v>
      </c>
      <c r="I350" s="4" t="s">
        <v>21</v>
      </c>
      <c r="J350" s="34">
        <f t="shared" ref="J350:U350" si="482">J351</f>
        <v>503838</v>
      </c>
      <c r="K350" s="34">
        <f t="shared" si="482"/>
        <v>503838</v>
      </c>
      <c r="L350" s="34">
        <f t="shared" si="482"/>
        <v>344477.66000000003</v>
      </c>
      <c r="M350" s="127">
        <f t="shared" si="438"/>
        <v>68.370718365823947</v>
      </c>
      <c r="N350" s="34">
        <f t="shared" si="482"/>
        <v>503.8</v>
      </c>
      <c r="O350" s="34">
        <f t="shared" si="482"/>
        <v>503.8</v>
      </c>
      <c r="P350" s="34">
        <f t="shared" si="482"/>
        <v>344.5</v>
      </c>
      <c r="Q350" s="34">
        <f t="shared" si="482"/>
        <v>437700</v>
      </c>
      <c r="R350" s="34">
        <f t="shared" si="482"/>
        <v>478400</v>
      </c>
      <c r="S350" s="34">
        <f t="shared" si="482"/>
        <v>478400</v>
      </c>
      <c r="T350" s="34" t="e">
        <f t="shared" si="482"/>
        <v>#REF!</v>
      </c>
      <c r="U350" s="34" t="e">
        <f t="shared" si="482"/>
        <v>#REF!</v>
      </c>
      <c r="V350" s="34" t="e">
        <f>#REF!-Q350</f>
        <v>#REF!</v>
      </c>
      <c r="W350" s="86" t="e">
        <f>#REF!/Q350*100</f>
        <v>#REF!</v>
      </c>
      <c r="X350" s="34" t="e">
        <f>#REF!-R350</f>
        <v>#REF!</v>
      </c>
      <c r="Y350" s="87" t="e">
        <f>#REF!/R350*100</f>
        <v>#REF!</v>
      </c>
    </row>
    <row r="351" spans="1:25" ht="45" x14ac:dyDescent="0.25">
      <c r="A351" s="105" t="s">
        <v>11</v>
      </c>
      <c r="B351" s="105"/>
      <c r="C351" s="105"/>
      <c r="D351" s="105"/>
      <c r="E351" s="104">
        <v>852</v>
      </c>
      <c r="F351" s="5" t="s">
        <v>127</v>
      </c>
      <c r="G351" s="5" t="s">
        <v>142</v>
      </c>
      <c r="H351" s="4" t="s">
        <v>357</v>
      </c>
      <c r="I351" s="4" t="s">
        <v>22</v>
      </c>
      <c r="J351" s="34">
        <f>389027+114811</f>
        <v>503838</v>
      </c>
      <c r="K351" s="34">
        <f>389027+114811</f>
        <v>503838</v>
      </c>
      <c r="L351" s="34">
        <f>271116.38+73361.28</f>
        <v>344477.66000000003</v>
      </c>
      <c r="M351" s="127">
        <f t="shared" si="438"/>
        <v>68.370718365823947</v>
      </c>
      <c r="N351" s="34">
        <v>503.8</v>
      </c>
      <c r="O351" s="34">
        <v>503.8</v>
      </c>
      <c r="P351" s="34">
        <v>344.5</v>
      </c>
      <c r="Q351" s="34">
        <v>437700</v>
      </c>
      <c r="R351" s="34">
        <v>478400</v>
      </c>
      <c r="S351" s="34">
        <f>R351</f>
        <v>478400</v>
      </c>
      <c r="T351" s="34" t="e">
        <f>#REF!+#REF!</f>
        <v>#REF!</v>
      </c>
      <c r="U351" s="34" t="e">
        <f>#REF!+#REF!</f>
        <v>#REF!</v>
      </c>
      <c r="V351" s="34" t="e">
        <f>#REF!-Q351</f>
        <v>#REF!</v>
      </c>
      <c r="W351" s="86" t="e">
        <f>#REF!/Q351*100</f>
        <v>#REF!</v>
      </c>
      <c r="X351" s="34" t="e">
        <f>#REF!-R351</f>
        <v>#REF!</v>
      </c>
      <c r="Y351" s="87" t="e">
        <f>#REF!/R351*100</f>
        <v>#REF!</v>
      </c>
    </row>
    <row r="352" spans="1:25" ht="45" x14ac:dyDescent="0.25">
      <c r="A352" s="3" t="s">
        <v>25</v>
      </c>
      <c r="B352" s="105"/>
      <c r="C352" s="105"/>
      <c r="D352" s="105"/>
      <c r="E352" s="104">
        <v>852</v>
      </c>
      <c r="F352" s="5" t="s">
        <v>127</v>
      </c>
      <c r="G352" s="5" t="s">
        <v>142</v>
      </c>
      <c r="H352" s="4" t="s">
        <v>357</v>
      </c>
      <c r="I352" s="4" t="s">
        <v>26</v>
      </c>
      <c r="J352" s="34">
        <f t="shared" ref="J352:U352" si="483">J353</f>
        <v>148278</v>
      </c>
      <c r="K352" s="34">
        <f t="shared" si="483"/>
        <v>148278</v>
      </c>
      <c r="L352" s="34">
        <f t="shared" si="483"/>
        <v>41065.21</v>
      </c>
      <c r="M352" s="127">
        <f t="shared" si="438"/>
        <v>27.694742308366717</v>
      </c>
      <c r="N352" s="34">
        <f t="shared" si="483"/>
        <v>148.30000000000001</v>
      </c>
      <c r="O352" s="34">
        <f t="shared" si="483"/>
        <v>148.30000000000001</v>
      </c>
      <c r="P352" s="34">
        <f t="shared" si="483"/>
        <v>41.1</v>
      </c>
      <c r="Q352" s="34">
        <f t="shared" si="483"/>
        <v>187532</v>
      </c>
      <c r="R352" s="34">
        <f t="shared" si="483"/>
        <v>146832</v>
      </c>
      <c r="S352" s="34">
        <f t="shared" si="483"/>
        <v>146832</v>
      </c>
      <c r="T352" s="34">
        <f t="shared" si="483"/>
        <v>0</v>
      </c>
      <c r="U352" s="34">
        <f t="shared" si="483"/>
        <v>0</v>
      </c>
      <c r="V352" s="34" t="e">
        <f>#REF!-Q352</f>
        <v>#REF!</v>
      </c>
      <c r="W352" s="86" t="e">
        <f>#REF!/Q352*100</f>
        <v>#REF!</v>
      </c>
      <c r="X352" s="34" t="e">
        <f>#REF!-R352</f>
        <v>#REF!</v>
      </c>
      <c r="Y352" s="87" t="e">
        <f>#REF!/R352*100</f>
        <v>#REF!</v>
      </c>
    </row>
    <row r="353" spans="1:25" ht="50.25" customHeight="1" x14ac:dyDescent="0.25">
      <c r="A353" s="3" t="s">
        <v>12</v>
      </c>
      <c r="B353" s="3"/>
      <c r="C353" s="3"/>
      <c r="D353" s="3"/>
      <c r="E353" s="104">
        <v>852</v>
      </c>
      <c r="F353" s="5" t="s">
        <v>127</v>
      </c>
      <c r="G353" s="5" t="s">
        <v>142</v>
      </c>
      <c r="H353" s="4" t="s">
        <v>357</v>
      </c>
      <c r="I353" s="4" t="s">
        <v>27</v>
      </c>
      <c r="J353" s="34">
        <v>148278</v>
      </c>
      <c r="K353" s="34">
        <v>148278</v>
      </c>
      <c r="L353" s="34">
        <v>41065.21</v>
      </c>
      <c r="M353" s="127">
        <f t="shared" si="438"/>
        <v>27.694742308366717</v>
      </c>
      <c r="N353" s="34">
        <v>148.30000000000001</v>
      </c>
      <c r="O353" s="34">
        <v>148.30000000000001</v>
      </c>
      <c r="P353" s="34">
        <v>41.1</v>
      </c>
      <c r="Q353" s="34">
        <v>187532</v>
      </c>
      <c r="R353" s="34">
        <v>146832</v>
      </c>
      <c r="S353" s="34">
        <f>R353</f>
        <v>146832</v>
      </c>
      <c r="T353" s="34"/>
      <c r="U353" s="34"/>
      <c r="V353" s="34" t="e">
        <f>#REF!-Q353</f>
        <v>#REF!</v>
      </c>
      <c r="W353" s="86" t="e">
        <f>#REF!/Q353*100</f>
        <v>#REF!</v>
      </c>
      <c r="X353" s="34" t="e">
        <f>#REF!-R353</f>
        <v>#REF!</v>
      </c>
      <c r="Y353" s="87" t="e">
        <f>#REF!/R353*100</f>
        <v>#REF!</v>
      </c>
    </row>
    <row r="354" spans="1:25" ht="210.75" customHeight="1" x14ac:dyDescent="0.25">
      <c r="A354" s="25" t="s">
        <v>365</v>
      </c>
      <c r="B354" s="3"/>
      <c r="C354" s="3"/>
      <c r="D354" s="3"/>
      <c r="E354" s="104">
        <v>852</v>
      </c>
      <c r="F354" s="5" t="s">
        <v>127</v>
      </c>
      <c r="G354" s="5" t="s">
        <v>142</v>
      </c>
      <c r="H354" s="4" t="s">
        <v>358</v>
      </c>
      <c r="I354" s="4"/>
      <c r="J354" s="34">
        <f t="shared" ref="J354:R355" si="484">J355</f>
        <v>14000</v>
      </c>
      <c r="K354" s="34">
        <f t="shared" si="484"/>
        <v>14000</v>
      </c>
      <c r="L354" s="34">
        <f t="shared" si="484"/>
        <v>0</v>
      </c>
      <c r="M354" s="127">
        <f t="shared" si="438"/>
        <v>0</v>
      </c>
      <c r="N354" s="34">
        <f t="shared" si="484"/>
        <v>14</v>
      </c>
      <c r="O354" s="34">
        <f t="shared" si="484"/>
        <v>14</v>
      </c>
      <c r="P354" s="34">
        <f t="shared" si="484"/>
        <v>0</v>
      </c>
      <c r="Q354" s="34">
        <f t="shared" si="484"/>
        <v>14000</v>
      </c>
      <c r="R354" s="34">
        <f t="shared" si="484"/>
        <v>14000</v>
      </c>
      <c r="S354" s="34">
        <f t="shared" ref="Q354:U355" si="485">S355</f>
        <v>14000</v>
      </c>
      <c r="T354" s="34">
        <f t="shared" si="485"/>
        <v>0</v>
      </c>
      <c r="U354" s="34">
        <f t="shared" si="485"/>
        <v>0</v>
      </c>
      <c r="V354" s="34" t="e">
        <f>#REF!-Q354</f>
        <v>#REF!</v>
      </c>
      <c r="W354" s="86" t="e">
        <f>#REF!/Q354*100</f>
        <v>#REF!</v>
      </c>
      <c r="X354" s="34" t="e">
        <f>#REF!-R354</f>
        <v>#REF!</v>
      </c>
      <c r="Y354" s="87" t="e">
        <f>#REF!/R354*100</f>
        <v>#REF!</v>
      </c>
    </row>
    <row r="355" spans="1:25" ht="45" x14ac:dyDescent="0.25">
      <c r="A355" s="3" t="s">
        <v>25</v>
      </c>
      <c r="B355" s="3"/>
      <c r="C355" s="3"/>
      <c r="D355" s="3"/>
      <c r="E355" s="104">
        <v>852</v>
      </c>
      <c r="F355" s="5" t="s">
        <v>127</v>
      </c>
      <c r="G355" s="5" t="s">
        <v>142</v>
      </c>
      <c r="H355" s="4" t="s">
        <v>358</v>
      </c>
      <c r="I355" s="4" t="s">
        <v>26</v>
      </c>
      <c r="J355" s="34">
        <f t="shared" si="484"/>
        <v>14000</v>
      </c>
      <c r="K355" s="34">
        <f t="shared" si="484"/>
        <v>14000</v>
      </c>
      <c r="L355" s="34">
        <f t="shared" si="484"/>
        <v>0</v>
      </c>
      <c r="M355" s="127">
        <f t="shared" si="438"/>
        <v>0</v>
      </c>
      <c r="N355" s="34">
        <f t="shared" si="484"/>
        <v>14</v>
      </c>
      <c r="O355" s="34">
        <f t="shared" si="484"/>
        <v>14</v>
      </c>
      <c r="P355" s="34">
        <f t="shared" si="484"/>
        <v>0</v>
      </c>
      <c r="Q355" s="34">
        <f t="shared" si="485"/>
        <v>14000</v>
      </c>
      <c r="R355" s="34">
        <f t="shared" si="485"/>
        <v>14000</v>
      </c>
      <c r="S355" s="34">
        <f t="shared" si="485"/>
        <v>14000</v>
      </c>
      <c r="T355" s="34">
        <f t="shared" si="485"/>
        <v>0</v>
      </c>
      <c r="U355" s="34">
        <f t="shared" si="485"/>
        <v>0</v>
      </c>
      <c r="V355" s="34" t="e">
        <f>#REF!-Q355</f>
        <v>#REF!</v>
      </c>
      <c r="W355" s="86" t="e">
        <f>#REF!/Q355*100</f>
        <v>#REF!</v>
      </c>
      <c r="X355" s="34" t="e">
        <f>#REF!-R355</f>
        <v>#REF!</v>
      </c>
      <c r="Y355" s="87" t="e">
        <f>#REF!/R355*100</f>
        <v>#REF!</v>
      </c>
    </row>
    <row r="356" spans="1:25" ht="50.25" customHeight="1" x14ac:dyDescent="0.25">
      <c r="A356" s="3" t="s">
        <v>12</v>
      </c>
      <c r="B356" s="3"/>
      <c r="C356" s="3"/>
      <c r="D356" s="3"/>
      <c r="E356" s="104">
        <v>852</v>
      </c>
      <c r="F356" s="5" t="s">
        <v>127</v>
      </c>
      <c r="G356" s="5" t="s">
        <v>142</v>
      </c>
      <c r="H356" s="4" t="s">
        <v>358</v>
      </c>
      <c r="I356" s="4" t="s">
        <v>27</v>
      </c>
      <c r="J356" s="34">
        <v>14000</v>
      </c>
      <c r="K356" s="34">
        <v>14000</v>
      </c>
      <c r="L356" s="34"/>
      <c r="M356" s="127">
        <f t="shared" si="438"/>
        <v>0</v>
      </c>
      <c r="N356" s="34">
        <v>14</v>
      </c>
      <c r="O356" s="34">
        <v>14</v>
      </c>
      <c r="P356" s="34"/>
      <c r="Q356" s="34">
        <v>14000</v>
      </c>
      <c r="R356" s="34">
        <v>14000</v>
      </c>
      <c r="S356" s="34">
        <f>R356</f>
        <v>14000</v>
      </c>
      <c r="T356" s="34"/>
      <c r="U356" s="34"/>
      <c r="V356" s="34" t="e">
        <f>#REF!-Q356</f>
        <v>#REF!</v>
      </c>
      <c r="W356" s="86" t="e">
        <f>#REF!/Q356*100</f>
        <v>#REF!</v>
      </c>
      <c r="X356" s="34" t="e">
        <f>#REF!-R356</f>
        <v>#REF!</v>
      </c>
      <c r="Y356" s="87" t="e">
        <f>#REF!/R356*100</f>
        <v>#REF!</v>
      </c>
    </row>
    <row r="357" spans="1:25" ht="42.75" x14ac:dyDescent="0.25">
      <c r="A357" s="26" t="s">
        <v>193</v>
      </c>
      <c r="B357" s="12"/>
      <c r="C357" s="12"/>
      <c r="D357" s="12"/>
      <c r="E357" s="12">
        <v>853</v>
      </c>
      <c r="F357" s="4"/>
      <c r="G357" s="4"/>
      <c r="H357" s="4"/>
      <c r="I357" s="4"/>
      <c r="J357" s="43">
        <f t="shared" ref="J357" si="486">J358+J374+J383</f>
        <v>8637132</v>
      </c>
      <c r="K357" s="43">
        <f t="shared" ref="K357:L357" si="487">K358+K374+K383</f>
        <v>8582132</v>
      </c>
      <c r="L357" s="43">
        <f t="shared" si="487"/>
        <v>5664841.0499999998</v>
      </c>
      <c r="M357" s="127">
        <f t="shared" si="438"/>
        <v>66.007386626073796</v>
      </c>
      <c r="N357" s="43">
        <f t="shared" ref="N357:P357" si="488">N358+N374+N383</f>
        <v>8637.0999999999985</v>
      </c>
      <c r="O357" s="43">
        <f t="shared" ref="O357" si="489">O358+O374+O383</f>
        <v>8582.0999999999985</v>
      </c>
      <c r="P357" s="43">
        <f t="shared" si="488"/>
        <v>5664.7999999999993</v>
      </c>
      <c r="Q357" s="43">
        <f t="shared" ref="Q357:R357" si="490">Q358+Q374+Q383</f>
        <v>7870100</v>
      </c>
      <c r="R357" s="43">
        <f t="shared" si="490"/>
        <v>8248100</v>
      </c>
      <c r="S357" s="43">
        <f t="shared" ref="S357" si="491">S358+S374+S383</f>
        <v>732000</v>
      </c>
      <c r="T357" s="43">
        <f t="shared" ref="T357" si="492">T358+T374+T383</f>
        <v>7516100</v>
      </c>
      <c r="U357" s="43">
        <f t="shared" ref="U357" si="493">U358+U374+U383</f>
        <v>0</v>
      </c>
      <c r="V357" s="34" t="e">
        <f>#REF!-Q357</f>
        <v>#REF!</v>
      </c>
      <c r="W357" s="86" t="e">
        <f>#REF!/Q357*100</f>
        <v>#REF!</v>
      </c>
      <c r="X357" s="34" t="e">
        <f>#REF!-R357</f>
        <v>#REF!</v>
      </c>
      <c r="Y357" s="87" t="e">
        <f>#REF!/R357*100</f>
        <v>#REF!</v>
      </c>
    </row>
    <row r="358" spans="1:25" s="56" customFormat="1" ht="20.25" customHeight="1" x14ac:dyDescent="0.25">
      <c r="A358" s="26" t="s">
        <v>13</v>
      </c>
      <c r="B358" s="57"/>
      <c r="C358" s="57"/>
      <c r="D358" s="57"/>
      <c r="E358" s="6">
        <v>853</v>
      </c>
      <c r="F358" s="27" t="s">
        <v>14</v>
      </c>
      <c r="G358" s="27"/>
      <c r="H358" s="27"/>
      <c r="I358" s="27"/>
      <c r="J358" s="43">
        <f t="shared" ref="J358" si="494">J359+J370</f>
        <v>5409132</v>
      </c>
      <c r="K358" s="43">
        <f t="shared" ref="K358:L358" si="495">K359+K370</f>
        <v>5354132</v>
      </c>
      <c r="L358" s="43">
        <f t="shared" si="495"/>
        <v>3243842.05</v>
      </c>
      <c r="M358" s="127">
        <f t="shared" si="438"/>
        <v>60.585769084512663</v>
      </c>
      <c r="N358" s="43">
        <f t="shared" ref="N358:P358" si="496">N359+N370</f>
        <v>5409.0999999999995</v>
      </c>
      <c r="O358" s="43">
        <f t="shared" ref="O358" si="497">O359+O370</f>
        <v>5354.0999999999995</v>
      </c>
      <c r="P358" s="43">
        <f t="shared" si="496"/>
        <v>3243.7999999999997</v>
      </c>
      <c r="Q358" s="43">
        <f>Q359+Q370</f>
        <v>4038100</v>
      </c>
      <c r="R358" s="43">
        <f>R359+R370</f>
        <v>4416100</v>
      </c>
      <c r="S358" s="43">
        <f t="shared" ref="S358" si="498">S359+S370</f>
        <v>0</v>
      </c>
      <c r="T358" s="43">
        <f t="shared" ref="T358" si="499">T359+T370</f>
        <v>4416100</v>
      </c>
      <c r="U358" s="43">
        <f t="shared" ref="U358" si="500">U359+U370</f>
        <v>0</v>
      </c>
      <c r="V358" s="34" t="e">
        <f>#REF!-Q358</f>
        <v>#REF!</v>
      </c>
      <c r="W358" s="86" t="e">
        <f>#REF!/Q358*100</f>
        <v>#REF!</v>
      </c>
      <c r="X358" s="34" t="e">
        <f>#REF!-R358</f>
        <v>#REF!</v>
      </c>
      <c r="Y358" s="87" t="e">
        <f>#REF!/R358*100</f>
        <v>#REF!</v>
      </c>
    </row>
    <row r="359" spans="1:25" s="36" customFormat="1" ht="71.25" x14ac:dyDescent="0.25">
      <c r="A359" s="29" t="s">
        <v>194</v>
      </c>
      <c r="B359" s="102"/>
      <c r="C359" s="102"/>
      <c r="D359" s="102"/>
      <c r="E359" s="6">
        <v>853</v>
      </c>
      <c r="F359" s="31" t="s">
        <v>14</v>
      </c>
      <c r="G359" s="31" t="s">
        <v>142</v>
      </c>
      <c r="H359" s="31"/>
      <c r="I359" s="31"/>
      <c r="J359" s="35">
        <f t="shared" ref="J359" si="501">J360+J367</f>
        <v>5140700</v>
      </c>
      <c r="K359" s="35">
        <f t="shared" ref="K359:L359" si="502">K360+K367</f>
        <v>5140700</v>
      </c>
      <c r="L359" s="35">
        <f t="shared" si="502"/>
        <v>3243842.05</v>
      </c>
      <c r="M359" s="127">
        <f t="shared" si="438"/>
        <v>63.101173964635159</v>
      </c>
      <c r="N359" s="35">
        <f t="shared" ref="N359:P359" si="503">N360+N367</f>
        <v>5140.7</v>
      </c>
      <c r="O359" s="35">
        <f t="shared" ref="O359" si="504">O360+O367</f>
        <v>5140.7</v>
      </c>
      <c r="P359" s="35">
        <f t="shared" si="503"/>
        <v>3243.7999999999997</v>
      </c>
      <c r="Q359" s="35">
        <f>Q360+Q367</f>
        <v>3838100</v>
      </c>
      <c r="R359" s="35">
        <f>R360+R367</f>
        <v>4306100</v>
      </c>
      <c r="S359" s="35">
        <f t="shared" ref="S359" si="505">S360+S367</f>
        <v>0</v>
      </c>
      <c r="T359" s="35">
        <f t="shared" ref="T359" si="506">T360+T367</f>
        <v>4306100</v>
      </c>
      <c r="U359" s="35">
        <f t="shared" ref="U359" si="507">U360+U367</f>
        <v>0</v>
      </c>
      <c r="V359" s="34" t="e">
        <f>#REF!-Q359</f>
        <v>#REF!</v>
      </c>
      <c r="W359" s="86" t="e">
        <f>#REF!/Q359*100</f>
        <v>#REF!</v>
      </c>
      <c r="X359" s="34" t="e">
        <f>#REF!-R359</f>
        <v>#REF!</v>
      </c>
      <c r="Y359" s="87" t="e">
        <f>#REF!/R359*100</f>
        <v>#REF!</v>
      </c>
    </row>
    <row r="360" spans="1:25" ht="45" x14ac:dyDescent="0.25">
      <c r="A360" s="25" t="s">
        <v>23</v>
      </c>
      <c r="B360" s="104"/>
      <c r="C360" s="104"/>
      <c r="D360" s="104"/>
      <c r="E360" s="6">
        <v>853</v>
      </c>
      <c r="F360" s="4" t="s">
        <v>20</v>
      </c>
      <c r="G360" s="4" t="s">
        <v>142</v>
      </c>
      <c r="H360" s="4" t="s">
        <v>195</v>
      </c>
      <c r="I360" s="4"/>
      <c r="J360" s="34">
        <f t="shared" ref="J360" si="508">J361+J363+J365</f>
        <v>5138300</v>
      </c>
      <c r="K360" s="34">
        <f t="shared" ref="K360:L360" si="509">K361+K363+K365</f>
        <v>5138300</v>
      </c>
      <c r="L360" s="34">
        <f t="shared" si="509"/>
        <v>3243842.05</v>
      </c>
      <c r="M360" s="127">
        <f t="shared" si="438"/>
        <v>63.130647295798212</v>
      </c>
      <c r="N360" s="34">
        <f t="shared" ref="N360:P360" si="510">N361+N363+N365</f>
        <v>5138.3</v>
      </c>
      <c r="O360" s="34">
        <f t="shared" ref="O360" si="511">O361+O363+O365</f>
        <v>5138.3</v>
      </c>
      <c r="P360" s="34">
        <f t="shared" si="510"/>
        <v>3243.7999999999997</v>
      </c>
      <c r="Q360" s="34">
        <f t="shared" ref="Q360" si="512">Q361+Q363+Q365</f>
        <v>3838100</v>
      </c>
      <c r="R360" s="34">
        <f t="shared" ref="R360:U360" si="513">R361+R363+R365</f>
        <v>4306100</v>
      </c>
      <c r="S360" s="34">
        <f t="shared" si="513"/>
        <v>0</v>
      </c>
      <c r="T360" s="34">
        <f t="shared" si="513"/>
        <v>4306100</v>
      </c>
      <c r="U360" s="34">
        <f t="shared" si="513"/>
        <v>0</v>
      </c>
      <c r="V360" s="34" t="e">
        <f>#REF!-Q360</f>
        <v>#REF!</v>
      </c>
      <c r="W360" s="86" t="e">
        <f>#REF!/Q360*100</f>
        <v>#REF!</v>
      </c>
      <c r="X360" s="34" t="e">
        <f>#REF!-R360</f>
        <v>#REF!</v>
      </c>
      <c r="Y360" s="87" t="e">
        <f>#REF!/R360*100</f>
        <v>#REF!</v>
      </c>
    </row>
    <row r="361" spans="1:25" ht="105.75" customHeight="1" x14ac:dyDescent="0.25">
      <c r="A361" s="105" t="s">
        <v>19</v>
      </c>
      <c r="B361" s="104"/>
      <c r="C361" s="104"/>
      <c r="D361" s="104"/>
      <c r="E361" s="6">
        <v>853</v>
      </c>
      <c r="F361" s="4" t="s">
        <v>14</v>
      </c>
      <c r="G361" s="4" t="s">
        <v>142</v>
      </c>
      <c r="H361" s="4" t="s">
        <v>195</v>
      </c>
      <c r="I361" s="4" t="s">
        <v>21</v>
      </c>
      <c r="J361" s="34">
        <f t="shared" ref="J361:U361" si="514">J362</f>
        <v>4747952</v>
      </c>
      <c r="K361" s="34">
        <f t="shared" si="514"/>
        <v>4747952</v>
      </c>
      <c r="L361" s="34">
        <f t="shared" si="514"/>
        <v>3018616.71</v>
      </c>
      <c r="M361" s="127">
        <f t="shared" si="438"/>
        <v>63.577237301472302</v>
      </c>
      <c r="N361" s="34">
        <f t="shared" si="514"/>
        <v>4748</v>
      </c>
      <c r="O361" s="34">
        <f t="shared" si="514"/>
        <v>4748</v>
      </c>
      <c r="P361" s="34">
        <f t="shared" si="514"/>
        <v>3018.6</v>
      </c>
      <c r="Q361" s="34">
        <f t="shared" si="514"/>
        <v>3588600</v>
      </c>
      <c r="R361" s="34">
        <f t="shared" si="514"/>
        <v>3924600</v>
      </c>
      <c r="S361" s="34">
        <f t="shared" si="514"/>
        <v>0</v>
      </c>
      <c r="T361" s="34">
        <f t="shared" si="514"/>
        <v>3924600</v>
      </c>
      <c r="U361" s="34">
        <f t="shared" si="514"/>
        <v>0</v>
      </c>
      <c r="V361" s="34" t="e">
        <f>#REF!-Q361</f>
        <v>#REF!</v>
      </c>
      <c r="W361" s="86" t="e">
        <f>#REF!/Q361*100</f>
        <v>#REF!</v>
      </c>
      <c r="X361" s="34" t="e">
        <f>#REF!-R361</f>
        <v>#REF!</v>
      </c>
      <c r="Y361" s="87" t="e">
        <f>#REF!/R361*100</f>
        <v>#REF!</v>
      </c>
    </row>
    <row r="362" spans="1:25" ht="45" x14ac:dyDescent="0.25">
      <c r="A362" s="105" t="s">
        <v>11</v>
      </c>
      <c r="B362" s="104"/>
      <c r="C362" s="104"/>
      <c r="D362" s="104"/>
      <c r="E362" s="6">
        <v>853</v>
      </c>
      <c r="F362" s="4" t="s">
        <v>14</v>
      </c>
      <c r="G362" s="4" t="s">
        <v>142</v>
      </c>
      <c r="H362" s="4" t="s">
        <v>195</v>
      </c>
      <c r="I362" s="4" t="s">
        <v>22</v>
      </c>
      <c r="J362" s="34">
        <f>3645700+14400+1087852</f>
        <v>4747952</v>
      </c>
      <c r="K362" s="34">
        <f>3645700+14400+1087852</f>
        <v>4747952</v>
      </c>
      <c r="L362" s="34">
        <f>2328899.94+689716.77</f>
        <v>3018616.71</v>
      </c>
      <c r="M362" s="127">
        <f t="shared" si="438"/>
        <v>63.577237301472302</v>
      </c>
      <c r="N362" s="34">
        <v>4748</v>
      </c>
      <c r="O362" s="34">
        <v>4748</v>
      </c>
      <c r="P362" s="34">
        <v>3018.6</v>
      </c>
      <c r="Q362" s="34">
        <v>3588600</v>
      </c>
      <c r="R362" s="34">
        <v>3924600</v>
      </c>
      <c r="S362" s="34"/>
      <c r="T362" s="34">
        <f>R362</f>
        <v>3924600</v>
      </c>
      <c r="U362" s="34"/>
      <c r="V362" s="34" t="e">
        <f>#REF!-Q362</f>
        <v>#REF!</v>
      </c>
      <c r="W362" s="86" t="e">
        <f>#REF!/Q362*100</f>
        <v>#REF!</v>
      </c>
      <c r="X362" s="34" t="e">
        <f>#REF!-R362</f>
        <v>#REF!</v>
      </c>
      <c r="Y362" s="87" t="e">
        <f>#REF!/R362*100</f>
        <v>#REF!</v>
      </c>
    </row>
    <row r="363" spans="1:25" ht="45" x14ac:dyDescent="0.25">
      <c r="A363" s="3" t="s">
        <v>25</v>
      </c>
      <c r="B363" s="104"/>
      <c r="C363" s="104"/>
      <c r="D363" s="104"/>
      <c r="E363" s="6">
        <v>853</v>
      </c>
      <c r="F363" s="4" t="s">
        <v>14</v>
      </c>
      <c r="G363" s="4" t="s">
        <v>142</v>
      </c>
      <c r="H363" s="4" t="s">
        <v>195</v>
      </c>
      <c r="I363" s="4" t="s">
        <v>26</v>
      </c>
      <c r="J363" s="34">
        <f t="shared" ref="J363:U363" si="515">J364</f>
        <v>387348</v>
      </c>
      <c r="K363" s="34">
        <f t="shared" si="515"/>
        <v>387348</v>
      </c>
      <c r="L363" s="34">
        <f t="shared" si="515"/>
        <v>225225.34</v>
      </c>
      <c r="M363" s="127">
        <f t="shared" si="438"/>
        <v>58.14547641913731</v>
      </c>
      <c r="N363" s="34">
        <f t="shared" si="515"/>
        <v>387.3</v>
      </c>
      <c r="O363" s="34">
        <f t="shared" si="515"/>
        <v>387.3</v>
      </c>
      <c r="P363" s="34">
        <f t="shared" si="515"/>
        <v>225.2</v>
      </c>
      <c r="Q363" s="34">
        <f t="shared" si="515"/>
        <v>246500</v>
      </c>
      <c r="R363" s="34">
        <f t="shared" si="515"/>
        <v>378500</v>
      </c>
      <c r="S363" s="34">
        <f t="shared" si="515"/>
        <v>0</v>
      </c>
      <c r="T363" s="34">
        <f t="shared" si="515"/>
        <v>378500</v>
      </c>
      <c r="U363" s="34">
        <f t="shared" si="515"/>
        <v>0</v>
      </c>
      <c r="V363" s="34" t="e">
        <f>#REF!-Q363</f>
        <v>#REF!</v>
      </c>
      <c r="W363" s="86" t="e">
        <f>#REF!/Q363*100</f>
        <v>#REF!</v>
      </c>
      <c r="X363" s="34" t="e">
        <f>#REF!-R363</f>
        <v>#REF!</v>
      </c>
      <c r="Y363" s="87" t="e">
        <f>#REF!/R363*100</f>
        <v>#REF!</v>
      </c>
    </row>
    <row r="364" spans="1:25" ht="46.5" customHeight="1" x14ac:dyDescent="0.25">
      <c r="A364" s="3" t="s">
        <v>12</v>
      </c>
      <c r="B364" s="104"/>
      <c r="C364" s="104"/>
      <c r="D364" s="104"/>
      <c r="E364" s="6">
        <v>853</v>
      </c>
      <c r="F364" s="4" t="s">
        <v>14</v>
      </c>
      <c r="G364" s="4" t="s">
        <v>142</v>
      </c>
      <c r="H364" s="4" t="s">
        <v>195</v>
      </c>
      <c r="I364" s="4" t="s">
        <v>27</v>
      </c>
      <c r="J364" s="34">
        <v>387348</v>
      </c>
      <c r="K364" s="34">
        <v>387348</v>
      </c>
      <c r="L364" s="34">
        <v>225225.34</v>
      </c>
      <c r="M364" s="127">
        <f t="shared" si="438"/>
        <v>58.14547641913731</v>
      </c>
      <c r="N364" s="34">
        <v>387.3</v>
      </c>
      <c r="O364" s="34">
        <v>387.3</v>
      </c>
      <c r="P364" s="34">
        <v>225.2</v>
      </c>
      <c r="Q364" s="34">
        <v>246500</v>
      </c>
      <c r="R364" s="34">
        <v>378500</v>
      </c>
      <c r="S364" s="34"/>
      <c r="T364" s="34">
        <f>R364</f>
        <v>378500</v>
      </c>
      <c r="U364" s="34"/>
      <c r="V364" s="34" t="e">
        <f>#REF!-Q364</f>
        <v>#REF!</v>
      </c>
      <c r="W364" s="86" t="e">
        <f>#REF!/Q364*100</f>
        <v>#REF!</v>
      </c>
      <c r="X364" s="34" t="e">
        <f>#REF!-R364</f>
        <v>#REF!</v>
      </c>
      <c r="Y364" s="87" t="e">
        <f>#REF!/R364*100</f>
        <v>#REF!</v>
      </c>
    </row>
    <row r="365" spans="1:25" x14ac:dyDescent="0.25">
      <c r="A365" s="3" t="s">
        <v>28</v>
      </c>
      <c r="B365" s="104"/>
      <c r="C365" s="104"/>
      <c r="D365" s="104"/>
      <c r="E365" s="6">
        <v>853</v>
      </c>
      <c r="F365" s="4" t="s">
        <v>14</v>
      </c>
      <c r="G365" s="4" t="s">
        <v>142</v>
      </c>
      <c r="H365" s="4" t="s">
        <v>195</v>
      </c>
      <c r="I365" s="4" t="s">
        <v>29</v>
      </c>
      <c r="J365" s="34">
        <f t="shared" ref="J365:U365" si="516">J366</f>
        <v>3000</v>
      </c>
      <c r="K365" s="34">
        <f t="shared" si="516"/>
        <v>3000</v>
      </c>
      <c r="L365" s="34">
        <f t="shared" si="516"/>
        <v>0</v>
      </c>
      <c r="M365" s="127">
        <f t="shared" si="438"/>
        <v>0</v>
      </c>
      <c r="N365" s="34">
        <f t="shared" si="516"/>
        <v>3</v>
      </c>
      <c r="O365" s="34">
        <f t="shared" si="516"/>
        <v>3</v>
      </c>
      <c r="P365" s="34">
        <f t="shared" si="516"/>
        <v>0</v>
      </c>
      <c r="Q365" s="34">
        <f t="shared" si="516"/>
        <v>3000</v>
      </c>
      <c r="R365" s="34">
        <f t="shared" si="516"/>
        <v>3000</v>
      </c>
      <c r="S365" s="34">
        <f t="shared" si="516"/>
        <v>0</v>
      </c>
      <c r="T365" s="34">
        <f t="shared" si="516"/>
        <v>3000</v>
      </c>
      <c r="U365" s="34">
        <f t="shared" si="516"/>
        <v>0</v>
      </c>
      <c r="V365" s="34" t="e">
        <f>#REF!-Q365</f>
        <v>#REF!</v>
      </c>
      <c r="W365" s="86" t="e">
        <f>#REF!/Q365*100</f>
        <v>#REF!</v>
      </c>
      <c r="X365" s="34" t="e">
        <f>#REF!-R365</f>
        <v>#REF!</v>
      </c>
      <c r="Y365" s="87" t="e">
        <f>#REF!/R365*100</f>
        <v>#REF!</v>
      </c>
    </row>
    <row r="366" spans="1:25" ht="30" x14ac:dyDescent="0.25">
      <c r="A366" s="3" t="s">
        <v>30</v>
      </c>
      <c r="B366" s="104"/>
      <c r="C366" s="104"/>
      <c r="D366" s="104"/>
      <c r="E366" s="6">
        <v>853</v>
      </c>
      <c r="F366" s="4" t="s">
        <v>14</v>
      </c>
      <c r="G366" s="4" t="s">
        <v>142</v>
      </c>
      <c r="H366" s="4" t="s">
        <v>195</v>
      </c>
      <c r="I366" s="4" t="s">
        <v>31</v>
      </c>
      <c r="J366" s="34">
        <v>3000</v>
      </c>
      <c r="K366" s="34">
        <v>3000</v>
      </c>
      <c r="L366" s="34"/>
      <c r="M366" s="127">
        <f t="shared" si="438"/>
        <v>0</v>
      </c>
      <c r="N366" s="34">
        <v>3</v>
      </c>
      <c r="O366" s="34">
        <v>3</v>
      </c>
      <c r="P366" s="34"/>
      <c r="Q366" s="34">
        <v>3000</v>
      </c>
      <c r="R366" s="34">
        <v>3000</v>
      </c>
      <c r="S366" s="34"/>
      <c r="T366" s="34">
        <f>R366</f>
        <v>3000</v>
      </c>
      <c r="U366" s="34"/>
      <c r="V366" s="34" t="e">
        <f>#REF!-Q366</f>
        <v>#REF!</v>
      </c>
      <c r="W366" s="86" t="e">
        <f>#REF!/Q366*100</f>
        <v>#REF!</v>
      </c>
      <c r="X366" s="34" t="e">
        <f>#REF!-R366</f>
        <v>#REF!</v>
      </c>
      <c r="Y366" s="87" t="e">
        <f>#REF!/R366*100</f>
        <v>#REF!</v>
      </c>
    </row>
    <row r="367" spans="1:25" ht="105" customHeight="1" x14ac:dyDescent="0.25">
      <c r="A367" s="13" t="s">
        <v>411</v>
      </c>
      <c r="B367" s="104"/>
      <c r="C367" s="104"/>
      <c r="D367" s="104"/>
      <c r="E367" s="6">
        <v>853</v>
      </c>
      <c r="F367" s="4" t="s">
        <v>14</v>
      </c>
      <c r="G367" s="4" t="s">
        <v>142</v>
      </c>
      <c r="H367" s="4" t="s">
        <v>410</v>
      </c>
      <c r="I367" s="4"/>
      <c r="J367" s="34">
        <f t="shared" ref="J367:O368" si="517">J368</f>
        <v>2400</v>
      </c>
      <c r="K367" s="34">
        <f t="shared" si="517"/>
        <v>2400</v>
      </c>
      <c r="L367" s="34">
        <f t="shared" si="517"/>
        <v>0</v>
      </c>
      <c r="M367" s="127">
        <f t="shared" si="438"/>
        <v>0</v>
      </c>
      <c r="N367" s="34">
        <f t="shared" si="517"/>
        <v>2.4</v>
      </c>
      <c r="O367" s="34">
        <f t="shared" si="517"/>
        <v>2.4</v>
      </c>
      <c r="P367" s="34">
        <f t="shared" ref="N367:P368" si="518">P368</f>
        <v>0</v>
      </c>
      <c r="Q367" s="34">
        <f t="shared" ref="Q367:R368" si="519">Q368</f>
        <v>0</v>
      </c>
      <c r="R367" s="34">
        <f t="shared" si="519"/>
        <v>0</v>
      </c>
      <c r="S367" s="34">
        <f t="shared" ref="S367:S368" si="520">S368</f>
        <v>0</v>
      </c>
      <c r="T367" s="34">
        <f t="shared" ref="T367:T368" si="521">T368</f>
        <v>0</v>
      </c>
      <c r="U367" s="34">
        <f t="shared" ref="U367:U368" si="522">U368</f>
        <v>0</v>
      </c>
      <c r="V367" s="34" t="e">
        <f>#REF!-Q367</f>
        <v>#REF!</v>
      </c>
      <c r="W367" s="86" t="e">
        <f>#REF!/Q367*100</f>
        <v>#REF!</v>
      </c>
      <c r="X367" s="34" t="e">
        <f>#REF!-R367</f>
        <v>#REF!</v>
      </c>
      <c r="Y367" s="87" t="e">
        <f>#REF!/R367*100</f>
        <v>#REF!</v>
      </c>
    </row>
    <row r="368" spans="1:25" ht="45" x14ac:dyDescent="0.25">
      <c r="A368" s="3" t="s">
        <v>25</v>
      </c>
      <c r="B368" s="104"/>
      <c r="C368" s="104"/>
      <c r="D368" s="104"/>
      <c r="E368" s="6">
        <v>853</v>
      </c>
      <c r="F368" s="4" t="s">
        <v>14</v>
      </c>
      <c r="G368" s="4" t="s">
        <v>142</v>
      </c>
      <c r="H368" s="4" t="s">
        <v>410</v>
      </c>
      <c r="I368" s="4" t="s">
        <v>26</v>
      </c>
      <c r="J368" s="34">
        <f t="shared" si="517"/>
        <v>2400</v>
      </c>
      <c r="K368" s="34">
        <f t="shared" si="517"/>
        <v>2400</v>
      </c>
      <c r="L368" s="34">
        <f t="shared" si="517"/>
        <v>0</v>
      </c>
      <c r="M368" s="127">
        <f t="shared" si="438"/>
        <v>0</v>
      </c>
      <c r="N368" s="34">
        <f t="shared" si="518"/>
        <v>2.4</v>
      </c>
      <c r="O368" s="34">
        <f t="shared" si="518"/>
        <v>2.4</v>
      </c>
      <c r="P368" s="34">
        <f t="shared" si="518"/>
        <v>0</v>
      </c>
      <c r="Q368" s="34">
        <f t="shared" si="519"/>
        <v>0</v>
      </c>
      <c r="R368" s="34">
        <f t="shared" si="519"/>
        <v>0</v>
      </c>
      <c r="S368" s="34">
        <f t="shared" si="520"/>
        <v>0</v>
      </c>
      <c r="T368" s="34">
        <f t="shared" si="521"/>
        <v>0</v>
      </c>
      <c r="U368" s="34">
        <f t="shared" si="522"/>
        <v>0</v>
      </c>
      <c r="V368" s="34" t="e">
        <f>#REF!-Q368</f>
        <v>#REF!</v>
      </c>
      <c r="W368" s="86" t="e">
        <f>#REF!/Q368*100</f>
        <v>#REF!</v>
      </c>
      <c r="X368" s="34" t="e">
        <f>#REF!-R368</f>
        <v>#REF!</v>
      </c>
      <c r="Y368" s="87" t="e">
        <f>#REF!/R368*100</f>
        <v>#REF!</v>
      </c>
    </row>
    <row r="369" spans="1:25" ht="47.25" customHeight="1" x14ac:dyDescent="0.25">
      <c r="A369" s="3" t="s">
        <v>12</v>
      </c>
      <c r="B369" s="104"/>
      <c r="C369" s="104"/>
      <c r="D369" s="104"/>
      <c r="E369" s="6">
        <v>853</v>
      </c>
      <c r="F369" s="4" t="s">
        <v>14</v>
      </c>
      <c r="G369" s="4" t="s">
        <v>142</v>
      </c>
      <c r="H369" s="4" t="s">
        <v>410</v>
      </c>
      <c r="I369" s="4" t="s">
        <v>27</v>
      </c>
      <c r="J369" s="34">
        <v>2400</v>
      </c>
      <c r="K369" s="34">
        <v>2400</v>
      </c>
      <c r="L369" s="34"/>
      <c r="M369" s="127">
        <f t="shared" si="438"/>
        <v>0</v>
      </c>
      <c r="N369" s="34">
        <v>2.4</v>
      </c>
      <c r="O369" s="34">
        <v>2.4</v>
      </c>
      <c r="P369" s="34"/>
      <c r="Q369" s="34">
        <v>0</v>
      </c>
      <c r="R369" s="34">
        <v>0</v>
      </c>
      <c r="S369" s="34"/>
      <c r="T369" s="34"/>
      <c r="U369" s="34">
        <f>R369</f>
        <v>0</v>
      </c>
      <c r="V369" s="34" t="e">
        <f>#REF!-Q369</f>
        <v>#REF!</v>
      </c>
      <c r="W369" s="86" t="e">
        <f>#REF!/Q369*100</f>
        <v>#REF!</v>
      </c>
      <c r="X369" s="34" t="e">
        <f>#REF!-R369</f>
        <v>#REF!</v>
      </c>
      <c r="Y369" s="87" t="e">
        <f>#REF!/R369*100</f>
        <v>#REF!</v>
      </c>
    </row>
    <row r="370" spans="1:25" x14ac:dyDescent="0.25">
      <c r="A370" s="29" t="s">
        <v>196</v>
      </c>
      <c r="B370" s="102"/>
      <c r="C370" s="102"/>
      <c r="D370" s="102"/>
      <c r="E370" s="6">
        <v>853</v>
      </c>
      <c r="F370" s="31" t="s">
        <v>14</v>
      </c>
      <c r="G370" s="31" t="s">
        <v>146</v>
      </c>
      <c r="H370" s="4"/>
      <c r="I370" s="31"/>
      <c r="J370" s="35">
        <f t="shared" ref="J370:R372" si="523">J371</f>
        <v>268432</v>
      </c>
      <c r="K370" s="35">
        <f t="shared" si="523"/>
        <v>213432</v>
      </c>
      <c r="L370" s="35">
        <f t="shared" si="523"/>
        <v>0</v>
      </c>
      <c r="M370" s="127">
        <f t="shared" si="438"/>
        <v>0</v>
      </c>
      <c r="N370" s="35">
        <f t="shared" si="523"/>
        <v>268.39999999999998</v>
      </c>
      <c r="O370" s="35">
        <f t="shared" si="523"/>
        <v>213.4</v>
      </c>
      <c r="P370" s="35">
        <f t="shared" si="523"/>
        <v>0</v>
      </c>
      <c r="Q370" s="35">
        <f t="shared" si="523"/>
        <v>200000</v>
      </c>
      <c r="R370" s="35">
        <f t="shared" si="523"/>
        <v>110000</v>
      </c>
      <c r="S370" s="35">
        <f t="shared" ref="Q370:U372" si="524">S371</f>
        <v>0</v>
      </c>
      <c r="T370" s="35">
        <f t="shared" si="524"/>
        <v>110000</v>
      </c>
      <c r="U370" s="35">
        <f t="shared" si="524"/>
        <v>0</v>
      </c>
      <c r="V370" s="34" t="e">
        <f>#REF!-Q370</f>
        <v>#REF!</v>
      </c>
      <c r="W370" s="86" t="e">
        <f>#REF!/Q370*100</f>
        <v>#REF!</v>
      </c>
      <c r="X370" s="34" t="e">
        <f>#REF!-R370</f>
        <v>#REF!</v>
      </c>
      <c r="Y370" s="87" t="e">
        <f>#REF!/R370*100</f>
        <v>#REF!</v>
      </c>
    </row>
    <row r="371" spans="1:25" ht="30" x14ac:dyDescent="0.25">
      <c r="A371" s="25" t="s">
        <v>136</v>
      </c>
      <c r="B371" s="3"/>
      <c r="C371" s="3"/>
      <c r="D371" s="3"/>
      <c r="E371" s="6">
        <v>853</v>
      </c>
      <c r="F371" s="4" t="s">
        <v>14</v>
      </c>
      <c r="G371" s="4" t="s">
        <v>146</v>
      </c>
      <c r="H371" s="4" t="s">
        <v>323</v>
      </c>
      <c r="I371" s="4"/>
      <c r="J371" s="34">
        <f t="shared" si="523"/>
        <v>268432</v>
      </c>
      <c r="K371" s="34">
        <f t="shared" si="523"/>
        <v>213432</v>
      </c>
      <c r="L371" s="34">
        <f t="shared" si="523"/>
        <v>0</v>
      </c>
      <c r="M371" s="127">
        <f t="shared" si="438"/>
        <v>0</v>
      </c>
      <c r="N371" s="34">
        <f t="shared" si="523"/>
        <v>268.39999999999998</v>
      </c>
      <c r="O371" s="34">
        <f t="shared" si="523"/>
        <v>213.4</v>
      </c>
      <c r="P371" s="34">
        <f t="shared" si="523"/>
        <v>0</v>
      </c>
      <c r="Q371" s="34">
        <f t="shared" si="524"/>
        <v>200000</v>
      </c>
      <c r="R371" s="34">
        <f t="shared" si="524"/>
        <v>110000</v>
      </c>
      <c r="S371" s="34">
        <f t="shared" si="524"/>
        <v>0</v>
      </c>
      <c r="T371" s="34">
        <f t="shared" si="524"/>
        <v>110000</v>
      </c>
      <c r="U371" s="34">
        <f t="shared" si="524"/>
        <v>0</v>
      </c>
      <c r="V371" s="34" t="e">
        <f>#REF!-Q371</f>
        <v>#REF!</v>
      </c>
      <c r="W371" s="86" t="e">
        <f>#REF!/Q371*100</f>
        <v>#REF!</v>
      </c>
      <c r="X371" s="34" t="e">
        <f>#REF!-R371</f>
        <v>#REF!</v>
      </c>
      <c r="Y371" s="87" t="e">
        <f>#REF!/R371*100</f>
        <v>#REF!</v>
      </c>
    </row>
    <row r="372" spans="1:25" x14ac:dyDescent="0.25">
      <c r="A372" s="3" t="s">
        <v>28</v>
      </c>
      <c r="B372" s="3"/>
      <c r="C372" s="3"/>
      <c r="D372" s="3"/>
      <c r="E372" s="6">
        <v>853</v>
      </c>
      <c r="F372" s="4" t="s">
        <v>14</v>
      </c>
      <c r="G372" s="4" t="s">
        <v>146</v>
      </c>
      <c r="H372" s="4" t="s">
        <v>323</v>
      </c>
      <c r="I372" s="4" t="s">
        <v>29</v>
      </c>
      <c r="J372" s="34">
        <f t="shared" si="523"/>
        <v>268432</v>
      </c>
      <c r="K372" s="34">
        <f t="shared" si="523"/>
        <v>213432</v>
      </c>
      <c r="L372" s="34">
        <f t="shared" si="523"/>
        <v>0</v>
      </c>
      <c r="M372" s="127">
        <f t="shared" si="438"/>
        <v>0</v>
      </c>
      <c r="N372" s="34">
        <f t="shared" si="523"/>
        <v>268.39999999999998</v>
      </c>
      <c r="O372" s="34">
        <f t="shared" si="523"/>
        <v>213.4</v>
      </c>
      <c r="P372" s="34">
        <f t="shared" si="523"/>
        <v>0</v>
      </c>
      <c r="Q372" s="34">
        <f t="shared" si="524"/>
        <v>200000</v>
      </c>
      <c r="R372" s="34">
        <f t="shared" si="524"/>
        <v>110000</v>
      </c>
      <c r="S372" s="34">
        <f t="shared" si="524"/>
        <v>0</v>
      </c>
      <c r="T372" s="34">
        <f t="shared" si="524"/>
        <v>110000</v>
      </c>
      <c r="U372" s="34">
        <f t="shared" si="524"/>
        <v>0</v>
      </c>
      <c r="V372" s="34" t="e">
        <f>#REF!-Q372</f>
        <v>#REF!</v>
      </c>
      <c r="W372" s="86" t="e">
        <f>#REF!/Q372*100</f>
        <v>#REF!</v>
      </c>
      <c r="X372" s="34" t="e">
        <f>#REF!-R372</f>
        <v>#REF!</v>
      </c>
      <c r="Y372" s="87" t="e">
        <f>#REF!/R372*100</f>
        <v>#REF!</v>
      </c>
    </row>
    <row r="373" spans="1:25" x14ac:dyDescent="0.25">
      <c r="A373" s="105" t="s">
        <v>197</v>
      </c>
      <c r="B373" s="105"/>
      <c r="C373" s="105"/>
      <c r="D373" s="105"/>
      <c r="E373" s="6">
        <v>853</v>
      </c>
      <c r="F373" s="4" t="s">
        <v>14</v>
      </c>
      <c r="G373" s="4" t="s">
        <v>146</v>
      </c>
      <c r="H373" s="4" t="s">
        <v>323</v>
      </c>
      <c r="I373" s="4" t="s">
        <v>198</v>
      </c>
      <c r="J373" s="34">
        <v>268432</v>
      </c>
      <c r="K373" s="34">
        <v>213432</v>
      </c>
      <c r="L373" s="34"/>
      <c r="M373" s="127">
        <f t="shared" si="438"/>
        <v>0</v>
      </c>
      <c r="N373" s="34">
        <v>268.39999999999998</v>
      </c>
      <c r="O373" s="34">
        <v>213.4</v>
      </c>
      <c r="P373" s="34"/>
      <c r="Q373" s="34">
        <v>200000</v>
      </c>
      <c r="R373" s="34">
        <v>110000</v>
      </c>
      <c r="S373" s="34"/>
      <c r="T373" s="34">
        <f>R373</f>
        <v>110000</v>
      </c>
      <c r="U373" s="34"/>
      <c r="V373" s="34" t="e">
        <f>#REF!-Q373</f>
        <v>#REF!</v>
      </c>
      <c r="W373" s="86" t="e">
        <f>#REF!/Q373*100</f>
        <v>#REF!</v>
      </c>
      <c r="X373" s="34" t="e">
        <f>#REF!-R373</f>
        <v>#REF!</v>
      </c>
      <c r="Y373" s="87" t="e">
        <f>#REF!/R373*100</f>
        <v>#REF!</v>
      </c>
    </row>
    <row r="374" spans="1:25" ht="57" x14ac:dyDescent="0.25">
      <c r="A374" s="26" t="s">
        <v>199</v>
      </c>
      <c r="B374" s="57"/>
      <c r="C374" s="57"/>
      <c r="D374" s="57"/>
      <c r="E374" s="6">
        <v>853</v>
      </c>
      <c r="F374" s="45" t="s">
        <v>200</v>
      </c>
      <c r="G374" s="45"/>
      <c r="H374" s="45"/>
      <c r="I374" s="45"/>
      <c r="J374" s="11">
        <f t="shared" ref="J374" si="525">J375+J379</f>
        <v>3228000</v>
      </c>
      <c r="K374" s="11">
        <f t="shared" ref="K374:L374" si="526">K375+K379</f>
        <v>3228000</v>
      </c>
      <c r="L374" s="11">
        <f t="shared" si="526"/>
        <v>2420999</v>
      </c>
      <c r="M374" s="127">
        <f t="shared" si="438"/>
        <v>74.999969021065667</v>
      </c>
      <c r="N374" s="11">
        <f t="shared" ref="N374:P374" si="527">N375+N379</f>
        <v>3228</v>
      </c>
      <c r="O374" s="11">
        <f t="shared" ref="O374" si="528">O375+O379</f>
        <v>3228</v>
      </c>
      <c r="P374" s="11">
        <f t="shared" si="527"/>
        <v>2421</v>
      </c>
      <c r="Q374" s="11">
        <f t="shared" ref="Q374" si="529">Q375+Q379</f>
        <v>3832000</v>
      </c>
      <c r="R374" s="11">
        <f t="shared" ref="R374:U374" si="530">R375+R379</f>
        <v>3832000</v>
      </c>
      <c r="S374" s="11">
        <f t="shared" si="530"/>
        <v>732000</v>
      </c>
      <c r="T374" s="11">
        <f t="shared" si="530"/>
        <v>3100000</v>
      </c>
      <c r="U374" s="11">
        <f t="shared" si="530"/>
        <v>0</v>
      </c>
      <c r="V374" s="34" t="e">
        <f>#REF!-Q374</f>
        <v>#REF!</v>
      </c>
      <c r="W374" s="86" t="e">
        <f>#REF!/Q374*100</f>
        <v>#REF!</v>
      </c>
      <c r="X374" s="34" t="e">
        <f>#REF!-R374</f>
        <v>#REF!</v>
      </c>
      <c r="Y374" s="87" t="e">
        <f>#REF!/R374*100</f>
        <v>#REF!</v>
      </c>
    </row>
    <row r="375" spans="1:25" ht="57.75" customHeight="1" x14ac:dyDescent="0.25">
      <c r="A375" s="29" t="s">
        <v>201</v>
      </c>
      <c r="B375" s="102"/>
      <c r="C375" s="102"/>
      <c r="D375" s="102"/>
      <c r="E375" s="6">
        <v>853</v>
      </c>
      <c r="F375" s="38" t="s">
        <v>200</v>
      </c>
      <c r="G375" s="38" t="s">
        <v>14</v>
      </c>
      <c r="H375" s="65"/>
      <c r="I375" s="38"/>
      <c r="J375" s="32">
        <f t="shared" ref="J375:R377" si="531">J376</f>
        <v>728000</v>
      </c>
      <c r="K375" s="32">
        <f t="shared" si="531"/>
        <v>728000</v>
      </c>
      <c r="L375" s="32">
        <f t="shared" si="531"/>
        <v>546002</v>
      </c>
      <c r="M375" s="127">
        <f t="shared" si="438"/>
        <v>75.000274725274735</v>
      </c>
      <c r="N375" s="32">
        <f t="shared" si="531"/>
        <v>728</v>
      </c>
      <c r="O375" s="32">
        <f t="shared" si="531"/>
        <v>728</v>
      </c>
      <c r="P375" s="32">
        <f t="shared" si="531"/>
        <v>546</v>
      </c>
      <c r="Q375" s="32">
        <f t="shared" si="531"/>
        <v>732000</v>
      </c>
      <c r="R375" s="32">
        <f t="shared" si="531"/>
        <v>732000</v>
      </c>
      <c r="S375" s="32">
        <f t="shared" ref="Q375:U377" si="532">S376</f>
        <v>732000</v>
      </c>
      <c r="T375" s="32">
        <f t="shared" si="532"/>
        <v>0</v>
      </c>
      <c r="U375" s="32">
        <f t="shared" si="532"/>
        <v>0</v>
      </c>
      <c r="V375" s="34" t="e">
        <f>#REF!-Q375</f>
        <v>#REF!</v>
      </c>
      <c r="W375" s="86" t="e">
        <f>#REF!/Q375*100</f>
        <v>#REF!</v>
      </c>
      <c r="X375" s="34" t="e">
        <f>#REF!-R375</f>
        <v>#REF!</v>
      </c>
      <c r="Y375" s="87" t="e">
        <f>#REF!/R375*100</f>
        <v>#REF!</v>
      </c>
    </row>
    <row r="376" spans="1:25" ht="30" x14ac:dyDescent="0.25">
      <c r="A376" s="25" t="s">
        <v>330</v>
      </c>
      <c r="B376" s="102"/>
      <c r="C376" s="102"/>
      <c r="D376" s="102"/>
      <c r="E376" s="6">
        <v>853</v>
      </c>
      <c r="F376" s="38" t="s">
        <v>200</v>
      </c>
      <c r="G376" s="38" t="s">
        <v>14</v>
      </c>
      <c r="H376" s="5" t="s">
        <v>322</v>
      </c>
      <c r="I376" s="38"/>
      <c r="J376" s="34">
        <f t="shared" si="531"/>
        <v>728000</v>
      </c>
      <c r="K376" s="34">
        <f t="shared" si="531"/>
        <v>728000</v>
      </c>
      <c r="L376" s="34">
        <f t="shared" si="531"/>
        <v>546002</v>
      </c>
      <c r="M376" s="127">
        <f t="shared" si="438"/>
        <v>75.000274725274735</v>
      </c>
      <c r="N376" s="34">
        <f t="shared" si="531"/>
        <v>728</v>
      </c>
      <c r="O376" s="34">
        <f t="shared" si="531"/>
        <v>728</v>
      </c>
      <c r="P376" s="34">
        <f t="shared" si="531"/>
        <v>546</v>
      </c>
      <c r="Q376" s="34">
        <f t="shared" si="532"/>
        <v>732000</v>
      </c>
      <c r="R376" s="34">
        <f t="shared" si="532"/>
        <v>732000</v>
      </c>
      <c r="S376" s="34">
        <f t="shared" si="532"/>
        <v>732000</v>
      </c>
      <c r="T376" s="34">
        <f t="shared" si="532"/>
        <v>0</v>
      </c>
      <c r="U376" s="34">
        <f t="shared" si="532"/>
        <v>0</v>
      </c>
      <c r="V376" s="34" t="e">
        <f>#REF!-Q376</f>
        <v>#REF!</v>
      </c>
      <c r="W376" s="86" t="e">
        <f>#REF!/Q376*100</f>
        <v>#REF!</v>
      </c>
      <c r="X376" s="34" t="e">
        <f>#REF!-R376</f>
        <v>#REF!</v>
      </c>
      <c r="Y376" s="87" t="e">
        <f>#REF!/R376*100</f>
        <v>#REF!</v>
      </c>
    </row>
    <row r="377" spans="1:25" x14ac:dyDescent="0.25">
      <c r="A377" s="105" t="s">
        <v>45</v>
      </c>
      <c r="B377" s="105"/>
      <c r="C377" s="105"/>
      <c r="D377" s="105"/>
      <c r="E377" s="6">
        <v>853</v>
      </c>
      <c r="F377" s="4" t="s">
        <v>200</v>
      </c>
      <c r="G377" s="4" t="s">
        <v>14</v>
      </c>
      <c r="H377" s="5" t="s">
        <v>322</v>
      </c>
      <c r="I377" s="4" t="s">
        <v>46</v>
      </c>
      <c r="J377" s="34">
        <f t="shared" si="531"/>
        <v>728000</v>
      </c>
      <c r="K377" s="34">
        <f t="shared" si="531"/>
        <v>728000</v>
      </c>
      <c r="L377" s="34">
        <f t="shared" si="531"/>
        <v>546002</v>
      </c>
      <c r="M377" s="127">
        <f t="shared" si="438"/>
        <v>75.000274725274735</v>
      </c>
      <c r="N377" s="34">
        <f t="shared" si="531"/>
        <v>728</v>
      </c>
      <c r="O377" s="34">
        <f t="shared" si="531"/>
        <v>728</v>
      </c>
      <c r="P377" s="34">
        <f t="shared" si="531"/>
        <v>546</v>
      </c>
      <c r="Q377" s="34">
        <f t="shared" si="532"/>
        <v>732000</v>
      </c>
      <c r="R377" s="34">
        <f t="shared" si="532"/>
        <v>732000</v>
      </c>
      <c r="S377" s="34">
        <f t="shared" si="532"/>
        <v>732000</v>
      </c>
      <c r="T377" s="34">
        <f t="shared" si="532"/>
        <v>0</v>
      </c>
      <c r="U377" s="34">
        <f t="shared" si="532"/>
        <v>0</v>
      </c>
      <c r="V377" s="34" t="e">
        <f>#REF!-Q377</f>
        <v>#REF!</v>
      </c>
      <c r="W377" s="86" t="e">
        <f>#REF!/Q377*100</f>
        <v>#REF!</v>
      </c>
      <c r="X377" s="34" t="e">
        <f>#REF!-R377</f>
        <v>#REF!</v>
      </c>
      <c r="Y377" s="87" t="e">
        <f>#REF!/R377*100</f>
        <v>#REF!</v>
      </c>
    </row>
    <row r="378" spans="1:25" x14ac:dyDescent="0.25">
      <c r="A378" s="105" t="s">
        <v>203</v>
      </c>
      <c r="B378" s="105"/>
      <c r="C378" s="105"/>
      <c r="D378" s="105"/>
      <c r="E378" s="6">
        <v>853</v>
      </c>
      <c r="F378" s="4" t="s">
        <v>200</v>
      </c>
      <c r="G378" s="4" t="s">
        <v>14</v>
      </c>
      <c r="H378" s="5" t="s">
        <v>322</v>
      </c>
      <c r="I378" s="4" t="s">
        <v>204</v>
      </c>
      <c r="J378" s="34">
        <v>728000</v>
      </c>
      <c r="K378" s="34">
        <v>728000</v>
      </c>
      <c r="L378" s="34">
        <v>546002</v>
      </c>
      <c r="M378" s="127">
        <f t="shared" si="438"/>
        <v>75.000274725274735</v>
      </c>
      <c r="N378" s="34">
        <v>728</v>
      </c>
      <c r="O378" s="34">
        <v>728</v>
      </c>
      <c r="P378" s="34">
        <v>546</v>
      </c>
      <c r="Q378" s="34">
        <v>732000</v>
      </c>
      <c r="R378" s="34">
        <v>732000</v>
      </c>
      <c r="S378" s="34">
        <f>R378</f>
        <v>732000</v>
      </c>
      <c r="T378" s="34"/>
      <c r="U378" s="34"/>
      <c r="V378" s="34" t="e">
        <f>#REF!-Q378</f>
        <v>#REF!</v>
      </c>
      <c r="W378" s="86" t="e">
        <f>#REF!/Q378*100</f>
        <v>#REF!</v>
      </c>
      <c r="X378" s="34" t="e">
        <f>#REF!-R378</f>
        <v>#REF!</v>
      </c>
      <c r="Y378" s="87" t="e">
        <f>#REF!/R378*100</f>
        <v>#REF!</v>
      </c>
    </row>
    <row r="379" spans="1:25" x14ac:dyDescent="0.25">
      <c r="A379" s="29" t="s">
        <v>205</v>
      </c>
      <c r="B379" s="66"/>
      <c r="C379" s="66"/>
      <c r="D379" s="66"/>
      <c r="E379" s="6">
        <v>853</v>
      </c>
      <c r="F379" s="31" t="s">
        <v>200</v>
      </c>
      <c r="G379" s="31" t="s">
        <v>59</v>
      </c>
      <c r="H379" s="31"/>
      <c r="I379" s="31"/>
      <c r="J379" s="35">
        <f t="shared" ref="J379:P379" si="533">J380</f>
        <v>2500000</v>
      </c>
      <c r="K379" s="35">
        <f t="shared" si="533"/>
        <v>2500000</v>
      </c>
      <c r="L379" s="35">
        <f t="shared" si="533"/>
        <v>1874997</v>
      </c>
      <c r="M379" s="127">
        <f t="shared" si="438"/>
        <v>74.99987999999999</v>
      </c>
      <c r="N379" s="35">
        <f t="shared" si="533"/>
        <v>2500</v>
      </c>
      <c r="O379" s="35">
        <f t="shared" si="533"/>
        <v>2500</v>
      </c>
      <c r="P379" s="35">
        <f t="shared" si="533"/>
        <v>1875</v>
      </c>
      <c r="Q379" s="35">
        <f>Q380</f>
        <v>3100000</v>
      </c>
      <c r="R379" s="35">
        <f>R380</f>
        <v>3100000</v>
      </c>
      <c r="S379" s="35">
        <f t="shared" ref="Q379:U381" si="534">S380</f>
        <v>0</v>
      </c>
      <c r="T379" s="35">
        <f t="shared" ref="T379" si="535">T380</f>
        <v>3100000</v>
      </c>
      <c r="U379" s="35">
        <f t="shared" ref="U379" si="536">U380</f>
        <v>0</v>
      </c>
      <c r="V379" s="34" t="e">
        <f>#REF!-Q379</f>
        <v>#REF!</v>
      </c>
      <c r="W379" s="86" t="e">
        <f>#REF!/Q379*100</f>
        <v>#REF!</v>
      </c>
      <c r="X379" s="34" t="e">
        <f>#REF!-R379</f>
        <v>#REF!</v>
      </c>
      <c r="Y379" s="87" t="e">
        <f>#REF!/R379*100</f>
        <v>#REF!</v>
      </c>
    </row>
    <row r="380" spans="1:25" ht="45" x14ac:dyDescent="0.25">
      <c r="A380" s="25" t="s">
        <v>206</v>
      </c>
      <c r="B380" s="103"/>
      <c r="C380" s="103"/>
      <c r="D380" s="103"/>
      <c r="E380" s="68">
        <v>853</v>
      </c>
      <c r="F380" s="4" t="s">
        <v>200</v>
      </c>
      <c r="G380" s="4" t="s">
        <v>59</v>
      </c>
      <c r="H380" s="4" t="s">
        <v>202</v>
      </c>
      <c r="I380" s="4"/>
      <c r="J380" s="34">
        <f t="shared" ref="J380:R381" si="537">J381</f>
        <v>2500000</v>
      </c>
      <c r="K380" s="34">
        <f t="shared" si="537"/>
        <v>2500000</v>
      </c>
      <c r="L380" s="34">
        <f t="shared" si="537"/>
        <v>1874997</v>
      </c>
      <c r="M380" s="127">
        <f t="shared" si="438"/>
        <v>74.99987999999999</v>
      </c>
      <c r="N380" s="34">
        <f t="shared" si="537"/>
        <v>2500</v>
      </c>
      <c r="O380" s="34">
        <f t="shared" si="537"/>
        <v>2500</v>
      </c>
      <c r="P380" s="34">
        <f t="shared" si="537"/>
        <v>1875</v>
      </c>
      <c r="Q380" s="34">
        <f t="shared" si="537"/>
        <v>3100000</v>
      </c>
      <c r="R380" s="34">
        <f t="shared" si="537"/>
        <v>3100000</v>
      </c>
      <c r="S380" s="34">
        <f t="shared" si="534"/>
        <v>0</v>
      </c>
      <c r="T380" s="34">
        <f t="shared" si="534"/>
        <v>3100000</v>
      </c>
      <c r="U380" s="34">
        <f t="shared" si="534"/>
        <v>0</v>
      </c>
      <c r="V380" s="34" t="e">
        <f>#REF!-Q380</f>
        <v>#REF!</v>
      </c>
      <c r="W380" s="86" t="e">
        <f>#REF!/Q380*100</f>
        <v>#REF!</v>
      </c>
      <c r="X380" s="34" t="e">
        <f>#REF!-R380</f>
        <v>#REF!</v>
      </c>
      <c r="Y380" s="87" t="e">
        <f>#REF!/R380*100</f>
        <v>#REF!</v>
      </c>
    </row>
    <row r="381" spans="1:25" x14ac:dyDescent="0.25">
      <c r="A381" s="105" t="s">
        <v>45</v>
      </c>
      <c r="B381" s="103"/>
      <c r="C381" s="103"/>
      <c r="D381" s="103"/>
      <c r="E381" s="68">
        <v>853</v>
      </c>
      <c r="F381" s="4" t="s">
        <v>200</v>
      </c>
      <c r="G381" s="4" t="s">
        <v>59</v>
      </c>
      <c r="H381" s="4" t="s">
        <v>202</v>
      </c>
      <c r="I381" s="4" t="s">
        <v>46</v>
      </c>
      <c r="J381" s="34">
        <f t="shared" si="537"/>
        <v>2500000</v>
      </c>
      <c r="K381" s="34">
        <f t="shared" si="537"/>
        <v>2500000</v>
      </c>
      <c r="L381" s="34">
        <f t="shared" si="537"/>
        <v>1874997</v>
      </c>
      <c r="M381" s="127">
        <f t="shared" si="438"/>
        <v>74.99987999999999</v>
      </c>
      <c r="N381" s="34">
        <f t="shared" si="537"/>
        <v>2500</v>
      </c>
      <c r="O381" s="34">
        <f t="shared" si="537"/>
        <v>2500</v>
      </c>
      <c r="P381" s="34">
        <f t="shared" si="537"/>
        <v>1875</v>
      </c>
      <c r="Q381" s="34">
        <f t="shared" si="534"/>
        <v>3100000</v>
      </c>
      <c r="R381" s="34">
        <f t="shared" si="534"/>
        <v>3100000</v>
      </c>
      <c r="S381" s="34">
        <f t="shared" si="534"/>
        <v>0</v>
      </c>
      <c r="T381" s="34">
        <f t="shared" si="534"/>
        <v>3100000</v>
      </c>
      <c r="U381" s="34">
        <f t="shared" si="534"/>
        <v>0</v>
      </c>
      <c r="V381" s="34" t="e">
        <f>#REF!-Q381</f>
        <v>#REF!</v>
      </c>
      <c r="W381" s="86" t="e">
        <f>#REF!/Q381*100</f>
        <v>#REF!</v>
      </c>
      <c r="X381" s="34" t="e">
        <f>#REF!-R381</f>
        <v>#REF!</v>
      </c>
      <c r="Y381" s="87" t="e">
        <f>#REF!/R381*100</f>
        <v>#REF!</v>
      </c>
    </row>
    <row r="382" spans="1:25" x14ac:dyDescent="0.25">
      <c r="A382" s="105" t="s">
        <v>207</v>
      </c>
      <c r="B382" s="103"/>
      <c r="C382" s="103"/>
      <c r="D382" s="103"/>
      <c r="E382" s="68">
        <v>853</v>
      </c>
      <c r="F382" s="4" t="s">
        <v>200</v>
      </c>
      <c r="G382" s="4" t="s">
        <v>59</v>
      </c>
      <c r="H382" s="4" t="s">
        <v>202</v>
      </c>
      <c r="I382" s="4" t="s">
        <v>204</v>
      </c>
      <c r="J382" s="34">
        <v>2500000</v>
      </c>
      <c r="K382" s="34">
        <v>2500000</v>
      </c>
      <c r="L382" s="34">
        <v>1874997</v>
      </c>
      <c r="M382" s="127">
        <f t="shared" si="438"/>
        <v>74.99987999999999</v>
      </c>
      <c r="N382" s="34">
        <v>2500</v>
      </c>
      <c r="O382" s="34">
        <v>2500</v>
      </c>
      <c r="P382" s="34">
        <v>1875</v>
      </c>
      <c r="Q382" s="34">
        <v>3100000</v>
      </c>
      <c r="R382" s="34">
        <v>3100000</v>
      </c>
      <c r="S382" s="34"/>
      <c r="T382" s="34">
        <f>R382</f>
        <v>3100000</v>
      </c>
      <c r="U382" s="34"/>
      <c r="V382" s="34" t="e">
        <f>#REF!-Q382</f>
        <v>#REF!</v>
      </c>
      <c r="W382" s="86" t="e">
        <f>#REF!/Q382*100</f>
        <v>#REF!</v>
      </c>
      <c r="X382" s="34" t="e">
        <f>#REF!-R382</f>
        <v>#REF!</v>
      </c>
      <c r="Y382" s="87" t="e">
        <f>#REF!/R382*100</f>
        <v>#REF!</v>
      </c>
    </row>
    <row r="383" spans="1:25" ht="28.5" hidden="1" x14ac:dyDescent="0.25">
      <c r="A383" s="80" t="s">
        <v>421</v>
      </c>
      <c r="B383" s="81"/>
      <c r="C383" s="81"/>
      <c r="D383" s="81"/>
      <c r="E383" s="82">
        <v>853</v>
      </c>
      <c r="F383" s="31" t="s">
        <v>350</v>
      </c>
      <c r="G383" s="31"/>
      <c r="H383" s="31"/>
      <c r="I383" s="31"/>
      <c r="J383" s="34"/>
      <c r="K383" s="34"/>
      <c r="L383" s="34"/>
      <c r="M383" s="127" t="e">
        <f t="shared" si="438"/>
        <v>#DIV/0!</v>
      </c>
      <c r="N383" s="34"/>
      <c r="O383" s="34"/>
      <c r="P383" s="34"/>
      <c r="Q383" s="34"/>
      <c r="R383" s="34"/>
      <c r="S383" s="34"/>
      <c r="T383" s="34"/>
      <c r="U383" s="34"/>
      <c r="V383" s="34" t="e">
        <f>#REF!-Q383</f>
        <v>#REF!</v>
      </c>
      <c r="W383" s="86" t="e">
        <f>#REF!/Q383*100</f>
        <v>#REF!</v>
      </c>
      <c r="X383" s="34" t="e">
        <f>#REF!-R383</f>
        <v>#REF!</v>
      </c>
      <c r="Y383" s="87" t="e">
        <f>#REF!/R383*100</f>
        <v>#REF!</v>
      </c>
    </row>
    <row r="384" spans="1:25" hidden="1" x14ac:dyDescent="0.25">
      <c r="A384" s="69" t="s">
        <v>421</v>
      </c>
      <c r="B384" s="103"/>
      <c r="C384" s="103"/>
      <c r="D384" s="103"/>
      <c r="E384" s="68">
        <v>853</v>
      </c>
      <c r="F384" s="4" t="s">
        <v>350</v>
      </c>
      <c r="G384" s="4" t="s">
        <v>350</v>
      </c>
      <c r="H384" s="4"/>
      <c r="I384" s="4"/>
      <c r="J384" s="34"/>
      <c r="K384" s="34"/>
      <c r="L384" s="34"/>
      <c r="M384" s="127" t="e">
        <f t="shared" si="438"/>
        <v>#DIV/0!</v>
      </c>
      <c r="N384" s="34"/>
      <c r="O384" s="34"/>
      <c r="P384" s="34"/>
      <c r="Q384" s="34"/>
      <c r="R384" s="34"/>
      <c r="S384" s="34"/>
      <c r="T384" s="34"/>
      <c r="U384" s="34"/>
      <c r="V384" s="34" t="e">
        <f>#REF!-Q384</f>
        <v>#REF!</v>
      </c>
      <c r="W384" s="86" t="e">
        <f>#REF!/Q384*100</f>
        <v>#REF!</v>
      </c>
      <c r="X384" s="34" t="e">
        <f>#REF!-R384</f>
        <v>#REF!</v>
      </c>
      <c r="Y384" s="87" t="e">
        <f>#REF!/R384*100</f>
        <v>#REF!</v>
      </c>
    </row>
    <row r="385" spans="1:25" hidden="1" x14ac:dyDescent="0.25">
      <c r="A385" s="69" t="s">
        <v>421</v>
      </c>
      <c r="B385" s="103"/>
      <c r="C385" s="103"/>
      <c r="D385" s="103"/>
      <c r="E385" s="68">
        <v>853</v>
      </c>
      <c r="F385" s="4" t="s">
        <v>350</v>
      </c>
      <c r="G385" s="4" t="s">
        <v>350</v>
      </c>
      <c r="H385" s="4" t="s">
        <v>436</v>
      </c>
      <c r="I385" s="4"/>
      <c r="J385" s="34"/>
      <c r="K385" s="34"/>
      <c r="L385" s="34"/>
      <c r="M385" s="127" t="e">
        <f t="shared" si="438"/>
        <v>#DIV/0!</v>
      </c>
      <c r="N385" s="34"/>
      <c r="O385" s="34"/>
      <c r="P385" s="34"/>
      <c r="Q385" s="34"/>
      <c r="R385" s="34"/>
      <c r="S385" s="34"/>
      <c r="T385" s="34"/>
      <c r="U385" s="34"/>
      <c r="V385" s="34" t="e">
        <f>#REF!-Q385</f>
        <v>#REF!</v>
      </c>
      <c r="W385" s="86" t="e">
        <f>#REF!/Q385*100</f>
        <v>#REF!</v>
      </c>
      <c r="X385" s="34" t="e">
        <f>#REF!-R385</f>
        <v>#REF!</v>
      </c>
      <c r="Y385" s="87" t="e">
        <f>#REF!/R385*100</f>
        <v>#REF!</v>
      </c>
    </row>
    <row r="386" spans="1:25" hidden="1" x14ac:dyDescent="0.25">
      <c r="A386" s="69" t="s">
        <v>421</v>
      </c>
      <c r="B386" s="103"/>
      <c r="C386" s="103"/>
      <c r="D386" s="103"/>
      <c r="E386" s="68">
        <v>853</v>
      </c>
      <c r="F386" s="4" t="s">
        <v>350</v>
      </c>
      <c r="G386" s="4" t="s">
        <v>350</v>
      </c>
      <c r="H386" s="4" t="s">
        <v>436</v>
      </c>
      <c r="I386" s="4" t="s">
        <v>422</v>
      </c>
      <c r="J386" s="34"/>
      <c r="K386" s="34"/>
      <c r="L386" s="34"/>
      <c r="M386" s="127" t="e">
        <f t="shared" si="438"/>
        <v>#DIV/0!</v>
      </c>
      <c r="N386" s="34"/>
      <c r="O386" s="34"/>
      <c r="P386" s="34"/>
      <c r="Q386" s="34"/>
      <c r="R386" s="34"/>
      <c r="S386" s="34"/>
      <c r="T386" s="34"/>
      <c r="U386" s="34"/>
      <c r="V386" s="34" t="e">
        <f>#REF!-Q386</f>
        <v>#REF!</v>
      </c>
      <c r="W386" s="86" t="e">
        <f>#REF!/Q386*100</f>
        <v>#REF!</v>
      </c>
      <c r="X386" s="34" t="e">
        <f>#REF!-R386</f>
        <v>#REF!</v>
      </c>
      <c r="Y386" s="87" t="e">
        <f>#REF!/R386*100</f>
        <v>#REF!</v>
      </c>
    </row>
    <row r="387" spans="1:25" s="56" customFormat="1" ht="28.5" x14ac:dyDescent="0.25">
      <c r="A387" s="26" t="s">
        <v>208</v>
      </c>
      <c r="B387" s="41"/>
      <c r="C387" s="41"/>
      <c r="D387" s="41"/>
      <c r="E387" s="41">
        <v>854</v>
      </c>
      <c r="F387" s="41"/>
      <c r="G387" s="27"/>
      <c r="H387" s="27"/>
      <c r="I387" s="27"/>
      <c r="J387" s="43">
        <f t="shared" ref="J387:U389" si="538">J388</f>
        <v>325500</v>
      </c>
      <c r="K387" s="43">
        <f t="shared" si="538"/>
        <v>325500</v>
      </c>
      <c r="L387" s="43">
        <f t="shared" si="538"/>
        <v>218284.75</v>
      </c>
      <c r="M387" s="127">
        <f t="shared" si="438"/>
        <v>67.061367127496169</v>
      </c>
      <c r="N387" s="43">
        <f t="shared" si="538"/>
        <v>325.5</v>
      </c>
      <c r="O387" s="43">
        <f t="shared" si="538"/>
        <v>325.5</v>
      </c>
      <c r="P387" s="43">
        <f t="shared" si="538"/>
        <v>218.29999999999998</v>
      </c>
      <c r="Q387" s="43">
        <f t="shared" si="538"/>
        <v>300600</v>
      </c>
      <c r="R387" s="43">
        <f t="shared" si="538"/>
        <v>300600</v>
      </c>
      <c r="S387" s="43">
        <f t="shared" si="538"/>
        <v>0</v>
      </c>
      <c r="T387" s="43">
        <f t="shared" si="538"/>
        <v>300500</v>
      </c>
      <c r="U387" s="43">
        <f t="shared" si="538"/>
        <v>0</v>
      </c>
      <c r="V387" s="34" t="e">
        <f>#REF!-Q387</f>
        <v>#REF!</v>
      </c>
      <c r="W387" s="86" t="e">
        <f>#REF!/Q387*100</f>
        <v>#REF!</v>
      </c>
      <c r="X387" s="34" t="e">
        <f>#REF!-R387</f>
        <v>#REF!</v>
      </c>
      <c r="Y387" s="87" t="e">
        <f>#REF!/R387*100</f>
        <v>#REF!</v>
      </c>
    </row>
    <row r="388" spans="1:25" s="56" customFormat="1" ht="18.75" customHeight="1" x14ac:dyDescent="0.25">
      <c r="A388" s="26" t="s">
        <v>13</v>
      </c>
      <c r="B388" s="57"/>
      <c r="C388" s="57"/>
      <c r="D388" s="57"/>
      <c r="E388" s="62">
        <v>854</v>
      </c>
      <c r="F388" s="27" t="s">
        <v>14</v>
      </c>
      <c r="G388" s="27"/>
      <c r="H388" s="27"/>
      <c r="I388" s="27"/>
      <c r="J388" s="43">
        <f t="shared" ref="J388:R389" si="539">J389</f>
        <v>325500</v>
      </c>
      <c r="K388" s="43">
        <f t="shared" si="539"/>
        <v>325500</v>
      </c>
      <c r="L388" s="43">
        <f t="shared" si="539"/>
        <v>218284.75</v>
      </c>
      <c r="M388" s="127">
        <f t="shared" si="438"/>
        <v>67.061367127496169</v>
      </c>
      <c r="N388" s="43">
        <f t="shared" si="539"/>
        <v>325.5</v>
      </c>
      <c r="O388" s="43">
        <f t="shared" si="539"/>
        <v>325.5</v>
      </c>
      <c r="P388" s="43">
        <f t="shared" si="539"/>
        <v>218.29999999999998</v>
      </c>
      <c r="Q388" s="43">
        <f t="shared" si="539"/>
        <v>300600</v>
      </c>
      <c r="R388" s="43">
        <f t="shared" si="539"/>
        <v>300600</v>
      </c>
      <c r="S388" s="43">
        <f t="shared" si="538"/>
        <v>0</v>
      </c>
      <c r="T388" s="43">
        <f t="shared" si="538"/>
        <v>300500</v>
      </c>
      <c r="U388" s="43">
        <f t="shared" si="538"/>
        <v>0</v>
      </c>
      <c r="V388" s="34" t="e">
        <f>#REF!-Q388</f>
        <v>#REF!</v>
      </c>
      <c r="W388" s="86" t="e">
        <f>#REF!/Q388*100</f>
        <v>#REF!</v>
      </c>
      <c r="X388" s="34" t="e">
        <f>#REF!-R388</f>
        <v>#REF!</v>
      </c>
      <c r="Y388" s="87" t="e">
        <f>#REF!/R388*100</f>
        <v>#REF!</v>
      </c>
    </row>
    <row r="389" spans="1:25" s="36" customFormat="1" ht="85.5" x14ac:dyDescent="0.25">
      <c r="A389" s="29" t="s">
        <v>209</v>
      </c>
      <c r="B389" s="102"/>
      <c r="C389" s="102"/>
      <c r="D389" s="102"/>
      <c r="E389" s="104">
        <v>854</v>
      </c>
      <c r="F389" s="31" t="s">
        <v>14</v>
      </c>
      <c r="G389" s="31" t="s">
        <v>61</v>
      </c>
      <c r="H389" s="31"/>
      <c r="I389" s="31"/>
      <c r="J389" s="35">
        <f t="shared" si="539"/>
        <v>325500</v>
      </c>
      <c r="K389" s="35">
        <f t="shared" si="539"/>
        <v>325500</v>
      </c>
      <c r="L389" s="35">
        <f t="shared" si="539"/>
        <v>218284.75</v>
      </c>
      <c r="M389" s="127">
        <f t="shared" si="438"/>
        <v>67.061367127496169</v>
      </c>
      <c r="N389" s="35">
        <f t="shared" si="539"/>
        <v>325.5</v>
      </c>
      <c r="O389" s="35">
        <f t="shared" si="539"/>
        <v>325.5</v>
      </c>
      <c r="P389" s="35">
        <f t="shared" si="539"/>
        <v>218.29999999999998</v>
      </c>
      <c r="Q389" s="35">
        <f t="shared" si="538"/>
        <v>300600</v>
      </c>
      <c r="R389" s="35">
        <f t="shared" si="538"/>
        <v>300600</v>
      </c>
      <c r="S389" s="35">
        <f t="shared" si="538"/>
        <v>0</v>
      </c>
      <c r="T389" s="35">
        <f t="shared" si="538"/>
        <v>300500</v>
      </c>
      <c r="U389" s="35">
        <f t="shared" si="538"/>
        <v>0</v>
      </c>
      <c r="V389" s="34" t="e">
        <f>#REF!-Q389</f>
        <v>#REF!</v>
      </c>
      <c r="W389" s="86" t="e">
        <f>#REF!/Q389*100</f>
        <v>#REF!</v>
      </c>
      <c r="X389" s="34" t="e">
        <f>#REF!-R389</f>
        <v>#REF!</v>
      </c>
      <c r="Y389" s="87" t="e">
        <f>#REF!/R389*100</f>
        <v>#REF!</v>
      </c>
    </row>
    <row r="390" spans="1:25" ht="45" x14ac:dyDescent="0.25">
      <c r="A390" s="25" t="s">
        <v>23</v>
      </c>
      <c r="B390" s="104"/>
      <c r="C390" s="104"/>
      <c r="D390" s="104"/>
      <c r="E390" s="104">
        <v>854</v>
      </c>
      <c r="F390" s="4" t="s">
        <v>20</v>
      </c>
      <c r="G390" s="4" t="s">
        <v>61</v>
      </c>
      <c r="H390" s="4" t="s">
        <v>210</v>
      </c>
      <c r="I390" s="4"/>
      <c r="J390" s="34">
        <f t="shared" ref="J390" si="540">J391+J393+J395</f>
        <v>325500</v>
      </c>
      <c r="K390" s="34">
        <f t="shared" ref="K390:L390" si="541">K391+K393+K395</f>
        <v>325500</v>
      </c>
      <c r="L390" s="34">
        <f t="shared" si="541"/>
        <v>218284.75</v>
      </c>
      <c r="M390" s="127">
        <f t="shared" si="438"/>
        <v>67.061367127496169</v>
      </c>
      <c r="N390" s="34">
        <f t="shared" ref="N390:P390" si="542">N391+N393+N395</f>
        <v>325.5</v>
      </c>
      <c r="O390" s="34">
        <f t="shared" ref="O390" si="543">O391+O393+O395</f>
        <v>325.5</v>
      </c>
      <c r="P390" s="34">
        <f t="shared" si="542"/>
        <v>218.29999999999998</v>
      </c>
      <c r="Q390" s="34">
        <f t="shared" ref="Q390" si="544">Q391+Q393+Q395</f>
        <v>300600</v>
      </c>
      <c r="R390" s="34">
        <f t="shared" ref="R390:U390" si="545">R391+R393+R395</f>
        <v>300600</v>
      </c>
      <c r="S390" s="34">
        <f t="shared" si="545"/>
        <v>0</v>
      </c>
      <c r="T390" s="34">
        <f t="shared" si="545"/>
        <v>300500</v>
      </c>
      <c r="U390" s="34">
        <f t="shared" si="545"/>
        <v>0</v>
      </c>
      <c r="V390" s="34" t="e">
        <f>#REF!-Q390</f>
        <v>#REF!</v>
      </c>
      <c r="W390" s="86" t="e">
        <f>#REF!/Q390*100</f>
        <v>#REF!</v>
      </c>
      <c r="X390" s="34" t="e">
        <f>#REF!-R390</f>
        <v>#REF!</v>
      </c>
      <c r="Y390" s="87" t="e">
        <f>#REF!/R390*100</f>
        <v>#REF!</v>
      </c>
    </row>
    <row r="391" spans="1:25" ht="106.5" customHeight="1" x14ac:dyDescent="0.25">
      <c r="A391" s="105" t="s">
        <v>19</v>
      </c>
      <c r="B391" s="104"/>
      <c r="C391" s="104"/>
      <c r="D391" s="104"/>
      <c r="E391" s="104">
        <v>854</v>
      </c>
      <c r="F391" s="4" t="s">
        <v>14</v>
      </c>
      <c r="G391" s="4" t="s">
        <v>61</v>
      </c>
      <c r="H391" s="4" t="s">
        <v>210</v>
      </c>
      <c r="I391" s="4" t="s">
        <v>21</v>
      </c>
      <c r="J391" s="34">
        <f t="shared" ref="J391:U391" si="546">J392</f>
        <v>268800</v>
      </c>
      <c r="K391" s="34">
        <f t="shared" si="546"/>
        <v>268800</v>
      </c>
      <c r="L391" s="34">
        <f t="shared" si="546"/>
        <v>185734.2</v>
      </c>
      <c r="M391" s="127">
        <f t="shared" ref="M391:M407" si="547">L391/K391*100</f>
        <v>69.097544642857144</v>
      </c>
      <c r="N391" s="34">
        <f t="shared" si="546"/>
        <v>268.8</v>
      </c>
      <c r="O391" s="34">
        <f t="shared" si="546"/>
        <v>268.8</v>
      </c>
      <c r="P391" s="34">
        <f t="shared" si="546"/>
        <v>185.7</v>
      </c>
      <c r="Q391" s="34">
        <f t="shared" si="546"/>
        <v>243100</v>
      </c>
      <c r="R391" s="34">
        <f t="shared" si="546"/>
        <v>243100</v>
      </c>
      <c r="S391" s="34">
        <f t="shared" si="546"/>
        <v>0</v>
      </c>
      <c r="T391" s="34">
        <f t="shared" si="546"/>
        <v>243100</v>
      </c>
      <c r="U391" s="34">
        <f t="shared" si="546"/>
        <v>0</v>
      </c>
      <c r="V391" s="34" t="e">
        <f>#REF!-Q391</f>
        <v>#REF!</v>
      </c>
      <c r="W391" s="86" t="e">
        <f>#REF!/Q391*100</f>
        <v>#REF!</v>
      </c>
      <c r="X391" s="34" t="e">
        <f>#REF!-R391</f>
        <v>#REF!</v>
      </c>
      <c r="Y391" s="87" t="e">
        <f>#REF!/R391*100</f>
        <v>#REF!</v>
      </c>
    </row>
    <row r="392" spans="1:25" ht="45" x14ac:dyDescent="0.25">
      <c r="A392" s="105" t="s">
        <v>11</v>
      </c>
      <c r="B392" s="104"/>
      <c r="C392" s="104"/>
      <c r="D392" s="104"/>
      <c r="E392" s="104">
        <v>854</v>
      </c>
      <c r="F392" s="4" t="s">
        <v>14</v>
      </c>
      <c r="G392" s="4" t="s">
        <v>61</v>
      </c>
      <c r="H392" s="4" t="s">
        <v>210</v>
      </c>
      <c r="I392" s="4" t="s">
        <v>22</v>
      </c>
      <c r="J392" s="34">
        <f>207100+61700</f>
        <v>268800</v>
      </c>
      <c r="K392" s="34">
        <f>207100+61700</f>
        <v>268800</v>
      </c>
      <c r="L392" s="34">
        <f>144472.39+41261.81</f>
        <v>185734.2</v>
      </c>
      <c r="M392" s="127">
        <f t="shared" si="547"/>
        <v>69.097544642857144</v>
      </c>
      <c r="N392" s="34">
        <v>268.8</v>
      </c>
      <c r="O392" s="34">
        <v>268.8</v>
      </c>
      <c r="P392" s="34">
        <v>185.7</v>
      </c>
      <c r="Q392" s="34">
        <v>243100</v>
      </c>
      <c r="R392" s="34">
        <v>243100</v>
      </c>
      <c r="S392" s="34"/>
      <c r="T392" s="34">
        <f>R392</f>
        <v>243100</v>
      </c>
      <c r="U392" s="34"/>
      <c r="V392" s="34" t="e">
        <f>#REF!-Q392</f>
        <v>#REF!</v>
      </c>
      <c r="W392" s="86" t="e">
        <f>#REF!/Q392*100</f>
        <v>#REF!</v>
      </c>
      <c r="X392" s="34" t="e">
        <f>#REF!-R392</f>
        <v>#REF!</v>
      </c>
      <c r="Y392" s="87" t="e">
        <f>#REF!/R392*100</f>
        <v>#REF!</v>
      </c>
    </row>
    <row r="393" spans="1:25" ht="45" x14ac:dyDescent="0.25">
      <c r="A393" s="3" t="s">
        <v>25</v>
      </c>
      <c r="B393" s="104"/>
      <c r="C393" s="104"/>
      <c r="D393" s="104"/>
      <c r="E393" s="104">
        <v>854</v>
      </c>
      <c r="F393" s="4" t="s">
        <v>14</v>
      </c>
      <c r="G393" s="4" t="s">
        <v>61</v>
      </c>
      <c r="H393" s="4" t="s">
        <v>210</v>
      </c>
      <c r="I393" s="4" t="s">
        <v>26</v>
      </c>
      <c r="J393" s="34">
        <f t="shared" ref="J393:U393" si="548">J394</f>
        <v>56700</v>
      </c>
      <c r="K393" s="34">
        <f t="shared" si="548"/>
        <v>56700</v>
      </c>
      <c r="L393" s="34">
        <f t="shared" si="548"/>
        <v>32550.55</v>
      </c>
      <c r="M393" s="127">
        <f t="shared" si="547"/>
        <v>57.408377425044087</v>
      </c>
      <c r="N393" s="34">
        <f t="shared" si="548"/>
        <v>56.7</v>
      </c>
      <c r="O393" s="34">
        <f t="shared" si="548"/>
        <v>56.7</v>
      </c>
      <c r="P393" s="34">
        <f t="shared" si="548"/>
        <v>32.6</v>
      </c>
      <c r="Q393" s="34">
        <f t="shared" si="548"/>
        <v>57400</v>
      </c>
      <c r="R393" s="34">
        <f t="shared" si="548"/>
        <v>57400</v>
      </c>
      <c r="S393" s="34">
        <f t="shared" si="548"/>
        <v>0</v>
      </c>
      <c r="T393" s="34">
        <f t="shared" si="548"/>
        <v>57400</v>
      </c>
      <c r="U393" s="34">
        <f t="shared" si="548"/>
        <v>0</v>
      </c>
      <c r="V393" s="34" t="e">
        <f>#REF!-Q393</f>
        <v>#REF!</v>
      </c>
      <c r="W393" s="86" t="e">
        <f>#REF!/Q393*100</f>
        <v>#REF!</v>
      </c>
      <c r="X393" s="34" t="e">
        <f>#REF!-R393</f>
        <v>#REF!</v>
      </c>
      <c r="Y393" s="87" t="e">
        <f>#REF!/R393*100</f>
        <v>#REF!</v>
      </c>
    </row>
    <row r="394" spans="1:25" ht="46.5" customHeight="1" x14ac:dyDescent="0.25">
      <c r="A394" s="3" t="s">
        <v>12</v>
      </c>
      <c r="B394" s="104"/>
      <c r="C394" s="104"/>
      <c r="D394" s="104"/>
      <c r="E394" s="104">
        <v>854</v>
      </c>
      <c r="F394" s="4" t="s">
        <v>14</v>
      </c>
      <c r="G394" s="4" t="s">
        <v>61</v>
      </c>
      <c r="H394" s="4" t="s">
        <v>210</v>
      </c>
      <c r="I394" s="4" t="s">
        <v>27</v>
      </c>
      <c r="J394" s="34">
        <v>56700</v>
      </c>
      <c r="K394" s="34">
        <v>56700</v>
      </c>
      <c r="L394" s="34">
        <v>32550.55</v>
      </c>
      <c r="M394" s="127">
        <f t="shared" si="547"/>
        <v>57.408377425044087</v>
      </c>
      <c r="N394" s="34">
        <v>56.7</v>
      </c>
      <c r="O394" s="34">
        <v>56.7</v>
      </c>
      <c r="P394" s="34">
        <v>32.6</v>
      </c>
      <c r="Q394" s="34">
        <v>57400</v>
      </c>
      <c r="R394" s="34">
        <v>57400</v>
      </c>
      <c r="S394" s="34"/>
      <c r="T394" s="34">
        <f>R394</f>
        <v>57400</v>
      </c>
      <c r="U394" s="34"/>
      <c r="V394" s="34" t="e">
        <f>#REF!-Q394</f>
        <v>#REF!</v>
      </c>
      <c r="W394" s="86" t="e">
        <f>#REF!/Q394*100</f>
        <v>#REF!</v>
      </c>
      <c r="X394" s="34" t="e">
        <f>#REF!-R394</f>
        <v>#REF!</v>
      </c>
      <c r="Y394" s="87" t="e">
        <f>#REF!/R394*100</f>
        <v>#REF!</v>
      </c>
    </row>
    <row r="395" spans="1:25" hidden="1" x14ac:dyDescent="0.25">
      <c r="A395" s="3" t="s">
        <v>28</v>
      </c>
      <c r="B395" s="104"/>
      <c r="C395" s="104"/>
      <c r="D395" s="104"/>
      <c r="E395" s="104">
        <v>854</v>
      </c>
      <c r="F395" s="4" t="s">
        <v>14</v>
      </c>
      <c r="G395" s="4" t="s">
        <v>61</v>
      </c>
      <c r="H395" s="4" t="s">
        <v>210</v>
      </c>
      <c r="I395" s="4" t="s">
        <v>29</v>
      </c>
      <c r="J395" s="34"/>
      <c r="K395" s="34"/>
      <c r="L395" s="34"/>
      <c r="M395" s="127" t="e">
        <f t="shared" si="547"/>
        <v>#DIV/0!</v>
      </c>
      <c r="N395" s="34"/>
      <c r="O395" s="34"/>
      <c r="P395" s="34"/>
      <c r="Q395" s="34">
        <f t="shared" ref="Q395:U395" si="549">Q396</f>
        <v>100</v>
      </c>
      <c r="R395" s="34">
        <f t="shared" si="549"/>
        <v>100</v>
      </c>
      <c r="S395" s="34">
        <f t="shared" si="549"/>
        <v>0</v>
      </c>
      <c r="T395" s="34">
        <f t="shared" si="549"/>
        <v>0</v>
      </c>
      <c r="U395" s="34">
        <f t="shared" si="549"/>
        <v>0</v>
      </c>
      <c r="V395" s="34" t="e">
        <f>#REF!-Q395</f>
        <v>#REF!</v>
      </c>
      <c r="W395" s="86" t="e">
        <f>#REF!/Q395*100</f>
        <v>#REF!</v>
      </c>
      <c r="X395" s="34" t="e">
        <f>#REF!-R395</f>
        <v>#REF!</v>
      </c>
      <c r="Y395" s="87" t="e">
        <f>#REF!/R395*100</f>
        <v>#REF!</v>
      </c>
    </row>
    <row r="396" spans="1:25" ht="30" hidden="1" x14ac:dyDescent="0.25">
      <c r="A396" s="3" t="s">
        <v>30</v>
      </c>
      <c r="B396" s="3"/>
      <c r="C396" s="3"/>
      <c r="D396" s="3"/>
      <c r="E396" s="104">
        <v>854</v>
      </c>
      <c r="F396" s="4" t="s">
        <v>14</v>
      </c>
      <c r="G396" s="4" t="s">
        <v>61</v>
      </c>
      <c r="H396" s="4" t="s">
        <v>210</v>
      </c>
      <c r="I396" s="4" t="s">
        <v>31</v>
      </c>
      <c r="J396" s="34"/>
      <c r="K396" s="34"/>
      <c r="L396" s="34"/>
      <c r="M396" s="127" t="e">
        <f t="shared" si="547"/>
        <v>#DIV/0!</v>
      </c>
      <c r="N396" s="34"/>
      <c r="O396" s="34"/>
      <c r="P396" s="34"/>
      <c r="Q396" s="34">
        <v>100</v>
      </c>
      <c r="R396" s="34">
        <v>100</v>
      </c>
      <c r="S396" s="34"/>
      <c r="T396" s="34"/>
      <c r="U396" s="34"/>
      <c r="V396" s="34" t="e">
        <f>#REF!-Q396</f>
        <v>#REF!</v>
      </c>
      <c r="W396" s="86" t="e">
        <f>#REF!/Q396*100</f>
        <v>#REF!</v>
      </c>
      <c r="X396" s="34" t="e">
        <f>#REF!-R396</f>
        <v>#REF!</v>
      </c>
      <c r="Y396" s="87" t="e">
        <f>#REF!/R396*100</f>
        <v>#REF!</v>
      </c>
    </row>
    <row r="397" spans="1:25" s="56" customFormat="1" ht="42.75" x14ac:dyDescent="0.25">
      <c r="A397" s="26" t="s">
        <v>211</v>
      </c>
      <c r="B397" s="41"/>
      <c r="C397" s="41"/>
      <c r="D397" s="41"/>
      <c r="E397" s="12">
        <v>857</v>
      </c>
      <c r="F397" s="41"/>
      <c r="G397" s="27"/>
      <c r="H397" s="27"/>
      <c r="I397" s="27"/>
      <c r="J397" s="43">
        <f t="shared" ref="J397:U397" si="550">J398</f>
        <v>627700</v>
      </c>
      <c r="K397" s="43">
        <f t="shared" si="550"/>
        <v>627700</v>
      </c>
      <c r="L397" s="43">
        <f t="shared" si="550"/>
        <v>409234.44</v>
      </c>
      <c r="M397" s="127">
        <f t="shared" si="547"/>
        <v>65.195864266369284</v>
      </c>
      <c r="N397" s="43">
        <f t="shared" si="550"/>
        <v>627.70000000000005</v>
      </c>
      <c r="O397" s="43">
        <f t="shared" si="550"/>
        <v>627.70000000000005</v>
      </c>
      <c r="P397" s="43">
        <f t="shared" si="550"/>
        <v>409.3</v>
      </c>
      <c r="Q397" s="43">
        <f t="shared" si="550"/>
        <v>520200</v>
      </c>
      <c r="R397" s="43">
        <f t="shared" si="550"/>
        <v>520200</v>
      </c>
      <c r="S397" s="43">
        <f t="shared" si="550"/>
        <v>0</v>
      </c>
      <c r="T397" s="43">
        <f t="shared" si="550"/>
        <v>502200</v>
      </c>
      <c r="U397" s="43">
        <f t="shared" si="550"/>
        <v>18000</v>
      </c>
      <c r="V397" s="34" t="e">
        <f>#REF!-Q397</f>
        <v>#REF!</v>
      </c>
      <c r="W397" s="86" t="e">
        <f>#REF!/Q397*100</f>
        <v>#REF!</v>
      </c>
      <c r="X397" s="34" t="e">
        <f>#REF!-R397</f>
        <v>#REF!</v>
      </c>
      <c r="Y397" s="87" t="e">
        <f>#REF!/R397*100</f>
        <v>#REF!</v>
      </c>
    </row>
    <row r="398" spans="1:25" s="56" customFormat="1" ht="21.75" customHeight="1" x14ac:dyDescent="0.25">
      <c r="A398" s="26" t="s">
        <v>13</v>
      </c>
      <c r="B398" s="57"/>
      <c r="C398" s="57"/>
      <c r="D398" s="57"/>
      <c r="E398" s="12">
        <v>857</v>
      </c>
      <c r="F398" s="27" t="s">
        <v>14</v>
      </c>
      <c r="G398" s="27"/>
      <c r="H398" s="27"/>
      <c r="I398" s="27"/>
      <c r="J398" s="43">
        <f t="shared" ref="J398:U398" si="551">J399</f>
        <v>627700</v>
      </c>
      <c r="K398" s="43">
        <f t="shared" si="551"/>
        <v>627700</v>
      </c>
      <c r="L398" s="43">
        <f t="shared" si="551"/>
        <v>409234.44</v>
      </c>
      <c r="M398" s="127">
        <f t="shared" si="547"/>
        <v>65.195864266369284</v>
      </c>
      <c r="N398" s="43">
        <f t="shared" si="551"/>
        <v>627.70000000000005</v>
      </c>
      <c r="O398" s="43">
        <f t="shared" si="551"/>
        <v>627.70000000000005</v>
      </c>
      <c r="P398" s="43">
        <f t="shared" si="551"/>
        <v>409.3</v>
      </c>
      <c r="Q398" s="43">
        <f t="shared" si="551"/>
        <v>520200</v>
      </c>
      <c r="R398" s="43">
        <f t="shared" si="551"/>
        <v>520200</v>
      </c>
      <c r="S398" s="43">
        <f t="shared" si="551"/>
        <v>0</v>
      </c>
      <c r="T398" s="43">
        <f t="shared" si="551"/>
        <v>502200</v>
      </c>
      <c r="U398" s="43">
        <f t="shared" si="551"/>
        <v>18000</v>
      </c>
      <c r="V398" s="34" t="e">
        <f>#REF!-Q398</f>
        <v>#REF!</v>
      </c>
      <c r="W398" s="86" t="e">
        <f>#REF!/Q398*100</f>
        <v>#REF!</v>
      </c>
      <c r="X398" s="34" t="e">
        <f>#REF!-R398</f>
        <v>#REF!</v>
      </c>
      <c r="Y398" s="87" t="e">
        <f>#REF!/R398*100</f>
        <v>#REF!</v>
      </c>
    </row>
    <row r="399" spans="1:25" s="36" customFormat="1" ht="71.25" x14ac:dyDescent="0.25">
      <c r="A399" s="29" t="s">
        <v>194</v>
      </c>
      <c r="B399" s="102"/>
      <c r="C399" s="102"/>
      <c r="D399" s="102"/>
      <c r="E399" s="104">
        <v>857</v>
      </c>
      <c r="F399" s="31" t="s">
        <v>14</v>
      </c>
      <c r="G399" s="31" t="s">
        <v>142</v>
      </c>
      <c r="H399" s="31"/>
      <c r="I399" s="31"/>
      <c r="J399" s="35">
        <f t="shared" ref="J399" si="552">J400+J403+J407</f>
        <v>627700</v>
      </c>
      <c r="K399" s="35">
        <f t="shared" ref="K399:L399" si="553">K400+K403+K407</f>
        <v>627700</v>
      </c>
      <c r="L399" s="35">
        <f t="shared" si="553"/>
        <v>409234.44</v>
      </c>
      <c r="M399" s="127">
        <f t="shared" si="547"/>
        <v>65.195864266369284</v>
      </c>
      <c r="N399" s="35">
        <f t="shared" ref="N399:P399" si="554">N400+N403+N407</f>
        <v>627.70000000000005</v>
      </c>
      <c r="O399" s="35">
        <f t="shared" ref="O399" si="555">O400+O403+O407</f>
        <v>627.70000000000005</v>
      </c>
      <c r="P399" s="35">
        <f t="shared" si="554"/>
        <v>409.3</v>
      </c>
      <c r="Q399" s="35">
        <f t="shared" ref="Q399:U399" si="556">Q400+Q403+Q407</f>
        <v>520200</v>
      </c>
      <c r="R399" s="35">
        <f t="shared" si="556"/>
        <v>520200</v>
      </c>
      <c r="S399" s="35">
        <f t="shared" si="556"/>
        <v>0</v>
      </c>
      <c r="T399" s="35">
        <f t="shared" si="556"/>
        <v>502200</v>
      </c>
      <c r="U399" s="35">
        <f t="shared" si="556"/>
        <v>18000</v>
      </c>
      <c r="V399" s="34" t="e">
        <f>#REF!-Q399</f>
        <v>#REF!</v>
      </c>
      <c r="W399" s="86" t="e">
        <f>#REF!/Q399*100</f>
        <v>#REF!</v>
      </c>
      <c r="X399" s="34" t="e">
        <f>#REF!-R399</f>
        <v>#REF!</v>
      </c>
      <c r="Y399" s="87" t="e">
        <f>#REF!/R399*100</f>
        <v>#REF!</v>
      </c>
    </row>
    <row r="400" spans="1:25" s="36" customFormat="1" ht="45" x14ac:dyDescent="0.25">
      <c r="A400" s="25" t="s">
        <v>23</v>
      </c>
      <c r="B400" s="102"/>
      <c r="C400" s="102"/>
      <c r="D400" s="102"/>
      <c r="E400" s="104">
        <v>857</v>
      </c>
      <c r="F400" s="4" t="s">
        <v>14</v>
      </c>
      <c r="G400" s="4" t="s">
        <v>142</v>
      </c>
      <c r="H400" s="4" t="s">
        <v>210</v>
      </c>
      <c r="I400" s="4"/>
      <c r="J400" s="34">
        <f t="shared" ref="J400:U400" si="557">J401</f>
        <v>21700</v>
      </c>
      <c r="K400" s="34">
        <f t="shared" si="557"/>
        <v>21700</v>
      </c>
      <c r="L400" s="34">
        <f t="shared" si="557"/>
        <v>20458</v>
      </c>
      <c r="M400" s="127">
        <f t="shared" si="547"/>
        <v>94.276497695852541</v>
      </c>
      <c r="N400" s="34">
        <f t="shared" si="557"/>
        <v>21.7</v>
      </c>
      <c r="O400" s="34">
        <f t="shared" si="557"/>
        <v>21.7</v>
      </c>
      <c r="P400" s="34">
        <f t="shared" si="557"/>
        <v>20.5</v>
      </c>
      <c r="Q400" s="34">
        <f t="shared" si="557"/>
        <v>23200</v>
      </c>
      <c r="R400" s="34">
        <f t="shared" si="557"/>
        <v>23200</v>
      </c>
      <c r="S400" s="34">
        <f t="shared" si="557"/>
        <v>0</v>
      </c>
      <c r="T400" s="34">
        <f t="shared" si="557"/>
        <v>23200</v>
      </c>
      <c r="U400" s="34">
        <f t="shared" si="557"/>
        <v>0</v>
      </c>
      <c r="V400" s="34" t="e">
        <f>#REF!-Q400</f>
        <v>#REF!</v>
      </c>
      <c r="W400" s="86" t="e">
        <f>#REF!/Q400*100</f>
        <v>#REF!</v>
      </c>
      <c r="X400" s="34" t="e">
        <f>#REF!-R400</f>
        <v>#REF!</v>
      </c>
      <c r="Y400" s="87" t="e">
        <f>#REF!/R400*100</f>
        <v>#REF!</v>
      </c>
    </row>
    <row r="401" spans="1:25" s="36" customFormat="1" ht="45" x14ac:dyDescent="0.25">
      <c r="A401" s="3" t="s">
        <v>25</v>
      </c>
      <c r="B401" s="105"/>
      <c r="C401" s="105"/>
      <c r="D401" s="4" t="s">
        <v>14</v>
      </c>
      <c r="E401" s="104">
        <v>857</v>
      </c>
      <c r="F401" s="4" t="s">
        <v>14</v>
      </c>
      <c r="G401" s="4" t="s">
        <v>142</v>
      </c>
      <c r="H401" s="4" t="s">
        <v>210</v>
      </c>
      <c r="I401" s="4" t="s">
        <v>26</v>
      </c>
      <c r="J401" s="34">
        <f t="shared" ref="J401:U401" si="558">J402</f>
        <v>21700</v>
      </c>
      <c r="K401" s="34">
        <f t="shared" si="558"/>
        <v>21700</v>
      </c>
      <c r="L401" s="34">
        <f t="shared" si="558"/>
        <v>20458</v>
      </c>
      <c r="M401" s="127">
        <f t="shared" si="547"/>
        <v>94.276497695852541</v>
      </c>
      <c r="N401" s="34">
        <f t="shared" si="558"/>
        <v>21.7</v>
      </c>
      <c r="O401" s="34">
        <f t="shared" si="558"/>
        <v>21.7</v>
      </c>
      <c r="P401" s="34">
        <f t="shared" si="558"/>
        <v>20.5</v>
      </c>
      <c r="Q401" s="34">
        <f t="shared" si="558"/>
        <v>23200</v>
      </c>
      <c r="R401" s="34">
        <f t="shared" si="558"/>
        <v>23200</v>
      </c>
      <c r="S401" s="34">
        <f t="shared" si="558"/>
        <v>0</v>
      </c>
      <c r="T401" s="34">
        <f t="shared" si="558"/>
        <v>23200</v>
      </c>
      <c r="U401" s="34">
        <f t="shared" si="558"/>
        <v>0</v>
      </c>
      <c r="V401" s="34" t="e">
        <f>#REF!-Q401</f>
        <v>#REF!</v>
      </c>
      <c r="W401" s="86" t="e">
        <f>#REF!/Q401*100</f>
        <v>#REF!</v>
      </c>
      <c r="X401" s="34" t="e">
        <f>#REF!-R401</f>
        <v>#REF!</v>
      </c>
      <c r="Y401" s="87" t="e">
        <f>#REF!/R401*100</f>
        <v>#REF!</v>
      </c>
    </row>
    <row r="402" spans="1:25" s="36" customFormat="1" ht="46.5" customHeight="1" x14ac:dyDescent="0.25">
      <c r="A402" s="3" t="s">
        <v>12</v>
      </c>
      <c r="B402" s="3"/>
      <c r="C402" s="3"/>
      <c r="D402" s="4" t="s">
        <v>14</v>
      </c>
      <c r="E402" s="104">
        <v>857</v>
      </c>
      <c r="F402" s="4" t="s">
        <v>14</v>
      </c>
      <c r="G402" s="4" t="s">
        <v>142</v>
      </c>
      <c r="H402" s="4" t="s">
        <v>210</v>
      </c>
      <c r="I402" s="4" t="s">
        <v>27</v>
      </c>
      <c r="J402" s="34">
        <v>21700</v>
      </c>
      <c r="K402" s="34">
        <v>21700</v>
      </c>
      <c r="L402" s="34">
        <v>20458</v>
      </c>
      <c r="M402" s="127">
        <f t="shared" si="547"/>
        <v>94.276497695852541</v>
      </c>
      <c r="N402" s="34">
        <v>21.7</v>
      </c>
      <c r="O402" s="34">
        <v>21.7</v>
      </c>
      <c r="P402" s="34">
        <v>20.5</v>
      </c>
      <c r="Q402" s="34">
        <v>23200</v>
      </c>
      <c r="R402" s="34">
        <v>23200</v>
      </c>
      <c r="S402" s="34"/>
      <c r="T402" s="34">
        <f>R402</f>
        <v>23200</v>
      </c>
      <c r="U402" s="34"/>
      <c r="V402" s="34" t="e">
        <f>#REF!-Q402</f>
        <v>#REF!</v>
      </c>
      <c r="W402" s="86" t="e">
        <f>#REF!/Q402*100</f>
        <v>#REF!</v>
      </c>
      <c r="X402" s="34" t="e">
        <f>#REF!-R402</f>
        <v>#REF!</v>
      </c>
      <c r="Y402" s="87" t="e">
        <f>#REF!/R402*100</f>
        <v>#REF!</v>
      </c>
    </row>
    <row r="403" spans="1:25" ht="60" x14ac:dyDescent="0.25">
      <c r="A403" s="25" t="s">
        <v>212</v>
      </c>
      <c r="B403" s="3"/>
      <c r="C403" s="3"/>
      <c r="D403" s="3"/>
      <c r="E403" s="104">
        <v>857</v>
      </c>
      <c r="F403" s="4" t="s">
        <v>14</v>
      </c>
      <c r="G403" s="4" t="s">
        <v>142</v>
      </c>
      <c r="H403" s="4" t="s">
        <v>213</v>
      </c>
      <c r="I403" s="4"/>
      <c r="J403" s="34">
        <f t="shared" ref="J403:U403" si="559">J404</f>
        <v>588000</v>
      </c>
      <c r="K403" s="34">
        <f t="shared" si="559"/>
        <v>588000</v>
      </c>
      <c r="L403" s="34">
        <f t="shared" si="559"/>
        <v>388776.44</v>
      </c>
      <c r="M403" s="127">
        <f t="shared" si="547"/>
        <v>66.118442176870758</v>
      </c>
      <c r="N403" s="34">
        <f t="shared" si="559"/>
        <v>588</v>
      </c>
      <c r="O403" s="34">
        <f t="shared" si="559"/>
        <v>588</v>
      </c>
      <c r="P403" s="34">
        <f t="shared" si="559"/>
        <v>388.8</v>
      </c>
      <c r="Q403" s="34">
        <f t="shared" si="559"/>
        <v>479000</v>
      </c>
      <c r="R403" s="34">
        <f t="shared" si="559"/>
        <v>479000</v>
      </c>
      <c r="S403" s="34">
        <f t="shared" si="559"/>
        <v>0</v>
      </c>
      <c r="T403" s="34">
        <f t="shared" si="559"/>
        <v>479000</v>
      </c>
      <c r="U403" s="34">
        <f t="shared" si="559"/>
        <v>0</v>
      </c>
      <c r="V403" s="34" t="e">
        <f>#REF!-Q403</f>
        <v>#REF!</v>
      </c>
      <c r="W403" s="86" t="e">
        <f>#REF!/Q403*100</f>
        <v>#REF!</v>
      </c>
      <c r="X403" s="34" t="e">
        <f>#REF!-R403</f>
        <v>#REF!</v>
      </c>
      <c r="Y403" s="87" t="e">
        <f>#REF!/R403*100</f>
        <v>#REF!</v>
      </c>
    </row>
    <row r="404" spans="1:25" ht="106.5" customHeight="1" x14ac:dyDescent="0.25">
      <c r="A404" s="105" t="s">
        <v>19</v>
      </c>
      <c r="B404" s="3"/>
      <c r="C404" s="3"/>
      <c r="D404" s="3"/>
      <c r="E404" s="104">
        <v>857</v>
      </c>
      <c r="F404" s="4" t="s">
        <v>20</v>
      </c>
      <c r="G404" s="4" t="s">
        <v>142</v>
      </c>
      <c r="H404" s="4" t="s">
        <v>213</v>
      </c>
      <c r="I404" s="4" t="s">
        <v>21</v>
      </c>
      <c r="J404" s="34">
        <f t="shared" ref="J404:U404" si="560">J405</f>
        <v>588000</v>
      </c>
      <c r="K404" s="34">
        <f t="shared" si="560"/>
        <v>588000</v>
      </c>
      <c r="L404" s="34">
        <f t="shared" si="560"/>
        <v>388776.44</v>
      </c>
      <c r="M404" s="127">
        <f t="shared" si="547"/>
        <v>66.118442176870758</v>
      </c>
      <c r="N404" s="34">
        <f t="shared" si="560"/>
        <v>588</v>
      </c>
      <c r="O404" s="34">
        <f t="shared" si="560"/>
        <v>588</v>
      </c>
      <c r="P404" s="34">
        <f t="shared" si="560"/>
        <v>388.8</v>
      </c>
      <c r="Q404" s="34">
        <f t="shared" si="560"/>
        <v>479000</v>
      </c>
      <c r="R404" s="34">
        <f t="shared" si="560"/>
        <v>479000</v>
      </c>
      <c r="S404" s="34">
        <f t="shared" si="560"/>
        <v>0</v>
      </c>
      <c r="T404" s="34">
        <f t="shared" si="560"/>
        <v>479000</v>
      </c>
      <c r="U404" s="34">
        <f t="shared" si="560"/>
        <v>0</v>
      </c>
      <c r="V404" s="34" t="e">
        <f>#REF!-Q404</f>
        <v>#REF!</v>
      </c>
      <c r="W404" s="86" t="e">
        <f>#REF!/Q404*100</f>
        <v>#REF!</v>
      </c>
      <c r="X404" s="34" t="e">
        <f>#REF!-R404</f>
        <v>#REF!</v>
      </c>
      <c r="Y404" s="87" t="e">
        <f>#REF!/R404*100</f>
        <v>#REF!</v>
      </c>
    </row>
    <row r="405" spans="1:25" ht="45" x14ac:dyDescent="0.25">
      <c r="A405" s="105" t="s">
        <v>11</v>
      </c>
      <c r="B405" s="105"/>
      <c r="C405" s="105"/>
      <c r="D405" s="105"/>
      <c r="E405" s="104">
        <v>857</v>
      </c>
      <c r="F405" s="4" t="s">
        <v>14</v>
      </c>
      <c r="G405" s="4" t="s">
        <v>142</v>
      </c>
      <c r="H405" s="4" t="s">
        <v>213</v>
      </c>
      <c r="I405" s="4" t="s">
        <v>22</v>
      </c>
      <c r="J405" s="34">
        <f>450200+1920+135880</f>
        <v>588000</v>
      </c>
      <c r="K405" s="34">
        <f>450200+1920+135880</f>
        <v>588000</v>
      </c>
      <c r="L405" s="34">
        <f>307740.71+500+80535.73</f>
        <v>388776.44</v>
      </c>
      <c r="M405" s="127">
        <f t="shared" si="547"/>
        <v>66.118442176870758</v>
      </c>
      <c r="N405" s="34">
        <v>588</v>
      </c>
      <c r="O405" s="34">
        <v>588</v>
      </c>
      <c r="P405" s="34">
        <v>388.8</v>
      </c>
      <c r="Q405" s="34">
        <v>479000</v>
      </c>
      <c r="R405" s="34">
        <v>479000</v>
      </c>
      <c r="S405" s="34"/>
      <c r="T405" s="34">
        <f>R405</f>
        <v>479000</v>
      </c>
      <c r="U405" s="34"/>
      <c r="V405" s="34" t="e">
        <f>#REF!-Q405</f>
        <v>#REF!</v>
      </c>
      <c r="W405" s="86" t="e">
        <f>#REF!/Q405*100</f>
        <v>#REF!</v>
      </c>
      <c r="X405" s="34" t="e">
        <f>#REF!-R405</f>
        <v>#REF!</v>
      </c>
      <c r="Y405" s="87" t="e">
        <f>#REF!/R405*100</f>
        <v>#REF!</v>
      </c>
    </row>
    <row r="406" spans="1:25" ht="107.25" customHeight="1" x14ac:dyDescent="0.25">
      <c r="A406" s="25" t="s">
        <v>214</v>
      </c>
      <c r="B406" s="3"/>
      <c r="C406" s="3"/>
      <c r="D406" s="4" t="s">
        <v>14</v>
      </c>
      <c r="E406" s="104">
        <v>857</v>
      </c>
      <c r="F406" s="4" t="s">
        <v>20</v>
      </c>
      <c r="G406" s="4" t="s">
        <v>142</v>
      </c>
      <c r="H406" s="4" t="s">
        <v>215</v>
      </c>
      <c r="I406" s="4"/>
      <c r="J406" s="34">
        <f t="shared" ref="J406:R407" si="561">J407</f>
        <v>18000</v>
      </c>
      <c r="K406" s="34">
        <f t="shared" si="561"/>
        <v>18000</v>
      </c>
      <c r="L406" s="34">
        <f t="shared" si="561"/>
        <v>0</v>
      </c>
      <c r="M406" s="127">
        <f t="shared" si="547"/>
        <v>0</v>
      </c>
      <c r="N406" s="34">
        <f t="shared" si="561"/>
        <v>18</v>
      </c>
      <c r="O406" s="34">
        <f t="shared" si="561"/>
        <v>18</v>
      </c>
      <c r="P406" s="34">
        <f t="shared" si="561"/>
        <v>0</v>
      </c>
      <c r="Q406" s="34">
        <f t="shared" si="561"/>
        <v>18000</v>
      </c>
      <c r="R406" s="34">
        <f t="shared" si="561"/>
        <v>18000</v>
      </c>
      <c r="S406" s="34">
        <f t="shared" ref="Q406:U407" si="562">S407</f>
        <v>0</v>
      </c>
      <c r="T406" s="34">
        <f t="shared" si="562"/>
        <v>0</v>
      </c>
      <c r="U406" s="34">
        <f t="shared" si="562"/>
        <v>18000</v>
      </c>
      <c r="V406" s="34" t="e">
        <f>#REF!-Q406</f>
        <v>#REF!</v>
      </c>
      <c r="W406" s="86" t="e">
        <f>#REF!/Q406*100</f>
        <v>#REF!</v>
      </c>
      <c r="X406" s="34" t="e">
        <f>#REF!-R406</f>
        <v>#REF!</v>
      </c>
      <c r="Y406" s="87" t="e">
        <f>#REF!/R406*100</f>
        <v>#REF!</v>
      </c>
    </row>
    <row r="407" spans="1:25" ht="45" x14ac:dyDescent="0.25">
      <c r="A407" s="3" t="s">
        <v>25</v>
      </c>
      <c r="B407" s="105"/>
      <c r="C407" s="105"/>
      <c r="D407" s="4" t="s">
        <v>14</v>
      </c>
      <c r="E407" s="104">
        <v>857</v>
      </c>
      <c r="F407" s="4" t="s">
        <v>14</v>
      </c>
      <c r="G407" s="4" t="s">
        <v>142</v>
      </c>
      <c r="H407" s="4" t="s">
        <v>215</v>
      </c>
      <c r="I407" s="4" t="s">
        <v>26</v>
      </c>
      <c r="J407" s="34">
        <f t="shared" si="561"/>
        <v>18000</v>
      </c>
      <c r="K407" s="34">
        <f t="shared" si="561"/>
        <v>18000</v>
      </c>
      <c r="L407" s="34">
        <f t="shared" si="561"/>
        <v>0</v>
      </c>
      <c r="M407" s="127">
        <f t="shared" si="547"/>
        <v>0</v>
      </c>
      <c r="N407" s="34">
        <f t="shared" si="561"/>
        <v>18</v>
      </c>
      <c r="O407" s="34">
        <f t="shared" si="561"/>
        <v>18</v>
      </c>
      <c r="P407" s="34">
        <f t="shared" si="561"/>
        <v>0</v>
      </c>
      <c r="Q407" s="34">
        <f t="shared" si="562"/>
        <v>18000</v>
      </c>
      <c r="R407" s="34">
        <f t="shared" si="562"/>
        <v>18000</v>
      </c>
      <c r="S407" s="34">
        <f t="shared" si="562"/>
        <v>0</v>
      </c>
      <c r="T407" s="34">
        <f t="shared" si="562"/>
        <v>0</v>
      </c>
      <c r="U407" s="34">
        <f t="shared" si="562"/>
        <v>18000</v>
      </c>
      <c r="V407" s="34" t="e">
        <f>#REF!-Q407</f>
        <v>#REF!</v>
      </c>
      <c r="W407" s="86" t="e">
        <f>#REF!/Q407*100</f>
        <v>#REF!</v>
      </c>
      <c r="X407" s="34" t="e">
        <f>#REF!-R407</f>
        <v>#REF!</v>
      </c>
      <c r="Y407" s="87" t="e">
        <f>#REF!/R407*100</f>
        <v>#REF!</v>
      </c>
    </row>
    <row r="408" spans="1:25" ht="46.5" customHeight="1" x14ac:dyDescent="0.25">
      <c r="A408" s="3" t="s">
        <v>12</v>
      </c>
      <c r="B408" s="3"/>
      <c r="C408" s="3"/>
      <c r="D408" s="4" t="s">
        <v>14</v>
      </c>
      <c r="E408" s="104">
        <v>857</v>
      </c>
      <c r="F408" s="4" t="s">
        <v>14</v>
      </c>
      <c r="G408" s="4" t="s">
        <v>142</v>
      </c>
      <c r="H408" s="4" t="s">
        <v>215</v>
      </c>
      <c r="I408" s="4" t="s">
        <v>27</v>
      </c>
      <c r="J408" s="34">
        <v>18000</v>
      </c>
      <c r="K408" s="34">
        <v>18000</v>
      </c>
      <c r="L408" s="34"/>
      <c r="M408" s="127">
        <f>L408/K408*100</f>
        <v>0</v>
      </c>
      <c r="N408" s="34">
        <v>18</v>
      </c>
      <c r="O408" s="34">
        <v>18</v>
      </c>
      <c r="P408" s="34"/>
      <c r="Q408" s="34">
        <v>18000</v>
      </c>
      <c r="R408" s="34">
        <v>18000</v>
      </c>
      <c r="S408" s="34"/>
      <c r="T408" s="34"/>
      <c r="U408" s="34">
        <f>R408</f>
        <v>18000</v>
      </c>
      <c r="V408" s="34" t="e">
        <f>#REF!-Q408</f>
        <v>#REF!</v>
      </c>
      <c r="W408" s="86" t="e">
        <f>#REF!/Q408*100</f>
        <v>#REF!</v>
      </c>
      <c r="X408" s="34" t="e">
        <f>#REF!-R408</f>
        <v>#REF!</v>
      </c>
      <c r="Y408" s="87" t="e">
        <f>#REF!/R408*100</f>
        <v>#REF!</v>
      </c>
    </row>
    <row r="409" spans="1:25" x14ac:dyDescent="0.25">
      <c r="A409" s="7" t="s">
        <v>216</v>
      </c>
      <c r="B409" s="7"/>
      <c r="C409" s="7"/>
      <c r="D409" s="7"/>
      <c r="E409" s="14"/>
      <c r="F409" s="31"/>
      <c r="G409" s="31"/>
      <c r="H409" s="31"/>
      <c r="I409" s="31"/>
      <c r="J409" s="35">
        <f>J7+J239+J357+J387+J397</f>
        <v>279041211.71000004</v>
      </c>
      <c r="K409" s="35">
        <f>K7+K239+K357+K387+K397</f>
        <v>278225415.74000001</v>
      </c>
      <c r="L409" s="35">
        <f>L7+L239+L357+L387+L397</f>
        <v>189946451.37000003</v>
      </c>
      <c r="M409" s="127">
        <f>L409/K409*100</f>
        <v>68.270704480680465</v>
      </c>
      <c r="N409" s="35" t="e">
        <f t="shared" ref="N409:V409" si="563">N7+N239+N357+N387+N397</f>
        <v>#REF!</v>
      </c>
      <c r="O409" s="35" t="e">
        <f t="shared" si="563"/>
        <v>#REF!</v>
      </c>
      <c r="P409" s="35" t="e">
        <f t="shared" si="563"/>
        <v>#REF!</v>
      </c>
      <c r="Q409" s="35" t="e">
        <f t="shared" si="563"/>
        <v>#REF!</v>
      </c>
      <c r="R409" s="35" t="e">
        <f t="shared" si="563"/>
        <v>#REF!</v>
      </c>
      <c r="S409" s="35" t="e">
        <f t="shared" si="563"/>
        <v>#REF!</v>
      </c>
      <c r="T409" s="35" t="e">
        <f t="shared" si="563"/>
        <v>#REF!</v>
      </c>
      <c r="U409" s="35" t="e">
        <f t="shared" si="563"/>
        <v>#REF!</v>
      </c>
      <c r="V409" s="35" t="e">
        <f t="shared" si="563"/>
        <v>#REF!</v>
      </c>
      <c r="W409" s="86" t="e">
        <f>#REF!/Q409*100</f>
        <v>#REF!</v>
      </c>
      <c r="X409" s="35" t="e">
        <f>X7+X239+X357+X387+X397</f>
        <v>#REF!</v>
      </c>
      <c r="Y409" s="87" t="e">
        <f>#REF!/R409*100</f>
        <v>#REF!</v>
      </c>
    </row>
    <row r="410" spans="1:25" ht="17.25" customHeight="1" x14ac:dyDescent="0.25">
      <c r="A410" s="2" t="s">
        <v>217</v>
      </c>
      <c r="B410" s="70"/>
      <c r="C410" s="70"/>
      <c r="D410" s="70"/>
      <c r="E410" s="71"/>
      <c r="F410" s="72"/>
      <c r="G410" s="72"/>
      <c r="H410" s="72"/>
      <c r="I410" s="72"/>
      <c r="J410" s="73"/>
      <c r="K410" s="73"/>
      <c r="L410" s="73"/>
      <c r="M410" s="73"/>
      <c r="N410" s="73">
        <v>278225415.74000001</v>
      </c>
      <c r="O410" s="73">
        <v>278225415.74000001</v>
      </c>
      <c r="P410" s="73">
        <v>189946451.37</v>
      </c>
      <c r="Q410" s="73">
        <v>236943788.41</v>
      </c>
      <c r="R410" s="73">
        <v>284186323.38999999</v>
      </c>
      <c r="S410" s="73"/>
      <c r="T410" s="73"/>
      <c r="U410" s="73"/>
    </row>
    <row r="411" spans="1:25" x14ac:dyDescent="0.25">
      <c r="E411" s="16"/>
      <c r="F411" s="16"/>
      <c r="G411" s="16"/>
      <c r="I411" s="16"/>
    </row>
    <row r="412" spans="1:25" x14ac:dyDescent="0.25">
      <c r="E412" s="16"/>
      <c r="F412" s="16"/>
      <c r="G412" s="16"/>
      <c r="I412" s="16"/>
    </row>
    <row r="413" spans="1:25" x14ac:dyDescent="0.25">
      <c r="E413" s="16"/>
      <c r="F413" s="16"/>
      <c r="G413" s="16"/>
      <c r="I413" s="16"/>
    </row>
    <row r="414" spans="1:25" x14ac:dyDescent="0.25">
      <c r="A414" s="16"/>
      <c r="E414" s="16"/>
      <c r="F414" s="16"/>
      <c r="G414" s="16"/>
      <c r="I414" s="16"/>
    </row>
    <row r="415" spans="1:25" x14ac:dyDescent="0.25">
      <c r="A415" s="16"/>
      <c r="E415" s="16"/>
      <c r="F415" s="16"/>
      <c r="G415" s="16"/>
      <c r="I415" s="16"/>
    </row>
    <row r="416" spans="1:25" x14ac:dyDescent="0.25">
      <c r="A416" s="16"/>
      <c r="E416" s="16"/>
      <c r="F416" s="16"/>
      <c r="G416" s="16"/>
      <c r="I416" s="16"/>
    </row>
    <row r="417" spans="1:9" x14ac:dyDescent="0.25">
      <c r="A417" s="16"/>
      <c r="E417" s="16"/>
      <c r="F417" s="16"/>
      <c r="G417" s="16"/>
      <c r="I417" s="16"/>
    </row>
    <row r="418" spans="1:9" x14ac:dyDescent="0.25">
      <c r="A418" s="16"/>
      <c r="E418" s="16"/>
      <c r="F418" s="16"/>
      <c r="G418" s="16"/>
      <c r="I418" s="16"/>
    </row>
    <row r="419" spans="1:9" x14ac:dyDescent="0.25">
      <c r="A419" s="16"/>
      <c r="E419" s="16"/>
      <c r="F419" s="16"/>
      <c r="G419" s="16"/>
      <c r="I419" s="16"/>
    </row>
    <row r="420" spans="1:9" x14ac:dyDescent="0.25">
      <c r="A420" s="16"/>
      <c r="E420" s="16"/>
      <c r="F420" s="16"/>
      <c r="G420" s="16"/>
      <c r="I420" s="16"/>
    </row>
    <row r="421" spans="1:9" x14ac:dyDescent="0.25">
      <c r="A421" s="16"/>
      <c r="E421" s="16"/>
      <c r="F421" s="16"/>
      <c r="G421" s="16"/>
      <c r="I421" s="16"/>
    </row>
    <row r="422" spans="1:9" x14ac:dyDescent="0.25">
      <c r="A422" s="16"/>
      <c r="E422" s="16"/>
      <c r="F422" s="16"/>
      <c r="G422" s="16"/>
      <c r="I422" s="16"/>
    </row>
    <row r="423" spans="1:9" x14ac:dyDescent="0.25">
      <c r="A423" s="16"/>
      <c r="E423" s="16"/>
      <c r="F423" s="16"/>
      <c r="G423" s="16"/>
      <c r="I423" s="16"/>
    </row>
    <row r="424" spans="1:9" x14ac:dyDescent="0.25">
      <c r="A424" s="16"/>
      <c r="E424" s="16"/>
      <c r="F424" s="16"/>
      <c r="G424" s="16"/>
      <c r="I424" s="16"/>
    </row>
    <row r="425" spans="1:9" x14ac:dyDescent="0.25">
      <c r="A425" s="16"/>
      <c r="E425" s="16"/>
      <c r="F425" s="16"/>
      <c r="G425" s="16"/>
      <c r="I425" s="16"/>
    </row>
    <row r="426" spans="1:9" x14ac:dyDescent="0.25">
      <c r="A426" s="16"/>
      <c r="E426" s="16"/>
      <c r="F426" s="16"/>
      <c r="G426" s="16"/>
      <c r="I426" s="16"/>
    </row>
    <row r="427" spans="1:9" x14ac:dyDescent="0.25">
      <c r="A427" s="16"/>
      <c r="E427" s="16"/>
      <c r="F427" s="16"/>
      <c r="G427" s="16"/>
      <c r="I427" s="16"/>
    </row>
    <row r="428" spans="1:9" x14ac:dyDescent="0.25">
      <c r="A428" s="16"/>
      <c r="E428" s="16"/>
      <c r="F428" s="16"/>
      <c r="G428" s="16"/>
      <c r="I428" s="16"/>
    </row>
    <row r="429" spans="1:9" x14ac:dyDescent="0.25">
      <c r="A429" s="16"/>
      <c r="E429" s="16"/>
      <c r="F429" s="16"/>
      <c r="G429" s="16"/>
      <c r="I429" s="16"/>
    </row>
    <row r="430" spans="1:9" x14ac:dyDescent="0.25">
      <c r="A430" s="16"/>
      <c r="E430" s="16"/>
      <c r="F430" s="16"/>
      <c r="G430" s="16"/>
      <c r="I430" s="16"/>
    </row>
    <row r="431" spans="1:9" x14ac:dyDescent="0.25">
      <c r="A431" s="16"/>
      <c r="E431" s="16"/>
      <c r="F431" s="16"/>
      <c r="G431" s="16"/>
      <c r="I431" s="16"/>
    </row>
    <row r="432" spans="1:9" x14ac:dyDescent="0.25">
      <c r="A432" s="16"/>
      <c r="E432" s="16"/>
      <c r="F432" s="16"/>
      <c r="G432" s="16"/>
      <c r="I432" s="16"/>
    </row>
    <row r="433" spans="1:9" x14ac:dyDescent="0.25">
      <c r="A433" s="16"/>
      <c r="E433" s="16"/>
      <c r="F433" s="16"/>
      <c r="G433" s="16"/>
      <c r="I433" s="16"/>
    </row>
    <row r="434" spans="1:9" x14ac:dyDescent="0.25">
      <c r="A434" s="16"/>
      <c r="E434" s="16"/>
      <c r="F434" s="16"/>
      <c r="G434" s="16"/>
      <c r="I434" s="16"/>
    </row>
    <row r="435" spans="1:9" x14ac:dyDescent="0.25">
      <c r="A435" s="16"/>
      <c r="E435" s="16"/>
      <c r="F435" s="16"/>
      <c r="G435" s="16"/>
      <c r="I435" s="16"/>
    </row>
    <row r="436" spans="1:9" x14ac:dyDescent="0.25">
      <c r="A436" s="16"/>
      <c r="E436" s="16"/>
      <c r="F436" s="16"/>
      <c r="G436" s="16"/>
      <c r="I436" s="16"/>
    </row>
    <row r="437" spans="1:9" x14ac:dyDescent="0.25">
      <c r="A437" s="16"/>
      <c r="E437" s="16"/>
      <c r="F437" s="16"/>
      <c r="G437" s="16"/>
      <c r="I437" s="16"/>
    </row>
    <row r="438" spans="1:9" x14ac:dyDescent="0.25">
      <c r="A438" s="16"/>
      <c r="E438" s="16"/>
      <c r="F438" s="16"/>
      <c r="G438" s="16"/>
      <c r="I438" s="16"/>
    </row>
    <row r="439" spans="1:9" x14ac:dyDescent="0.25">
      <c r="A439" s="16"/>
      <c r="E439" s="16"/>
      <c r="F439" s="16"/>
      <c r="G439" s="16"/>
      <c r="I439" s="16"/>
    </row>
    <row r="440" spans="1:9" x14ac:dyDescent="0.25">
      <c r="A440" s="16"/>
      <c r="E440" s="16"/>
      <c r="F440" s="16"/>
      <c r="G440" s="16"/>
      <c r="I440" s="16"/>
    </row>
    <row r="441" spans="1:9" x14ac:dyDescent="0.25">
      <c r="A441" s="16"/>
      <c r="E441" s="16"/>
      <c r="F441" s="16"/>
      <c r="G441" s="16"/>
      <c r="I441" s="16"/>
    </row>
    <row r="442" spans="1:9" x14ac:dyDescent="0.25">
      <c r="A442" s="16"/>
      <c r="E442" s="16"/>
      <c r="F442" s="16"/>
      <c r="G442" s="16"/>
      <c r="I442" s="16"/>
    </row>
    <row r="443" spans="1:9" x14ac:dyDescent="0.25">
      <c r="A443" s="16"/>
      <c r="E443" s="16"/>
      <c r="F443" s="16"/>
      <c r="G443" s="16"/>
      <c r="I443" s="16"/>
    </row>
    <row r="444" spans="1:9" x14ac:dyDescent="0.25">
      <c r="A444" s="16"/>
      <c r="E444" s="16"/>
      <c r="F444" s="16"/>
      <c r="G444" s="16"/>
      <c r="I444" s="16"/>
    </row>
    <row r="445" spans="1:9" x14ac:dyDescent="0.25">
      <c r="A445" s="16"/>
      <c r="E445" s="16"/>
      <c r="F445" s="16"/>
      <c r="G445" s="16"/>
      <c r="I445" s="16"/>
    </row>
    <row r="446" spans="1:9" x14ac:dyDescent="0.25">
      <c r="A446" s="16"/>
      <c r="E446" s="16"/>
      <c r="F446" s="16"/>
      <c r="G446" s="16"/>
      <c r="I446" s="16"/>
    </row>
    <row r="447" spans="1:9" x14ac:dyDescent="0.25">
      <c r="A447" s="16"/>
      <c r="E447" s="16"/>
      <c r="F447" s="16"/>
      <c r="G447" s="16"/>
      <c r="I447" s="16"/>
    </row>
    <row r="448" spans="1:9" x14ac:dyDescent="0.25">
      <c r="A448" s="16"/>
      <c r="E448" s="16"/>
      <c r="F448" s="16"/>
      <c r="G448" s="16"/>
      <c r="I448" s="16"/>
    </row>
    <row r="449" spans="1:9" x14ac:dyDescent="0.25">
      <c r="A449" s="16"/>
      <c r="E449" s="16"/>
      <c r="F449" s="16"/>
      <c r="G449" s="16"/>
      <c r="I449" s="16"/>
    </row>
    <row r="450" spans="1:9" x14ac:dyDescent="0.25">
      <c r="A450" s="16"/>
      <c r="E450" s="16"/>
      <c r="F450" s="16"/>
      <c r="G450" s="16"/>
      <c r="I450" s="16"/>
    </row>
    <row r="451" spans="1:9" x14ac:dyDescent="0.25">
      <c r="A451" s="16"/>
      <c r="E451" s="16"/>
      <c r="F451" s="16"/>
      <c r="G451" s="16"/>
      <c r="I451" s="16"/>
    </row>
    <row r="452" spans="1:9" x14ac:dyDescent="0.25">
      <c r="A452" s="16"/>
      <c r="E452" s="16"/>
      <c r="F452" s="16"/>
      <c r="G452" s="16"/>
      <c r="I452" s="16"/>
    </row>
    <row r="453" spans="1:9" x14ac:dyDescent="0.25">
      <c r="A453" s="16"/>
      <c r="E453" s="16"/>
      <c r="F453" s="16"/>
      <c r="G453" s="16"/>
      <c r="I453" s="16"/>
    </row>
    <row r="454" spans="1:9" x14ac:dyDescent="0.25">
      <c r="A454" s="16"/>
      <c r="E454" s="16"/>
      <c r="F454" s="16"/>
      <c r="G454" s="16"/>
      <c r="I454" s="16"/>
    </row>
    <row r="455" spans="1:9" x14ac:dyDescent="0.25">
      <c r="A455" s="16"/>
      <c r="E455" s="16"/>
      <c r="F455" s="16"/>
      <c r="G455" s="16"/>
      <c r="I455" s="16"/>
    </row>
    <row r="456" spans="1:9" x14ac:dyDescent="0.25">
      <c r="A456" s="16"/>
      <c r="E456" s="16"/>
      <c r="F456" s="16"/>
      <c r="G456" s="16"/>
      <c r="I456" s="16"/>
    </row>
    <row r="457" spans="1:9" x14ac:dyDescent="0.25">
      <c r="A457" s="16"/>
      <c r="E457" s="16"/>
      <c r="F457" s="16"/>
      <c r="G457" s="16"/>
      <c r="I457" s="16"/>
    </row>
    <row r="458" spans="1:9" x14ac:dyDescent="0.25">
      <c r="A458" s="16"/>
      <c r="E458" s="16"/>
      <c r="F458" s="16"/>
      <c r="G458" s="16"/>
      <c r="I458" s="16"/>
    </row>
    <row r="459" spans="1:9" x14ac:dyDescent="0.25">
      <c r="A459" s="16"/>
      <c r="E459" s="16"/>
      <c r="F459" s="16"/>
      <c r="G459" s="16"/>
      <c r="I459" s="16"/>
    </row>
    <row r="460" spans="1:9" x14ac:dyDescent="0.25">
      <c r="A460" s="16"/>
      <c r="E460" s="16"/>
      <c r="F460" s="16"/>
      <c r="G460" s="16"/>
      <c r="I460" s="16"/>
    </row>
    <row r="461" spans="1:9" x14ac:dyDescent="0.25">
      <c r="A461" s="16"/>
      <c r="E461" s="16"/>
      <c r="F461" s="16"/>
      <c r="G461" s="16"/>
      <c r="I461" s="16"/>
    </row>
    <row r="462" spans="1:9" x14ac:dyDescent="0.25">
      <c r="A462" s="16"/>
      <c r="E462" s="16"/>
      <c r="F462" s="16"/>
      <c r="G462" s="16"/>
      <c r="I462" s="16"/>
    </row>
    <row r="463" spans="1:9" x14ac:dyDescent="0.25">
      <c r="A463" s="16"/>
      <c r="E463" s="16"/>
      <c r="F463" s="16"/>
      <c r="G463" s="16"/>
      <c r="I463" s="16"/>
    </row>
    <row r="464" spans="1:9" x14ac:dyDescent="0.25">
      <c r="A464" s="16"/>
      <c r="E464" s="16"/>
      <c r="F464" s="16"/>
      <c r="G464" s="16"/>
      <c r="I464" s="16"/>
    </row>
    <row r="465" spans="1:9" x14ac:dyDescent="0.25">
      <c r="A465" s="16"/>
      <c r="E465" s="16"/>
      <c r="F465" s="16"/>
      <c r="G465" s="16"/>
      <c r="I465" s="16"/>
    </row>
    <row r="466" spans="1:9" x14ac:dyDescent="0.25">
      <c r="A466" s="16"/>
      <c r="E466" s="16"/>
      <c r="F466" s="16"/>
      <c r="G466" s="16"/>
      <c r="I466" s="16"/>
    </row>
    <row r="467" spans="1:9" x14ac:dyDescent="0.25">
      <c r="A467" s="16"/>
      <c r="E467" s="16"/>
      <c r="F467" s="16"/>
      <c r="G467" s="16"/>
      <c r="I467" s="16"/>
    </row>
    <row r="468" spans="1:9" x14ac:dyDescent="0.25">
      <c r="A468" s="16"/>
      <c r="E468" s="16"/>
      <c r="F468" s="16"/>
      <c r="G468" s="16"/>
      <c r="I468" s="16"/>
    </row>
    <row r="469" spans="1:9" x14ac:dyDescent="0.25">
      <c r="A469" s="16"/>
      <c r="E469" s="16"/>
      <c r="F469" s="16"/>
      <c r="G469" s="16"/>
      <c r="I469" s="16"/>
    </row>
    <row r="470" spans="1:9" x14ac:dyDescent="0.25">
      <c r="A470" s="16"/>
      <c r="E470" s="16"/>
      <c r="F470" s="16"/>
      <c r="G470" s="16"/>
      <c r="I470" s="16"/>
    </row>
    <row r="471" spans="1:9" x14ac:dyDescent="0.25">
      <c r="A471" s="16"/>
      <c r="E471" s="16"/>
      <c r="F471" s="16"/>
      <c r="G471" s="16"/>
      <c r="I471" s="16"/>
    </row>
    <row r="472" spans="1:9" x14ac:dyDescent="0.25">
      <c r="A472" s="16"/>
      <c r="E472" s="16"/>
      <c r="F472" s="16"/>
      <c r="G472" s="16"/>
      <c r="I472" s="16"/>
    </row>
    <row r="473" spans="1:9" x14ac:dyDescent="0.25">
      <c r="A473" s="16"/>
      <c r="E473" s="16"/>
      <c r="F473" s="16"/>
      <c r="G473" s="16"/>
      <c r="I473" s="16"/>
    </row>
    <row r="474" spans="1:9" x14ac:dyDescent="0.25">
      <c r="A474" s="16"/>
      <c r="E474" s="16"/>
      <c r="F474" s="16"/>
      <c r="G474" s="16"/>
      <c r="I474" s="16"/>
    </row>
    <row r="475" spans="1:9" x14ac:dyDescent="0.25">
      <c r="A475" s="16"/>
      <c r="E475" s="16"/>
      <c r="F475" s="16"/>
      <c r="G475" s="16"/>
      <c r="I475" s="16"/>
    </row>
    <row r="476" spans="1:9" x14ac:dyDescent="0.25">
      <c r="A476" s="16"/>
      <c r="E476" s="16"/>
      <c r="F476" s="16"/>
      <c r="G476" s="16"/>
      <c r="I476" s="16"/>
    </row>
    <row r="477" spans="1:9" x14ac:dyDescent="0.25">
      <c r="A477" s="16"/>
      <c r="E477" s="16"/>
      <c r="F477" s="16"/>
      <c r="G477" s="16"/>
      <c r="I477" s="16"/>
    </row>
    <row r="478" spans="1:9" x14ac:dyDescent="0.25">
      <c r="A478" s="16"/>
      <c r="E478" s="16"/>
      <c r="F478" s="16"/>
      <c r="G478" s="16"/>
      <c r="I478" s="16"/>
    </row>
    <row r="479" spans="1:9" x14ac:dyDescent="0.25">
      <c r="A479" s="16"/>
      <c r="E479" s="16"/>
      <c r="F479" s="16"/>
      <c r="G479" s="16"/>
      <c r="I479" s="16"/>
    </row>
    <row r="480" spans="1:9" x14ac:dyDescent="0.25">
      <c r="A480" s="16"/>
      <c r="E480" s="16"/>
      <c r="F480" s="16"/>
      <c r="G480" s="16"/>
      <c r="I480" s="16"/>
    </row>
    <row r="481" spans="1:9" x14ac:dyDescent="0.25">
      <c r="A481" s="16"/>
      <c r="E481" s="16"/>
      <c r="F481" s="16"/>
      <c r="G481" s="16"/>
      <c r="I481" s="16"/>
    </row>
    <row r="482" spans="1:9" x14ac:dyDescent="0.25">
      <c r="A482" s="16"/>
      <c r="E482" s="16"/>
      <c r="F482" s="16"/>
      <c r="G482" s="16"/>
      <c r="I482" s="16"/>
    </row>
    <row r="483" spans="1:9" x14ac:dyDescent="0.25">
      <c r="A483" s="16"/>
      <c r="E483" s="16"/>
      <c r="F483" s="16"/>
      <c r="G483" s="16"/>
      <c r="I483" s="16"/>
    </row>
    <row r="484" spans="1:9" x14ac:dyDescent="0.25">
      <c r="A484" s="16"/>
      <c r="E484" s="16"/>
      <c r="F484" s="16"/>
      <c r="G484" s="16"/>
      <c r="I484" s="16"/>
    </row>
    <row r="485" spans="1:9" x14ac:dyDescent="0.25">
      <c r="A485" s="16"/>
      <c r="E485" s="16"/>
      <c r="F485" s="16"/>
      <c r="G485" s="16"/>
      <c r="I485" s="16"/>
    </row>
    <row r="486" spans="1:9" x14ac:dyDescent="0.25">
      <c r="A486" s="16"/>
      <c r="E486" s="16"/>
      <c r="F486" s="16"/>
      <c r="G486" s="16"/>
      <c r="I486" s="16"/>
    </row>
    <row r="487" spans="1:9" x14ac:dyDescent="0.25">
      <c r="A487" s="16"/>
      <c r="E487" s="16"/>
      <c r="F487" s="16"/>
      <c r="G487" s="16"/>
      <c r="I487" s="16"/>
    </row>
    <row r="488" spans="1:9" x14ac:dyDescent="0.25">
      <c r="A488" s="16"/>
      <c r="E488" s="16"/>
      <c r="F488" s="16"/>
      <c r="G488" s="16"/>
      <c r="I488" s="16"/>
    </row>
    <row r="489" spans="1:9" x14ac:dyDescent="0.25">
      <c r="A489" s="16"/>
      <c r="E489" s="16"/>
      <c r="F489" s="16"/>
      <c r="G489" s="16"/>
      <c r="I489" s="16"/>
    </row>
    <row r="490" spans="1:9" x14ac:dyDescent="0.25">
      <c r="A490" s="16"/>
      <c r="E490" s="16"/>
      <c r="F490" s="16"/>
      <c r="G490" s="16"/>
      <c r="I490" s="16"/>
    </row>
    <row r="491" spans="1:9" x14ac:dyDescent="0.25">
      <c r="A491" s="16"/>
      <c r="E491" s="16"/>
      <c r="F491" s="16"/>
      <c r="G491" s="16"/>
      <c r="I491" s="16"/>
    </row>
    <row r="492" spans="1:9" x14ac:dyDescent="0.25">
      <c r="A492" s="16"/>
      <c r="E492" s="16"/>
      <c r="F492" s="16"/>
      <c r="G492" s="16"/>
      <c r="I492" s="16"/>
    </row>
    <row r="493" spans="1:9" x14ac:dyDescent="0.25">
      <c r="A493" s="16"/>
      <c r="E493" s="16"/>
      <c r="F493" s="16"/>
      <c r="G493" s="16"/>
      <c r="I493" s="16"/>
    </row>
    <row r="494" spans="1:9" x14ac:dyDescent="0.25">
      <c r="A494" s="16"/>
      <c r="E494" s="16"/>
      <c r="F494" s="16"/>
      <c r="G494" s="16"/>
      <c r="I494" s="16"/>
    </row>
    <row r="495" spans="1:9" x14ac:dyDescent="0.25">
      <c r="A495" s="16"/>
      <c r="E495" s="16"/>
      <c r="F495" s="16"/>
      <c r="G495" s="16"/>
      <c r="I495" s="16"/>
    </row>
    <row r="496" spans="1:9" x14ac:dyDescent="0.25">
      <c r="A496" s="16"/>
      <c r="E496" s="16"/>
      <c r="F496" s="16"/>
      <c r="G496" s="16"/>
      <c r="I496" s="16"/>
    </row>
    <row r="497" spans="1:9" x14ac:dyDescent="0.25">
      <c r="A497" s="16"/>
      <c r="E497" s="16"/>
      <c r="F497" s="16"/>
      <c r="G497" s="16"/>
      <c r="I497" s="16"/>
    </row>
    <row r="498" spans="1:9" x14ac:dyDescent="0.25">
      <c r="A498" s="16"/>
      <c r="E498" s="16"/>
      <c r="F498" s="16"/>
      <c r="G498" s="16"/>
      <c r="I498" s="16"/>
    </row>
    <row r="499" spans="1:9" x14ac:dyDescent="0.25">
      <c r="A499" s="16"/>
      <c r="E499" s="16"/>
      <c r="F499" s="16"/>
      <c r="G499" s="16"/>
      <c r="I499" s="16"/>
    </row>
    <row r="500" spans="1:9" x14ac:dyDescent="0.25">
      <c r="A500" s="16"/>
      <c r="E500" s="16"/>
      <c r="F500" s="16"/>
      <c r="G500" s="16"/>
      <c r="I500" s="16"/>
    </row>
    <row r="501" spans="1:9" x14ac:dyDescent="0.25">
      <c r="A501" s="16"/>
      <c r="E501" s="16"/>
      <c r="F501" s="16"/>
      <c r="G501" s="16"/>
      <c r="I501" s="16"/>
    </row>
    <row r="502" spans="1:9" x14ac:dyDescent="0.25">
      <c r="A502" s="16"/>
      <c r="E502" s="16"/>
      <c r="F502" s="16"/>
      <c r="G502" s="16"/>
      <c r="I502" s="16"/>
    </row>
    <row r="503" spans="1:9" x14ac:dyDescent="0.25">
      <c r="A503" s="16"/>
      <c r="E503" s="16"/>
      <c r="F503" s="16"/>
      <c r="G503" s="16"/>
      <c r="I503" s="16"/>
    </row>
    <row r="504" spans="1:9" x14ac:dyDescent="0.25">
      <c r="A504" s="16"/>
      <c r="E504" s="16"/>
      <c r="F504" s="16"/>
      <c r="G504" s="16"/>
      <c r="I504" s="16"/>
    </row>
    <row r="505" spans="1:9" x14ac:dyDescent="0.25">
      <c r="A505" s="16"/>
      <c r="E505" s="16"/>
      <c r="F505" s="16"/>
      <c r="G505" s="16"/>
      <c r="I505" s="16"/>
    </row>
    <row r="506" spans="1:9" x14ac:dyDescent="0.25">
      <c r="A506" s="16"/>
      <c r="E506" s="16"/>
      <c r="F506" s="16"/>
      <c r="G506" s="16"/>
      <c r="I506" s="16"/>
    </row>
    <row r="507" spans="1:9" x14ac:dyDescent="0.25">
      <c r="A507" s="16"/>
      <c r="E507" s="16"/>
      <c r="F507" s="16"/>
      <c r="G507" s="16"/>
      <c r="I507" s="16"/>
    </row>
    <row r="508" spans="1:9" x14ac:dyDescent="0.25">
      <c r="A508" s="16"/>
      <c r="E508" s="16"/>
      <c r="F508" s="16"/>
      <c r="G508" s="16"/>
      <c r="I508" s="16"/>
    </row>
    <row r="509" spans="1:9" x14ac:dyDescent="0.25">
      <c r="A509" s="16"/>
      <c r="E509" s="16"/>
      <c r="F509" s="16"/>
      <c r="G509" s="16"/>
      <c r="I509" s="16"/>
    </row>
    <row r="510" spans="1:9" x14ac:dyDescent="0.25">
      <c r="A510" s="16"/>
      <c r="E510" s="16"/>
      <c r="F510" s="16"/>
      <c r="G510" s="16"/>
      <c r="I510" s="16"/>
    </row>
    <row r="511" spans="1:9" x14ac:dyDescent="0.25">
      <c r="A511" s="16"/>
      <c r="E511" s="16"/>
      <c r="F511" s="16"/>
      <c r="G511" s="16"/>
      <c r="I511" s="16"/>
    </row>
    <row r="512" spans="1:9" x14ac:dyDescent="0.25">
      <c r="A512" s="16"/>
      <c r="E512" s="16"/>
      <c r="F512" s="16"/>
      <c r="G512" s="16"/>
      <c r="I512" s="16"/>
    </row>
    <row r="513" spans="1:9" x14ac:dyDescent="0.25">
      <c r="A513" s="16"/>
      <c r="E513" s="16"/>
      <c r="F513" s="16"/>
      <c r="G513" s="16"/>
      <c r="I513" s="16"/>
    </row>
    <row r="514" spans="1:9" x14ac:dyDescent="0.25">
      <c r="A514" s="16"/>
      <c r="E514" s="16"/>
      <c r="F514" s="16"/>
      <c r="G514" s="16"/>
      <c r="I514" s="16"/>
    </row>
    <row r="515" spans="1:9" x14ac:dyDescent="0.25">
      <c r="A515" s="16"/>
      <c r="E515" s="16"/>
      <c r="F515" s="16"/>
      <c r="G515" s="16"/>
      <c r="I515" s="16"/>
    </row>
    <row r="516" spans="1:9" x14ac:dyDescent="0.25">
      <c r="A516" s="16"/>
      <c r="E516" s="16"/>
      <c r="F516" s="16"/>
      <c r="G516" s="16"/>
      <c r="I516" s="16"/>
    </row>
    <row r="517" spans="1:9" x14ac:dyDescent="0.25">
      <c r="A517" s="16"/>
      <c r="E517" s="16"/>
      <c r="F517" s="16"/>
      <c r="G517" s="16"/>
      <c r="I517" s="16"/>
    </row>
    <row r="518" spans="1:9" x14ac:dyDescent="0.25">
      <c r="A518" s="16"/>
      <c r="E518" s="16"/>
      <c r="F518" s="16"/>
      <c r="G518" s="16"/>
      <c r="I518" s="16"/>
    </row>
    <row r="519" spans="1:9" x14ac:dyDescent="0.25">
      <c r="A519" s="16"/>
      <c r="E519" s="16"/>
      <c r="F519" s="16"/>
      <c r="G519" s="16"/>
      <c r="I519" s="16"/>
    </row>
    <row r="520" spans="1:9" x14ac:dyDescent="0.25">
      <c r="A520" s="16"/>
      <c r="E520" s="16"/>
      <c r="F520" s="16"/>
      <c r="G520" s="16"/>
      <c r="I520" s="16"/>
    </row>
    <row r="521" spans="1:9" x14ac:dyDescent="0.25">
      <c r="A521" s="16"/>
      <c r="E521" s="16"/>
      <c r="F521" s="16"/>
      <c r="G521" s="16"/>
      <c r="I521" s="16"/>
    </row>
    <row r="522" spans="1:9" x14ac:dyDescent="0.25">
      <c r="A522" s="16"/>
      <c r="E522" s="16"/>
      <c r="F522" s="16"/>
      <c r="G522" s="16"/>
      <c r="I522" s="16"/>
    </row>
    <row r="523" spans="1:9" x14ac:dyDescent="0.25">
      <c r="A523" s="16"/>
      <c r="E523" s="16"/>
      <c r="F523" s="16"/>
      <c r="G523" s="16"/>
      <c r="I523" s="16"/>
    </row>
    <row r="524" spans="1:9" x14ac:dyDescent="0.25">
      <c r="A524" s="16"/>
      <c r="E524" s="16"/>
      <c r="F524" s="16"/>
      <c r="G524" s="16"/>
      <c r="I524" s="16"/>
    </row>
    <row r="525" spans="1:9" x14ac:dyDescent="0.25">
      <c r="A525" s="16"/>
      <c r="E525" s="16"/>
      <c r="F525" s="16"/>
      <c r="G525" s="16"/>
      <c r="I525" s="16"/>
    </row>
    <row r="526" spans="1:9" x14ac:dyDescent="0.25">
      <c r="A526" s="16"/>
      <c r="E526" s="16"/>
      <c r="F526" s="16"/>
      <c r="G526" s="16"/>
      <c r="I526" s="16"/>
    </row>
    <row r="527" spans="1:9" x14ac:dyDescent="0.25">
      <c r="A527" s="16"/>
      <c r="E527" s="16"/>
      <c r="F527" s="16"/>
      <c r="G527" s="16"/>
      <c r="I527" s="16"/>
    </row>
    <row r="528" spans="1:9" x14ac:dyDescent="0.25">
      <c r="A528" s="16"/>
      <c r="E528" s="16"/>
      <c r="F528" s="16"/>
      <c r="G528" s="16"/>
      <c r="I528" s="16"/>
    </row>
    <row r="529" spans="1:9" x14ac:dyDescent="0.25">
      <c r="A529" s="16"/>
      <c r="E529" s="16"/>
      <c r="F529" s="16"/>
      <c r="G529" s="16"/>
      <c r="I529" s="16"/>
    </row>
    <row r="530" spans="1:9" x14ac:dyDescent="0.25">
      <c r="A530" s="16"/>
      <c r="E530" s="16"/>
      <c r="F530" s="16"/>
      <c r="G530" s="16"/>
      <c r="I530" s="16"/>
    </row>
    <row r="531" spans="1:9" x14ac:dyDescent="0.25">
      <c r="A531" s="16"/>
      <c r="E531" s="16"/>
      <c r="F531" s="16"/>
      <c r="G531" s="16"/>
      <c r="I531" s="16"/>
    </row>
    <row r="532" spans="1:9" x14ac:dyDescent="0.25">
      <c r="A532" s="16"/>
      <c r="E532" s="16"/>
      <c r="F532" s="16"/>
      <c r="G532" s="16"/>
      <c r="I532" s="16"/>
    </row>
    <row r="533" spans="1:9" x14ac:dyDescent="0.25">
      <c r="A533" s="16"/>
      <c r="E533" s="16"/>
      <c r="F533" s="16"/>
      <c r="G533" s="16"/>
      <c r="I533" s="16"/>
    </row>
    <row r="534" spans="1:9" x14ac:dyDescent="0.25">
      <c r="A534" s="16"/>
      <c r="E534" s="16"/>
      <c r="F534" s="16"/>
      <c r="G534" s="16"/>
      <c r="I534" s="16"/>
    </row>
    <row r="535" spans="1:9" x14ac:dyDescent="0.25">
      <c r="A535" s="16"/>
      <c r="E535" s="16"/>
      <c r="F535" s="16"/>
      <c r="G535" s="16"/>
      <c r="I535" s="16"/>
    </row>
    <row r="536" spans="1:9" x14ac:dyDescent="0.25">
      <c r="A536" s="16"/>
      <c r="E536" s="16"/>
      <c r="F536" s="16"/>
      <c r="G536" s="16"/>
      <c r="I536" s="16"/>
    </row>
    <row r="537" spans="1:9" x14ac:dyDescent="0.25">
      <c r="A537" s="16"/>
      <c r="E537" s="16"/>
      <c r="F537" s="16"/>
      <c r="G537" s="16"/>
      <c r="I537" s="16"/>
    </row>
    <row r="538" spans="1:9" x14ac:dyDescent="0.25">
      <c r="A538" s="16"/>
      <c r="E538" s="16"/>
      <c r="F538" s="16"/>
      <c r="G538" s="16"/>
      <c r="I538" s="16"/>
    </row>
    <row r="539" spans="1:9" x14ac:dyDescent="0.25">
      <c r="A539" s="16"/>
      <c r="E539" s="16"/>
      <c r="F539" s="16"/>
      <c r="G539" s="16"/>
      <c r="I539" s="16"/>
    </row>
    <row r="540" spans="1:9" x14ac:dyDescent="0.25">
      <c r="A540" s="16"/>
      <c r="E540" s="16"/>
      <c r="F540" s="16"/>
      <c r="G540" s="16"/>
      <c r="I540" s="16"/>
    </row>
    <row r="541" spans="1:9" x14ac:dyDescent="0.25">
      <c r="A541" s="16"/>
      <c r="E541" s="16"/>
      <c r="F541" s="16"/>
      <c r="G541" s="16"/>
      <c r="I541" s="16"/>
    </row>
    <row r="542" spans="1:9" x14ac:dyDescent="0.25">
      <c r="A542" s="16"/>
      <c r="E542" s="16"/>
      <c r="F542" s="16"/>
      <c r="G542" s="16"/>
      <c r="I542" s="16"/>
    </row>
    <row r="543" spans="1:9" x14ac:dyDescent="0.25">
      <c r="A543" s="16"/>
      <c r="E543" s="16"/>
      <c r="F543" s="16"/>
      <c r="G543" s="16"/>
      <c r="I543" s="16"/>
    </row>
    <row r="544" spans="1:9" x14ac:dyDescent="0.25">
      <c r="A544" s="16"/>
      <c r="E544" s="16"/>
      <c r="F544" s="16"/>
      <c r="G544" s="16"/>
      <c r="I544" s="16"/>
    </row>
    <row r="545" spans="1:9" x14ac:dyDescent="0.25">
      <c r="A545" s="16"/>
      <c r="E545" s="16"/>
      <c r="F545" s="16"/>
      <c r="G545" s="16"/>
      <c r="I545" s="16"/>
    </row>
    <row r="546" spans="1:9" x14ac:dyDescent="0.25">
      <c r="A546" s="16"/>
      <c r="E546" s="16"/>
      <c r="F546" s="16"/>
      <c r="G546" s="16"/>
      <c r="I546" s="16"/>
    </row>
    <row r="547" spans="1:9" x14ac:dyDescent="0.25">
      <c r="A547" s="16"/>
      <c r="E547" s="16"/>
      <c r="F547" s="16"/>
      <c r="G547" s="16"/>
      <c r="I547" s="16"/>
    </row>
    <row r="548" spans="1:9" x14ac:dyDescent="0.25">
      <c r="A548" s="16"/>
      <c r="E548" s="16"/>
      <c r="F548" s="16"/>
      <c r="G548" s="16"/>
      <c r="I548" s="16"/>
    </row>
    <row r="549" spans="1:9" x14ac:dyDescent="0.25">
      <c r="A549" s="16"/>
      <c r="E549" s="16"/>
      <c r="F549" s="16"/>
      <c r="G549" s="16"/>
      <c r="I549" s="16"/>
    </row>
    <row r="550" spans="1:9" x14ac:dyDescent="0.25">
      <c r="A550" s="16"/>
      <c r="E550" s="16"/>
      <c r="F550" s="16"/>
      <c r="G550" s="16"/>
      <c r="I550" s="16"/>
    </row>
    <row r="551" spans="1:9" x14ac:dyDescent="0.25">
      <c r="A551" s="16"/>
      <c r="E551" s="16"/>
      <c r="F551" s="16"/>
      <c r="G551" s="16"/>
      <c r="I551" s="16"/>
    </row>
    <row r="552" spans="1:9" x14ac:dyDescent="0.25">
      <c r="A552" s="16"/>
      <c r="E552" s="16"/>
      <c r="F552" s="16"/>
      <c r="G552" s="16"/>
      <c r="I552" s="16"/>
    </row>
    <row r="553" spans="1:9" x14ac:dyDescent="0.25">
      <c r="A553" s="16"/>
      <c r="E553" s="16"/>
      <c r="F553" s="16"/>
      <c r="G553" s="16"/>
      <c r="I553" s="16"/>
    </row>
    <row r="554" spans="1:9" x14ac:dyDescent="0.25">
      <c r="A554" s="16"/>
      <c r="E554" s="16"/>
      <c r="F554" s="16"/>
      <c r="G554" s="16"/>
      <c r="I554" s="16"/>
    </row>
    <row r="555" spans="1:9" x14ac:dyDescent="0.25">
      <c r="A555" s="16"/>
      <c r="E555" s="16"/>
      <c r="F555" s="16"/>
      <c r="G555" s="16"/>
      <c r="I555" s="16"/>
    </row>
    <row r="556" spans="1:9" x14ac:dyDescent="0.25">
      <c r="A556" s="16"/>
      <c r="E556" s="16"/>
      <c r="F556" s="16"/>
      <c r="G556" s="16"/>
      <c r="I556" s="16"/>
    </row>
    <row r="557" spans="1:9" x14ac:dyDescent="0.25">
      <c r="A557" s="16"/>
      <c r="E557" s="16"/>
      <c r="F557" s="16"/>
      <c r="G557" s="16"/>
      <c r="I557" s="16"/>
    </row>
    <row r="558" spans="1:9" x14ac:dyDescent="0.25">
      <c r="A558" s="16"/>
      <c r="E558" s="16"/>
      <c r="F558" s="16"/>
      <c r="G558" s="16"/>
      <c r="I558" s="16"/>
    </row>
    <row r="559" spans="1:9" x14ac:dyDescent="0.25">
      <c r="A559" s="16"/>
      <c r="E559" s="16"/>
      <c r="F559" s="16"/>
      <c r="G559" s="16"/>
      <c r="I559" s="16"/>
    </row>
    <row r="560" spans="1:9" x14ac:dyDescent="0.25">
      <c r="A560" s="16"/>
      <c r="E560" s="16"/>
      <c r="F560" s="16"/>
      <c r="G560" s="16"/>
      <c r="I560" s="16"/>
    </row>
    <row r="561" spans="1:9" x14ac:dyDescent="0.25">
      <c r="A561" s="16"/>
      <c r="E561" s="16"/>
      <c r="F561" s="16"/>
      <c r="G561" s="16"/>
      <c r="I561" s="16"/>
    </row>
    <row r="562" spans="1:9" x14ac:dyDescent="0.25">
      <c r="A562" s="16"/>
      <c r="E562" s="16"/>
      <c r="F562" s="16"/>
      <c r="G562" s="16"/>
      <c r="I562" s="16"/>
    </row>
    <row r="563" spans="1:9" x14ac:dyDescent="0.25">
      <c r="A563" s="16"/>
      <c r="E563" s="16"/>
      <c r="F563" s="16"/>
      <c r="G563" s="16"/>
      <c r="I563" s="16"/>
    </row>
    <row r="564" spans="1:9" x14ac:dyDescent="0.25">
      <c r="A564" s="16"/>
      <c r="E564" s="16"/>
      <c r="F564" s="16"/>
      <c r="G564" s="16"/>
      <c r="I564" s="16"/>
    </row>
    <row r="565" spans="1:9" x14ac:dyDescent="0.25">
      <c r="A565" s="16"/>
      <c r="E565" s="16"/>
      <c r="F565" s="16"/>
      <c r="G565" s="16"/>
      <c r="I565" s="16"/>
    </row>
    <row r="566" spans="1:9" x14ac:dyDescent="0.25">
      <c r="A566" s="16"/>
      <c r="E566" s="16"/>
      <c r="F566" s="16"/>
      <c r="G566" s="16"/>
      <c r="I566" s="16"/>
    </row>
    <row r="567" spans="1:9" x14ac:dyDescent="0.25">
      <c r="A567" s="16"/>
      <c r="E567" s="16"/>
      <c r="F567" s="16"/>
      <c r="G567" s="16"/>
      <c r="I567" s="16"/>
    </row>
    <row r="568" spans="1:9" x14ac:dyDescent="0.25">
      <c r="A568" s="16"/>
      <c r="E568" s="16"/>
      <c r="F568" s="16"/>
      <c r="G568" s="16"/>
      <c r="I568" s="16"/>
    </row>
    <row r="569" spans="1:9" x14ac:dyDescent="0.25">
      <c r="A569" s="16"/>
      <c r="E569" s="16"/>
      <c r="F569" s="16"/>
      <c r="G569" s="16"/>
      <c r="I569" s="16"/>
    </row>
    <row r="570" spans="1:9" x14ac:dyDescent="0.25">
      <c r="A570" s="16"/>
      <c r="E570" s="16"/>
      <c r="F570" s="16"/>
      <c r="G570" s="16"/>
      <c r="I570" s="16"/>
    </row>
    <row r="571" spans="1:9" x14ac:dyDescent="0.25">
      <c r="A571" s="16"/>
      <c r="E571" s="16"/>
      <c r="F571" s="16"/>
      <c r="G571" s="16"/>
      <c r="I571" s="16"/>
    </row>
    <row r="572" spans="1:9" x14ac:dyDescent="0.25">
      <c r="A572" s="16"/>
      <c r="E572" s="16"/>
      <c r="F572" s="16"/>
      <c r="G572" s="16"/>
      <c r="I572" s="16"/>
    </row>
    <row r="573" spans="1:9" x14ac:dyDescent="0.25">
      <c r="A573" s="16"/>
      <c r="E573" s="16"/>
      <c r="F573" s="16"/>
      <c r="G573" s="16"/>
      <c r="I573" s="16"/>
    </row>
    <row r="574" spans="1:9" x14ac:dyDescent="0.25">
      <c r="A574" s="16"/>
      <c r="E574" s="16"/>
      <c r="F574" s="16"/>
      <c r="G574" s="16"/>
      <c r="I574" s="16"/>
    </row>
    <row r="575" spans="1:9" x14ac:dyDescent="0.25">
      <c r="A575" s="16"/>
      <c r="E575" s="16"/>
      <c r="F575" s="16"/>
      <c r="G575" s="16"/>
      <c r="I575" s="16"/>
    </row>
    <row r="576" spans="1:9" x14ac:dyDescent="0.25">
      <c r="A576" s="16"/>
      <c r="E576" s="16"/>
      <c r="F576" s="16"/>
      <c r="G576" s="16"/>
      <c r="I576" s="16"/>
    </row>
    <row r="577" spans="1:9" x14ac:dyDescent="0.25">
      <c r="A577" s="16"/>
      <c r="E577" s="16"/>
      <c r="F577" s="16"/>
      <c r="G577" s="16"/>
      <c r="I577" s="16"/>
    </row>
    <row r="578" spans="1:9" x14ac:dyDescent="0.25">
      <c r="A578" s="16"/>
      <c r="E578" s="16"/>
      <c r="F578" s="16"/>
      <c r="G578" s="16"/>
      <c r="I578" s="16"/>
    </row>
    <row r="579" spans="1:9" x14ac:dyDescent="0.25">
      <c r="A579" s="16"/>
      <c r="E579" s="16"/>
      <c r="F579" s="16"/>
      <c r="G579" s="16"/>
      <c r="I579" s="16"/>
    </row>
    <row r="580" spans="1:9" x14ac:dyDescent="0.25">
      <c r="A580" s="16"/>
      <c r="E580" s="16"/>
      <c r="F580" s="16"/>
      <c r="G580" s="16"/>
      <c r="I580" s="16"/>
    </row>
    <row r="581" spans="1:9" x14ac:dyDescent="0.25">
      <c r="A581" s="16"/>
      <c r="E581" s="16"/>
      <c r="F581" s="16"/>
      <c r="G581" s="16"/>
      <c r="I581" s="16"/>
    </row>
    <row r="582" spans="1:9" x14ac:dyDescent="0.25">
      <c r="A582" s="16"/>
      <c r="E582" s="16"/>
      <c r="F582" s="16"/>
      <c r="G582" s="16"/>
      <c r="I582" s="16"/>
    </row>
    <row r="583" spans="1:9" x14ac:dyDescent="0.25">
      <c r="A583" s="16"/>
      <c r="E583" s="16"/>
      <c r="F583" s="16"/>
      <c r="G583" s="16"/>
      <c r="I583" s="16"/>
    </row>
    <row r="584" spans="1:9" x14ac:dyDescent="0.25">
      <c r="A584" s="16"/>
      <c r="E584" s="16"/>
      <c r="F584" s="16"/>
      <c r="G584" s="16"/>
      <c r="I584" s="16"/>
    </row>
    <row r="585" spans="1:9" x14ac:dyDescent="0.25">
      <c r="A585" s="16"/>
      <c r="E585" s="16"/>
      <c r="F585" s="16"/>
      <c r="G585" s="16"/>
      <c r="I585" s="16"/>
    </row>
    <row r="586" spans="1:9" x14ac:dyDescent="0.25">
      <c r="A586" s="16"/>
      <c r="E586" s="16"/>
      <c r="F586" s="16"/>
      <c r="G586" s="16"/>
      <c r="I586" s="16"/>
    </row>
    <row r="587" spans="1:9" x14ac:dyDescent="0.25">
      <c r="A587" s="16"/>
      <c r="E587" s="16"/>
      <c r="F587" s="16"/>
      <c r="G587" s="16"/>
      <c r="I587" s="16"/>
    </row>
    <row r="588" spans="1:9" x14ac:dyDescent="0.25">
      <c r="A588" s="16"/>
      <c r="E588" s="16"/>
      <c r="F588" s="16"/>
      <c r="G588" s="16"/>
      <c r="I588" s="16"/>
    </row>
    <row r="589" spans="1:9" x14ac:dyDescent="0.25">
      <c r="A589" s="16"/>
      <c r="E589" s="16"/>
      <c r="F589" s="16"/>
      <c r="G589" s="16"/>
      <c r="I589" s="16"/>
    </row>
    <row r="590" spans="1:9" x14ac:dyDescent="0.25">
      <c r="A590" s="16"/>
      <c r="E590" s="16"/>
      <c r="F590" s="16"/>
      <c r="G590" s="16"/>
      <c r="I590" s="16"/>
    </row>
    <row r="591" spans="1:9" x14ac:dyDescent="0.25">
      <c r="A591" s="16"/>
      <c r="E591" s="16"/>
      <c r="F591" s="16"/>
      <c r="G591" s="16"/>
      <c r="I591" s="16"/>
    </row>
    <row r="592" spans="1:9" x14ac:dyDescent="0.25">
      <c r="A592" s="16"/>
      <c r="E592" s="16"/>
      <c r="F592" s="16"/>
      <c r="G592" s="16"/>
      <c r="I592" s="16"/>
    </row>
    <row r="593" spans="1:9" x14ac:dyDescent="0.25">
      <c r="A593" s="16"/>
      <c r="E593" s="16"/>
      <c r="F593" s="16"/>
      <c r="G593" s="16"/>
      <c r="I593" s="16"/>
    </row>
    <row r="594" spans="1:9" x14ac:dyDescent="0.25">
      <c r="A594" s="16"/>
      <c r="E594" s="16"/>
      <c r="F594" s="16"/>
      <c r="G594" s="16"/>
      <c r="I594" s="16"/>
    </row>
    <row r="595" spans="1:9" x14ac:dyDescent="0.25">
      <c r="A595" s="16"/>
      <c r="E595" s="16"/>
      <c r="F595" s="16"/>
      <c r="G595" s="16"/>
      <c r="I595" s="16"/>
    </row>
    <row r="596" spans="1:9" x14ac:dyDescent="0.25">
      <c r="A596" s="16"/>
      <c r="E596" s="16"/>
      <c r="F596" s="16"/>
      <c r="G596" s="16"/>
      <c r="I596" s="16"/>
    </row>
    <row r="597" spans="1:9" x14ac:dyDescent="0.25">
      <c r="A597" s="16"/>
      <c r="E597" s="16"/>
      <c r="F597" s="16"/>
      <c r="G597" s="16"/>
      <c r="I597" s="16"/>
    </row>
    <row r="598" spans="1:9" x14ac:dyDescent="0.25">
      <c r="A598" s="16"/>
      <c r="E598" s="16"/>
      <c r="F598" s="16"/>
      <c r="G598" s="16"/>
      <c r="I598" s="16"/>
    </row>
    <row r="599" spans="1:9" x14ac:dyDescent="0.25">
      <c r="A599" s="16"/>
      <c r="E599" s="16"/>
      <c r="F599" s="16"/>
      <c r="G599" s="16"/>
      <c r="I599" s="16"/>
    </row>
    <row r="600" spans="1:9" x14ac:dyDescent="0.25">
      <c r="A600" s="16"/>
      <c r="E600" s="16"/>
      <c r="F600" s="16"/>
      <c r="G600" s="16"/>
      <c r="I600" s="16"/>
    </row>
    <row r="601" spans="1:9" x14ac:dyDescent="0.25">
      <c r="A601" s="16"/>
      <c r="E601" s="16"/>
      <c r="F601" s="16"/>
      <c r="G601" s="16"/>
      <c r="I601" s="16"/>
    </row>
    <row r="602" spans="1:9" x14ac:dyDescent="0.25">
      <c r="A602" s="16"/>
      <c r="E602" s="16"/>
      <c r="F602" s="16"/>
      <c r="G602" s="16"/>
      <c r="I602" s="16"/>
    </row>
    <row r="603" spans="1:9" x14ac:dyDescent="0.25">
      <c r="A603" s="16"/>
      <c r="E603" s="16"/>
      <c r="F603" s="16"/>
      <c r="G603" s="16"/>
      <c r="I603" s="16"/>
    </row>
    <row r="604" spans="1:9" x14ac:dyDescent="0.25">
      <c r="A604" s="16"/>
      <c r="E604" s="16"/>
      <c r="F604" s="16"/>
      <c r="G604" s="16"/>
      <c r="I604" s="16"/>
    </row>
    <row r="605" spans="1:9" x14ac:dyDescent="0.25">
      <c r="A605" s="16"/>
      <c r="E605" s="16"/>
      <c r="F605" s="16"/>
      <c r="G605" s="16"/>
      <c r="I605" s="16"/>
    </row>
    <row r="606" spans="1:9" x14ac:dyDescent="0.25">
      <c r="A606" s="16"/>
      <c r="E606" s="16"/>
      <c r="F606" s="16"/>
      <c r="G606" s="16"/>
      <c r="I606" s="16"/>
    </row>
    <row r="607" spans="1:9" x14ac:dyDescent="0.25">
      <c r="A607" s="16"/>
      <c r="E607" s="16"/>
      <c r="F607" s="16"/>
      <c r="G607" s="16"/>
      <c r="I607" s="16"/>
    </row>
    <row r="608" spans="1:9" x14ac:dyDescent="0.25">
      <c r="A608" s="16"/>
      <c r="E608" s="16"/>
      <c r="F608" s="16"/>
      <c r="G608" s="16"/>
      <c r="I608" s="16"/>
    </row>
    <row r="609" spans="1:9" x14ac:dyDescent="0.25">
      <c r="A609" s="16"/>
      <c r="E609" s="16"/>
      <c r="F609" s="16"/>
      <c r="G609" s="16"/>
      <c r="I609" s="16"/>
    </row>
    <row r="610" spans="1:9" x14ac:dyDescent="0.25">
      <c r="A610" s="16"/>
      <c r="E610" s="16"/>
      <c r="F610" s="16"/>
      <c r="G610" s="16"/>
      <c r="I610" s="16"/>
    </row>
    <row r="611" spans="1:9" x14ac:dyDescent="0.25">
      <c r="A611" s="16"/>
      <c r="E611" s="16"/>
      <c r="F611" s="16"/>
      <c r="G611" s="16"/>
      <c r="I611" s="16"/>
    </row>
    <row r="612" spans="1:9" x14ac:dyDescent="0.25">
      <c r="A612" s="16"/>
      <c r="E612" s="16"/>
      <c r="F612" s="16"/>
      <c r="G612" s="16"/>
      <c r="I612" s="16"/>
    </row>
    <row r="613" spans="1:9" x14ac:dyDescent="0.25">
      <c r="A613" s="16"/>
      <c r="E613" s="16"/>
      <c r="F613" s="16"/>
      <c r="G613" s="16"/>
      <c r="I613" s="16"/>
    </row>
    <row r="614" spans="1:9" x14ac:dyDescent="0.25">
      <c r="A614" s="16"/>
      <c r="E614" s="16"/>
      <c r="F614" s="16"/>
      <c r="G614" s="16"/>
      <c r="I614" s="16"/>
    </row>
    <row r="615" spans="1:9" x14ac:dyDescent="0.25">
      <c r="A615" s="16"/>
      <c r="E615" s="16"/>
      <c r="F615" s="16"/>
      <c r="G615" s="16"/>
      <c r="I615" s="16"/>
    </row>
    <row r="616" spans="1:9" x14ac:dyDescent="0.25">
      <c r="A616" s="16"/>
      <c r="E616" s="16"/>
      <c r="F616" s="16"/>
      <c r="G616" s="16"/>
      <c r="I616" s="16"/>
    </row>
    <row r="617" spans="1:9" x14ac:dyDescent="0.25">
      <c r="A617" s="16"/>
      <c r="E617" s="16"/>
      <c r="F617" s="16"/>
      <c r="G617" s="16"/>
      <c r="I617" s="16"/>
    </row>
    <row r="618" spans="1:9" x14ac:dyDescent="0.25">
      <c r="A618" s="16"/>
      <c r="E618" s="16"/>
      <c r="F618" s="16"/>
      <c r="G618" s="16"/>
      <c r="I618" s="16"/>
    </row>
    <row r="619" spans="1:9" x14ac:dyDescent="0.25">
      <c r="A619" s="16"/>
      <c r="E619" s="16"/>
      <c r="F619" s="16"/>
      <c r="G619" s="16"/>
      <c r="I619" s="16"/>
    </row>
    <row r="620" spans="1:9" x14ac:dyDescent="0.25">
      <c r="A620" s="16"/>
      <c r="E620" s="16"/>
      <c r="F620" s="16"/>
      <c r="G620" s="16"/>
      <c r="I620" s="16"/>
    </row>
    <row r="621" spans="1:9" x14ac:dyDescent="0.25">
      <c r="A621" s="16"/>
      <c r="E621" s="16"/>
      <c r="F621" s="16"/>
      <c r="G621" s="16"/>
      <c r="I621" s="16"/>
    </row>
    <row r="622" spans="1:9" x14ac:dyDescent="0.25">
      <c r="A622" s="16"/>
      <c r="E622" s="16"/>
      <c r="F622" s="16"/>
      <c r="G622" s="16"/>
      <c r="I622" s="16"/>
    </row>
    <row r="623" spans="1:9" x14ac:dyDescent="0.25">
      <c r="A623" s="16"/>
      <c r="E623" s="16"/>
      <c r="F623" s="16"/>
      <c r="G623" s="16"/>
      <c r="I623" s="16"/>
    </row>
    <row r="624" spans="1:9" x14ac:dyDescent="0.25">
      <c r="A624" s="16"/>
      <c r="E624" s="16"/>
      <c r="F624" s="16"/>
      <c r="G624" s="16"/>
      <c r="I624" s="16"/>
    </row>
    <row r="625" spans="1:9" x14ac:dyDescent="0.25">
      <c r="A625" s="16"/>
      <c r="E625" s="16"/>
      <c r="F625" s="16"/>
      <c r="G625" s="16"/>
      <c r="I625" s="16"/>
    </row>
    <row r="626" spans="1:9" x14ac:dyDescent="0.25">
      <c r="A626" s="16"/>
      <c r="E626" s="16"/>
      <c r="F626" s="16"/>
      <c r="G626" s="16"/>
      <c r="I626" s="16"/>
    </row>
    <row r="627" spans="1:9" x14ac:dyDescent="0.25">
      <c r="A627" s="16"/>
      <c r="E627" s="16"/>
      <c r="F627" s="16"/>
      <c r="G627" s="16"/>
      <c r="I627" s="16"/>
    </row>
    <row r="628" spans="1:9" x14ac:dyDescent="0.25">
      <c r="A628" s="16"/>
      <c r="E628" s="16"/>
      <c r="F628" s="16"/>
      <c r="G628" s="16"/>
      <c r="I628" s="16"/>
    </row>
    <row r="629" spans="1:9" x14ac:dyDescent="0.25">
      <c r="A629" s="16"/>
      <c r="E629" s="16"/>
      <c r="F629" s="16"/>
      <c r="G629" s="16"/>
      <c r="I629" s="16"/>
    </row>
    <row r="630" spans="1:9" x14ac:dyDescent="0.25">
      <c r="A630" s="16"/>
      <c r="E630" s="16"/>
      <c r="F630" s="16"/>
      <c r="G630" s="16"/>
      <c r="I630" s="16"/>
    </row>
    <row r="631" spans="1:9" x14ac:dyDescent="0.25">
      <c r="A631" s="16"/>
      <c r="E631" s="16"/>
      <c r="F631" s="16"/>
      <c r="G631" s="16"/>
      <c r="I631" s="16"/>
    </row>
    <row r="632" spans="1:9" x14ac:dyDescent="0.25">
      <c r="A632" s="16"/>
      <c r="E632" s="16"/>
      <c r="F632" s="16"/>
      <c r="G632" s="16"/>
      <c r="I632" s="16"/>
    </row>
    <row r="633" spans="1:9" x14ac:dyDescent="0.25">
      <c r="A633" s="16"/>
      <c r="E633" s="16"/>
      <c r="F633" s="16"/>
      <c r="G633" s="16"/>
      <c r="I633" s="16"/>
    </row>
    <row r="634" spans="1:9" x14ac:dyDescent="0.25">
      <c r="A634" s="16"/>
      <c r="E634" s="16"/>
      <c r="F634" s="16"/>
      <c r="G634" s="16"/>
      <c r="I634" s="16"/>
    </row>
    <row r="635" spans="1:9" x14ac:dyDescent="0.25">
      <c r="A635" s="16"/>
      <c r="E635" s="16"/>
      <c r="F635" s="16"/>
      <c r="G635" s="16"/>
      <c r="I635" s="16"/>
    </row>
    <row r="636" spans="1:9" x14ac:dyDescent="0.25">
      <c r="A636" s="16"/>
      <c r="E636" s="16"/>
      <c r="F636" s="16"/>
      <c r="G636" s="16"/>
      <c r="I636" s="16"/>
    </row>
    <row r="637" spans="1:9" x14ac:dyDescent="0.25">
      <c r="A637" s="16"/>
      <c r="E637" s="16"/>
      <c r="F637" s="16"/>
      <c r="G637" s="16"/>
      <c r="I637" s="16"/>
    </row>
    <row r="638" spans="1:9" x14ac:dyDescent="0.25">
      <c r="A638" s="16"/>
      <c r="E638" s="16"/>
      <c r="F638" s="16"/>
      <c r="G638" s="16"/>
      <c r="I638" s="16"/>
    </row>
    <row r="639" spans="1:9" x14ac:dyDescent="0.25">
      <c r="A639" s="16"/>
      <c r="E639" s="16"/>
      <c r="F639" s="16"/>
      <c r="G639" s="16"/>
      <c r="I639" s="16"/>
    </row>
    <row r="640" spans="1:9" x14ac:dyDescent="0.25">
      <c r="A640" s="16"/>
      <c r="E640" s="16"/>
      <c r="F640" s="16"/>
      <c r="G640" s="16"/>
      <c r="I640" s="16"/>
    </row>
    <row r="641" spans="1:9" x14ac:dyDescent="0.25">
      <c r="A641" s="16"/>
      <c r="E641" s="16"/>
      <c r="F641" s="16"/>
      <c r="G641" s="16"/>
      <c r="I641" s="16"/>
    </row>
    <row r="642" spans="1:9" x14ac:dyDescent="0.25">
      <c r="A642" s="16"/>
      <c r="E642" s="16"/>
      <c r="F642" s="16"/>
      <c r="G642" s="16"/>
      <c r="I642" s="16"/>
    </row>
    <row r="643" spans="1:9" x14ac:dyDescent="0.25">
      <c r="A643" s="16"/>
      <c r="E643" s="16"/>
      <c r="F643" s="16"/>
      <c r="G643" s="16"/>
      <c r="I643" s="16"/>
    </row>
    <row r="644" spans="1:9" x14ac:dyDescent="0.25">
      <c r="A644" s="16"/>
      <c r="E644" s="16"/>
      <c r="F644" s="16"/>
      <c r="G644" s="16"/>
      <c r="I644" s="16"/>
    </row>
    <row r="645" spans="1:9" x14ac:dyDescent="0.25">
      <c r="A645" s="16"/>
      <c r="E645" s="16"/>
      <c r="F645" s="16"/>
      <c r="G645" s="16"/>
      <c r="I645" s="16"/>
    </row>
    <row r="646" spans="1:9" x14ac:dyDescent="0.25">
      <c r="A646" s="16"/>
      <c r="E646" s="16"/>
      <c r="F646" s="16"/>
      <c r="G646" s="16"/>
      <c r="I646" s="16"/>
    </row>
    <row r="647" spans="1:9" x14ac:dyDescent="0.25">
      <c r="A647" s="16"/>
      <c r="E647" s="16"/>
      <c r="F647" s="16"/>
      <c r="G647" s="16"/>
      <c r="I647" s="16"/>
    </row>
    <row r="648" spans="1:9" x14ac:dyDescent="0.25">
      <c r="A648" s="16"/>
      <c r="E648" s="16"/>
      <c r="F648" s="16"/>
      <c r="G648" s="16"/>
      <c r="I648" s="16"/>
    </row>
    <row r="649" spans="1:9" x14ac:dyDescent="0.25">
      <c r="A649" s="16"/>
      <c r="E649" s="16"/>
      <c r="F649" s="16"/>
      <c r="G649" s="16"/>
      <c r="I649" s="16"/>
    </row>
    <row r="650" spans="1:9" x14ac:dyDescent="0.25">
      <c r="A650" s="16"/>
      <c r="E650" s="16"/>
      <c r="F650" s="16"/>
      <c r="G650" s="16"/>
      <c r="I650" s="16"/>
    </row>
    <row r="651" spans="1:9" x14ac:dyDescent="0.25">
      <c r="A651" s="16"/>
      <c r="E651" s="16"/>
      <c r="F651" s="16"/>
      <c r="G651" s="16"/>
      <c r="I651" s="16"/>
    </row>
    <row r="652" spans="1:9" x14ac:dyDescent="0.25">
      <c r="A652" s="16"/>
      <c r="E652" s="16"/>
      <c r="F652" s="16"/>
      <c r="G652" s="16"/>
      <c r="I652" s="16"/>
    </row>
    <row r="653" spans="1:9" x14ac:dyDescent="0.25">
      <c r="A653" s="16"/>
      <c r="E653" s="16"/>
      <c r="F653" s="16"/>
      <c r="G653" s="16"/>
      <c r="I653" s="16"/>
    </row>
    <row r="654" spans="1:9" x14ac:dyDescent="0.25">
      <c r="A654" s="16"/>
      <c r="E654" s="16"/>
      <c r="F654" s="16"/>
      <c r="G654" s="16"/>
      <c r="I654" s="16"/>
    </row>
    <row r="655" spans="1:9" x14ac:dyDescent="0.25">
      <c r="A655" s="16"/>
      <c r="E655" s="16"/>
      <c r="F655" s="16"/>
      <c r="G655" s="16"/>
      <c r="I655" s="16"/>
    </row>
    <row r="656" spans="1:9" x14ac:dyDescent="0.25">
      <c r="A656" s="16"/>
      <c r="E656" s="16"/>
      <c r="F656" s="16"/>
      <c r="G656" s="16"/>
      <c r="I656" s="16"/>
    </row>
    <row r="657" spans="1:9" x14ac:dyDescent="0.25">
      <c r="A657" s="16"/>
      <c r="E657" s="16"/>
      <c r="F657" s="16"/>
      <c r="G657" s="16"/>
      <c r="I657" s="16"/>
    </row>
    <row r="658" spans="1:9" x14ac:dyDescent="0.25">
      <c r="A658" s="16"/>
      <c r="E658" s="16"/>
      <c r="F658" s="16"/>
      <c r="G658" s="16"/>
      <c r="I658" s="16"/>
    </row>
    <row r="659" spans="1:9" x14ac:dyDescent="0.25">
      <c r="A659" s="16"/>
      <c r="E659" s="16"/>
      <c r="F659" s="16"/>
      <c r="G659" s="16"/>
      <c r="I659" s="16"/>
    </row>
    <row r="660" spans="1:9" x14ac:dyDescent="0.25">
      <c r="A660" s="16"/>
      <c r="E660" s="16"/>
      <c r="F660" s="16"/>
      <c r="G660" s="16"/>
      <c r="I660" s="16"/>
    </row>
    <row r="661" spans="1:9" x14ac:dyDescent="0.25">
      <c r="A661" s="16"/>
      <c r="E661" s="16"/>
      <c r="F661" s="16"/>
      <c r="G661" s="16"/>
      <c r="I661" s="16"/>
    </row>
    <row r="662" spans="1:9" x14ac:dyDescent="0.25">
      <c r="A662" s="16"/>
      <c r="E662" s="16"/>
      <c r="F662" s="16"/>
      <c r="G662" s="16"/>
      <c r="I662" s="16"/>
    </row>
    <row r="663" spans="1:9" x14ac:dyDescent="0.25">
      <c r="A663" s="16"/>
      <c r="E663" s="16"/>
      <c r="F663" s="16"/>
      <c r="G663" s="16"/>
      <c r="I663" s="16"/>
    </row>
    <row r="664" spans="1:9" x14ac:dyDescent="0.25">
      <c r="A664" s="16"/>
      <c r="E664" s="16"/>
      <c r="F664" s="16"/>
      <c r="G664" s="16"/>
      <c r="I664" s="16"/>
    </row>
    <row r="665" spans="1:9" x14ac:dyDescent="0.25">
      <c r="A665" s="16"/>
      <c r="E665" s="16"/>
      <c r="F665" s="16"/>
      <c r="G665" s="16"/>
      <c r="I665" s="16"/>
    </row>
    <row r="666" spans="1:9" x14ac:dyDescent="0.25">
      <c r="A666" s="16"/>
      <c r="E666" s="16"/>
      <c r="F666" s="16"/>
      <c r="G666" s="16"/>
      <c r="I666" s="16"/>
    </row>
    <row r="667" spans="1:9" x14ac:dyDescent="0.25">
      <c r="A667" s="16"/>
      <c r="E667" s="16"/>
      <c r="F667" s="16"/>
      <c r="G667" s="16"/>
      <c r="I667" s="16"/>
    </row>
    <row r="668" spans="1:9" x14ac:dyDescent="0.25">
      <c r="A668" s="16"/>
      <c r="E668" s="16"/>
      <c r="F668" s="16"/>
      <c r="G668" s="16"/>
      <c r="I668" s="16"/>
    </row>
    <row r="669" spans="1:9" x14ac:dyDescent="0.25">
      <c r="A669" s="16"/>
      <c r="E669" s="16"/>
      <c r="F669" s="16"/>
      <c r="G669" s="16"/>
      <c r="I669" s="16"/>
    </row>
    <row r="670" spans="1:9" x14ac:dyDescent="0.25">
      <c r="A670" s="16"/>
      <c r="E670" s="16"/>
      <c r="F670" s="16"/>
      <c r="G670" s="16"/>
      <c r="I670" s="16"/>
    </row>
    <row r="671" spans="1:9" x14ac:dyDescent="0.25">
      <c r="A671" s="16"/>
      <c r="E671" s="16"/>
      <c r="F671" s="16"/>
      <c r="G671" s="16"/>
      <c r="I671" s="16"/>
    </row>
    <row r="672" spans="1:9" x14ac:dyDescent="0.25">
      <c r="A672" s="16"/>
      <c r="E672" s="16"/>
      <c r="F672" s="16"/>
      <c r="G672" s="16"/>
      <c r="I672" s="16"/>
    </row>
    <row r="673" spans="1:9" x14ac:dyDescent="0.25">
      <c r="A673" s="16"/>
      <c r="E673" s="16"/>
      <c r="F673" s="16"/>
      <c r="G673" s="16"/>
      <c r="I673" s="16"/>
    </row>
    <row r="674" spans="1:9" x14ac:dyDescent="0.25">
      <c r="A674" s="16"/>
      <c r="E674" s="16"/>
      <c r="F674" s="16"/>
      <c r="G674" s="16"/>
      <c r="I674" s="16"/>
    </row>
    <row r="675" spans="1:9" x14ac:dyDescent="0.25">
      <c r="A675" s="16"/>
      <c r="E675" s="16"/>
      <c r="F675" s="16"/>
      <c r="G675" s="16"/>
      <c r="I675" s="16"/>
    </row>
    <row r="676" spans="1:9" x14ac:dyDescent="0.25">
      <c r="A676" s="16"/>
      <c r="E676" s="16"/>
      <c r="F676" s="16"/>
      <c r="G676" s="16"/>
      <c r="I676" s="16"/>
    </row>
    <row r="677" spans="1:9" x14ac:dyDescent="0.25">
      <c r="A677" s="16"/>
      <c r="E677" s="16"/>
      <c r="F677" s="16"/>
      <c r="G677" s="16"/>
      <c r="I677" s="16"/>
    </row>
    <row r="678" spans="1:9" x14ac:dyDescent="0.25">
      <c r="A678" s="16"/>
      <c r="E678" s="16"/>
      <c r="F678" s="16"/>
      <c r="G678" s="16"/>
      <c r="I678" s="16"/>
    </row>
    <row r="679" spans="1:9" x14ac:dyDescent="0.25">
      <c r="A679" s="16"/>
      <c r="E679" s="16"/>
      <c r="F679" s="16"/>
      <c r="G679" s="16"/>
      <c r="I679" s="16"/>
    </row>
    <row r="680" spans="1:9" x14ac:dyDescent="0.25">
      <c r="A680" s="16"/>
      <c r="E680" s="16"/>
      <c r="F680" s="16"/>
      <c r="G680" s="16"/>
      <c r="I680" s="16"/>
    </row>
    <row r="681" spans="1:9" x14ac:dyDescent="0.25">
      <c r="A681" s="16"/>
      <c r="E681" s="16"/>
      <c r="F681" s="16"/>
      <c r="G681" s="16"/>
      <c r="I681" s="16"/>
    </row>
    <row r="682" spans="1:9" x14ac:dyDescent="0.25">
      <c r="A682" s="16"/>
      <c r="E682" s="16"/>
      <c r="F682" s="16"/>
      <c r="G682" s="16"/>
      <c r="I682" s="16"/>
    </row>
    <row r="683" spans="1:9" x14ac:dyDescent="0.25">
      <c r="A683" s="16"/>
      <c r="E683" s="16"/>
      <c r="F683" s="16"/>
      <c r="G683" s="16"/>
      <c r="I683" s="16"/>
    </row>
    <row r="684" spans="1:9" x14ac:dyDescent="0.25">
      <c r="A684" s="16"/>
      <c r="E684" s="16"/>
      <c r="F684" s="16"/>
      <c r="G684" s="16"/>
      <c r="I684" s="16"/>
    </row>
    <row r="685" spans="1:9" x14ac:dyDescent="0.25">
      <c r="A685" s="16"/>
      <c r="E685" s="16"/>
      <c r="F685" s="16"/>
      <c r="G685" s="16"/>
      <c r="I685" s="16"/>
    </row>
    <row r="686" spans="1:9" x14ac:dyDescent="0.25">
      <c r="A686" s="16"/>
      <c r="E686" s="16"/>
      <c r="F686" s="16"/>
      <c r="G686" s="16"/>
      <c r="I686" s="16"/>
    </row>
    <row r="687" spans="1:9" x14ac:dyDescent="0.25">
      <c r="A687" s="16"/>
      <c r="E687" s="16"/>
      <c r="F687" s="16"/>
      <c r="G687" s="16"/>
      <c r="I687" s="16"/>
    </row>
    <row r="688" spans="1:9" x14ac:dyDescent="0.25">
      <c r="A688" s="16"/>
      <c r="E688" s="16"/>
      <c r="F688" s="16"/>
      <c r="G688" s="16"/>
      <c r="I688" s="16"/>
    </row>
    <row r="689" spans="1:9" x14ac:dyDescent="0.25">
      <c r="A689" s="16"/>
      <c r="E689" s="16"/>
      <c r="F689" s="16"/>
      <c r="G689" s="16"/>
      <c r="I689" s="16"/>
    </row>
    <row r="690" spans="1:9" x14ac:dyDescent="0.25">
      <c r="A690" s="16"/>
      <c r="E690" s="16"/>
      <c r="F690" s="16"/>
      <c r="G690" s="16"/>
      <c r="I690" s="16"/>
    </row>
    <row r="691" spans="1:9" x14ac:dyDescent="0.25">
      <c r="A691" s="16"/>
      <c r="E691" s="16"/>
      <c r="F691" s="16"/>
      <c r="G691" s="16"/>
      <c r="I691" s="16"/>
    </row>
    <row r="692" spans="1:9" x14ac:dyDescent="0.25">
      <c r="A692" s="16"/>
      <c r="E692" s="16"/>
      <c r="F692" s="16"/>
      <c r="G692" s="16"/>
      <c r="I692" s="16"/>
    </row>
    <row r="693" spans="1:9" x14ac:dyDescent="0.25">
      <c r="A693" s="16"/>
      <c r="E693" s="16"/>
      <c r="F693" s="16"/>
      <c r="G693" s="16"/>
      <c r="I693" s="16"/>
    </row>
    <row r="694" spans="1:9" x14ac:dyDescent="0.25">
      <c r="A694" s="16"/>
      <c r="E694" s="16"/>
      <c r="F694" s="16"/>
      <c r="G694" s="16"/>
      <c r="I694" s="16"/>
    </row>
    <row r="695" spans="1:9" x14ac:dyDescent="0.25">
      <c r="A695" s="16"/>
      <c r="E695" s="16"/>
      <c r="F695" s="16"/>
      <c r="G695" s="16"/>
      <c r="I695" s="16"/>
    </row>
    <row r="696" spans="1:9" x14ac:dyDescent="0.25">
      <c r="A696" s="16"/>
      <c r="E696" s="16"/>
      <c r="F696" s="16"/>
      <c r="G696" s="16"/>
      <c r="I696" s="16"/>
    </row>
    <row r="697" spans="1:9" x14ac:dyDescent="0.25">
      <c r="A697" s="16"/>
      <c r="E697" s="16"/>
      <c r="F697" s="16"/>
      <c r="G697" s="16"/>
      <c r="I697" s="16"/>
    </row>
    <row r="698" spans="1:9" x14ac:dyDescent="0.25">
      <c r="A698" s="16"/>
      <c r="E698" s="16"/>
      <c r="F698" s="16"/>
      <c r="G698" s="16"/>
      <c r="I698" s="16"/>
    </row>
    <row r="699" spans="1:9" x14ac:dyDescent="0.25">
      <c r="A699" s="16"/>
      <c r="E699" s="16"/>
      <c r="F699" s="16"/>
      <c r="G699" s="16"/>
      <c r="I699" s="16"/>
    </row>
    <row r="700" spans="1:9" x14ac:dyDescent="0.25">
      <c r="A700" s="16"/>
      <c r="E700" s="16"/>
      <c r="F700" s="16"/>
      <c r="G700" s="16"/>
      <c r="I700" s="16"/>
    </row>
    <row r="701" spans="1:9" x14ac:dyDescent="0.25">
      <c r="A701" s="16"/>
      <c r="E701" s="16"/>
      <c r="F701" s="16"/>
      <c r="G701" s="16"/>
      <c r="I701" s="16"/>
    </row>
    <row r="702" spans="1:9" x14ac:dyDescent="0.25">
      <c r="A702" s="16"/>
      <c r="E702" s="16"/>
      <c r="F702" s="16"/>
      <c r="G702" s="16"/>
      <c r="I702" s="16"/>
    </row>
    <row r="703" spans="1:9" x14ac:dyDescent="0.25">
      <c r="A703" s="16"/>
      <c r="E703" s="16"/>
      <c r="F703" s="16"/>
      <c r="G703" s="16"/>
      <c r="I703" s="16"/>
    </row>
    <row r="704" spans="1:9" x14ac:dyDescent="0.25">
      <c r="A704" s="16"/>
      <c r="E704" s="16"/>
      <c r="F704" s="16"/>
      <c r="G704" s="16"/>
      <c r="I704" s="16"/>
    </row>
    <row r="705" spans="1:9" x14ac:dyDescent="0.25">
      <c r="A705" s="16"/>
      <c r="E705" s="16"/>
      <c r="F705" s="16"/>
      <c r="G705" s="16"/>
      <c r="I705" s="16"/>
    </row>
    <row r="706" spans="1:9" x14ac:dyDescent="0.25">
      <c r="A706" s="16"/>
      <c r="E706" s="16"/>
      <c r="F706" s="16"/>
      <c r="G706" s="16"/>
      <c r="I706" s="16"/>
    </row>
    <row r="707" spans="1:9" x14ac:dyDescent="0.25">
      <c r="A707" s="16"/>
      <c r="E707" s="16"/>
      <c r="F707" s="16"/>
      <c r="G707" s="16"/>
      <c r="I707" s="16"/>
    </row>
    <row r="708" spans="1:9" x14ac:dyDescent="0.25">
      <c r="A708" s="16"/>
      <c r="E708" s="16"/>
      <c r="F708" s="16"/>
      <c r="G708" s="16"/>
      <c r="I708" s="16"/>
    </row>
    <row r="709" spans="1:9" x14ac:dyDescent="0.25">
      <c r="A709" s="16"/>
      <c r="E709" s="16"/>
      <c r="F709" s="16"/>
      <c r="G709" s="16"/>
      <c r="I709" s="16"/>
    </row>
    <row r="710" spans="1:9" x14ac:dyDescent="0.25">
      <c r="A710" s="16"/>
      <c r="E710" s="16"/>
      <c r="F710" s="16"/>
      <c r="G710" s="16"/>
      <c r="I710" s="16"/>
    </row>
    <row r="711" spans="1:9" x14ac:dyDescent="0.25">
      <c r="A711" s="16"/>
      <c r="E711" s="16"/>
      <c r="F711" s="16"/>
      <c r="G711" s="16"/>
      <c r="I711" s="16"/>
    </row>
    <row r="712" spans="1:9" x14ac:dyDescent="0.25">
      <c r="A712" s="16"/>
      <c r="E712" s="16"/>
      <c r="F712" s="16"/>
      <c r="G712" s="16"/>
      <c r="I712" s="16"/>
    </row>
    <row r="713" spans="1:9" x14ac:dyDescent="0.25">
      <c r="A713" s="16"/>
      <c r="E713" s="16"/>
      <c r="F713" s="16"/>
      <c r="G713" s="16"/>
      <c r="I713" s="16"/>
    </row>
    <row r="714" spans="1:9" x14ac:dyDescent="0.25">
      <c r="A714" s="16"/>
      <c r="E714" s="16"/>
      <c r="F714" s="16"/>
      <c r="G714" s="16"/>
      <c r="I714" s="16"/>
    </row>
    <row r="715" spans="1:9" x14ac:dyDescent="0.25">
      <c r="A715" s="16"/>
      <c r="E715" s="16"/>
      <c r="F715" s="16"/>
      <c r="G715" s="16"/>
      <c r="I715" s="16"/>
    </row>
    <row r="716" spans="1:9" x14ac:dyDescent="0.25">
      <c r="A716" s="16"/>
      <c r="E716" s="16"/>
      <c r="F716" s="16"/>
      <c r="G716" s="16"/>
      <c r="I716" s="16"/>
    </row>
    <row r="717" spans="1:9" x14ac:dyDescent="0.25">
      <c r="A717" s="16"/>
      <c r="E717" s="16"/>
      <c r="F717" s="16"/>
      <c r="G717" s="16"/>
      <c r="I717" s="16"/>
    </row>
    <row r="718" spans="1:9" x14ac:dyDescent="0.25">
      <c r="A718" s="16"/>
      <c r="E718" s="16"/>
      <c r="F718" s="16"/>
      <c r="G718" s="16"/>
      <c r="I718" s="16"/>
    </row>
    <row r="719" spans="1:9" x14ac:dyDescent="0.25">
      <c r="A719" s="16"/>
      <c r="E719" s="16"/>
      <c r="F719" s="16"/>
      <c r="G719" s="16"/>
      <c r="I719" s="16"/>
    </row>
    <row r="720" spans="1:9" x14ac:dyDescent="0.25">
      <c r="A720" s="16"/>
      <c r="E720" s="16"/>
      <c r="F720" s="16"/>
      <c r="G720" s="16"/>
      <c r="I720" s="16"/>
    </row>
    <row r="721" spans="1:9" x14ac:dyDescent="0.25">
      <c r="A721" s="16"/>
      <c r="E721" s="16"/>
      <c r="F721" s="16"/>
      <c r="G721" s="16"/>
      <c r="I721" s="16"/>
    </row>
    <row r="722" spans="1:9" x14ac:dyDescent="0.25">
      <c r="A722" s="16"/>
      <c r="E722" s="16"/>
      <c r="F722" s="16"/>
      <c r="G722" s="16"/>
      <c r="I722" s="16"/>
    </row>
    <row r="723" spans="1:9" x14ac:dyDescent="0.25">
      <c r="A723" s="16"/>
      <c r="E723" s="16"/>
      <c r="F723" s="16"/>
      <c r="G723" s="16"/>
      <c r="I723" s="16"/>
    </row>
    <row r="724" spans="1:9" x14ac:dyDescent="0.25">
      <c r="A724" s="16"/>
      <c r="E724" s="16"/>
      <c r="F724" s="16"/>
      <c r="G724" s="16"/>
      <c r="I724" s="16"/>
    </row>
    <row r="725" spans="1:9" x14ac:dyDescent="0.25">
      <c r="A725" s="16"/>
      <c r="E725" s="16"/>
      <c r="F725" s="16"/>
      <c r="G725" s="16"/>
      <c r="I725" s="16"/>
    </row>
    <row r="726" spans="1:9" x14ac:dyDescent="0.25">
      <c r="A726" s="16"/>
      <c r="E726" s="16"/>
      <c r="F726" s="16"/>
      <c r="G726" s="16"/>
      <c r="I726" s="16"/>
    </row>
    <row r="727" spans="1:9" x14ac:dyDescent="0.25">
      <c r="A727" s="16"/>
      <c r="E727" s="16"/>
      <c r="F727" s="16"/>
      <c r="G727" s="16"/>
      <c r="I727" s="16"/>
    </row>
    <row r="728" spans="1:9" x14ac:dyDescent="0.25">
      <c r="A728" s="16"/>
      <c r="E728" s="16"/>
      <c r="F728" s="16"/>
      <c r="G728" s="16"/>
      <c r="I728" s="16"/>
    </row>
    <row r="729" spans="1:9" x14ac:dyDescent="0.25">
      <c r="A729" s="16"/>
      <c r="E729" s="16"/>
      <c r="F729" s="16"/>
      <c r="G729" s="16"/>
      <c r="I729" s="16"/>
    </row>
    <row r="730" spans="1:9" x14ac:dyDescent="0.25">
      <c r="A730" s="16"/>
      <c r="E730" s="16"/>
      <c r="F730" s="16"/>
      <c r="G730" s="16"/>
      <c r="I730" s="16"/>
    </row>
    <row r="731" spans="1:9" x14ac:dyDescent="0.25">
      <c r="A731" s="16"/>
      <c r="E731" s="16"/>
      <c r="F731" s="16"/>
      <c r="G731" s="16"/>
      <c r="I731" s="16"/>
    </row>
    <row r="732" spans="1:9" x14ac:dyDescent="0.25">
      <c r="A732" s="16"/>
      <c r="E732" s="16"/>
      <c r="F732" s="16"/>
      <c r="G732" s="16"/>
      <c r="I732" s="16"/>
    </row>
    <row r="733" spans="1:9" x14ac:dyDescent="0.25">
      <c r="A733" s="16"/>
      <c r="E733" s="16"/>
      <c r="F733" s="16"/>
      <c r="G733" s="16"/>
      <c r="I733" s="16"/>
    </row>
    <row r="734" spans="1:9" x14ac:dyDescent="0.25">
      <c r="A734" s="16"/>
      <c r="E734" s="16"/>
      <c r="F734" s="16"/>
      <c r="G734" s="16"/>
      <c r="I734" s="16"/>
    </row>
    <row r="735" spans="1:9" x14ac:dyDescent="0.25">
      <c r="A735" s="16"/>
      <c r="E735" s="16"/>
      <c r="F735" s="16"/>
      <c r="G735" s="16"/>
      <c r="I735" s="16"/>
    </row>
    <row r="736" spans="1:9" x14ac:dyDescent="0.25">
      <c r="A736" s="16"/>
      <c r="E736" s="16"/>
      <c r="F736" s="16"/>
      <c r="G736" s="16"/>
      <c r="I736" s="16"/>
    </row>
    <row r="737" spans="1:9" x14ac:dyDescent="0.25">
      <c r="A737" s="16"/>
      <c r="E737" s="16"/>
      <c r="F737" s="16"/>
      <c r="G737" s="16"/>
      <c r="I737" s="16"/>
    </row>
    <row r="738" spans="1:9" x14ac:dyDescent="0.25">
      <c r="A738" s="16"/>
      <c r="E738" s="16"/>
      <c r="F738" s="16"/>
      <c r="G738" s="16"/>
      <c r="I738" s="16"/>
    </row>
    <row r="739" spans="1:9" x14ac:dyDescent="0.25">
      <c r="A739" s="16"/>
      <c r="E739" s="16"/>
      <c r="F739" s="16"/>
      <c r="G739" s="16"/>
      <c r="I739" s="16"/>
    </row>
    <row r="740" spans="1:9" x14ac:dyDescent="0.25">
      <c r="A740" s="16"/>
      <c r="E740" s="16"/>
      <c r="F740" s="16"/>
      <c r="G740" s="16"/>
      <c r="I740" s="16"/>
    </row>
    <row r="741" spans="1:9" x14ac:dyDescent="0.25">
      <c r="A741" s="16"/>
      <c r="E741" s="16"/>
      <c r="F741" s="16"/>
      <c r="G741" s="16"/>
      <c r="I741" s="16"/>
    </row>
    <row r="742" spans="1:9" x14ac:dyDescent="0.25">
      <c r="A742" s="16"/>
      <c r="E742" s="16"/>
      <c r="F742" s="16"/>
      <c r="G742" s="16"/>
      <c r="I742" s="16"/>
    </row>
    <row r="743" spans="1:9" x14ac:dyDescent="0.25">
      <c r="A743" s="16"/>
      <c r="E743" s="16"/>
      <c r="F743" s="16"/>
      <c r="G743" s="16"/>
      <c r="I743" s="16"/>
    </row>
    <row r="744" spans="1:9" x14ac:dyDescent="0.25">
      <c r="A744" s="16"/>
      <c r="E744" s="16"/>
      <c r="F744" s="16"/>
      <c r="G744" s="16"/>
      <c r="I744" s="16"/>
    </row>
    <row r="745" spans="1:9" x14ac:dyDescent="0.25">
      <c r="A745" s="16"/>
      <c r="E745" s="16"/>
      <c r="F745" s="16"/>
      <c r="G745" s="16"/>
      <c r="I745" s="16"/>
    </row>
    <row r="746" spans="1:9" x14ac:dyDescent="0.25">
      <c r="A746" s="16"/>
      <c r="E746" s="16"/>
      <c r="F746" s="16"/>
      <c r="G746" s="16"/>
      <c r="I746" s="16"/>
    </row>
    <row r="747" spans="1:9" x14ac:dyDescent="0.25">
      <c r="A747" s="16"/>
      <c r="E747" s="16"/>
      <c r="F747" s="16"/>
      <c r="G747" s="16"/>
      <c r="I747" s="16"/>
    </row>
    <row r="748" spans="1:9" x14ac:dyDescent="0.25">
      <c r="A748" s="16"/>
      <c r="E748" s="16"/>
      <c r="F748" s="16"/>
      <c r="G748" s="16"/>
      <c r="I748" s="16"/>
    </row>
    <row r="749" spans="1:9" x14ac:dyDescent="0.25">
      <c r="A749" s="16"/>
      <c r="E749" s="16"/>
      <c r="F749" s="16"/>
      <c r="G749" s="16"/>
      <c r="I749" s="16"/>
    </row>
    <row r="750" spans="1:9" x14ac:dyDescent="0.25">
      <c r="A750" s="16"/>
      <c r="E750" s="16"/>
      <c r="F750" s="16"/>
      <c r="G750" s="16"/>
      <c r="I750" s="16"/>
    </row>
    <row r="751" spans="1:9" x14ac:dyDescent="0.25">
      <c r="A751" s="16"/>
      <c r="E751" s="16"/>
      <c r="F751" s="16"/>
      <c r="G751" s="16"/>
      <c r="I751" s="16"/>
    </row>
    <row r="752" spans="1:9" x14ac:dyDescent="0.25">
      <c r="A752" s="16"/>
      <c r="E752" s="16"/>
      <c r="F752" s="16"/>
      <c r="G752" s="16"/>
      <c r="I752" s="16"/>
    </row>
    <row r="753" spans="1:9" x14ac:dyDescent="0.25">
      <c r="A753" s="16"/>
      <c r="E753" s="16"/>
      <c r="F753" s="16"/>
      <c r="G753" s="16"/>
      <c r="I753" s="16"/>
    </row>
    <row r="754" spans="1:9" x14ac:dyDescent="0.25">
      <c r="A754" s="16"/>
      <c r="E754" s="16"/>
      <c r="F754" s="16"/>
      <c r="G754" s="16"/>
      <c r="I754" s="16"/>
    </row>
    <row r="755" spans="1:9" x14ac:dyDescent="0.25">
      <c r="A755" s="16"/>
      <c r="E755" s="16"/>
      <c r="F755" s="16"/>
      <c r="G755" s="16"/>
      <c r="I755" s="16"/>
    </row>
    <row r="756" spans="1:9" x14ac:dyDescent="0.25">
      <c r="A756" s="16"/>
      <c r="E756" s="16"/>
      <c r="F756" s="16"/>
      <c r="G756" s="16"/>
      <c r="I756" s="16"/>
    </row>
    <row r="757" spans="1:9" x14ac:dyDescent="0.25">
      <c r="A757" s="16"/>
      <c r="E757" s="16"/>
      <c r="F757" s="16"/>
      <c r="G757" s="16"/>
      <c r="I757" s="16"/>
    </row>
    <row r="758" spans="1:9" x14ac:dyDescent="0.25">
      <c r="A758" s="16"/>
      <c r="E758" s="16"/>
      <c r="F758" s="16"/>
      <c r="G758" s="16"/>
      <c r="I758" s="16"/>
    </row>
    <row r="759" spans="1:9" x14ac:dyDescent="0.25">
      <c r="A759" s="16"/>
      <c r="E759" s="16"/>
      <c r="F759" s="16"/>
      <c r="G759" s="16"/>
      <c r="I759" s="16"/>
    </row>
    <row r="760" spans="1:9" x14ac:dyDescent="0.25">
      <c r="A760" s="16"/>
      <c r="E760" s="16"/>
      <c r="F760" s="16"/>
      <c r="G760" s="16"/>
      <c r="I760" s="16"/>
    </row>
    <row r="761" spans="1:9" x14ac:dyDescent="0.25">
      <c r="A761" s="16"/>
      <c r="E761" s="16"/>
      <c r="F761" s="16"/>
      <c r="G761" s="16"/>
      <c r="I761" s="16"/>
    </row>
    <row r="762" spans="1:9" x14ac:dyDescent="0.25">
      <c r="A762" s="16"/>
      <c r="E762" s="16"/>
      <c r="F762" s="16"/>
      <c r="G762" s="16"/>
      <c r="I762" s="16"/>
    </row>
    <row r="763" spans="1:9" x14ac:dyDescent="0.25">
      <c r="A763" s="16"/>
      <c r="E763" s="16"/>
      <c r="F763" s="16"/>
      <c r="G763" s="16"/>
      <c r="I763" s="16"/>
    </row>
    <row r="764" spans="1:9" x14ac:dyDescent="0.25">
      <c r="A764" s="16"/>
      <c r="E764" s="16"/>
      <c r="F764" s="16"/>
      <c r="G764" s="16"/>
      <c r="I764" s="16"/>
    </row>
    <row r="765" spans="1:9" x14ac:dyDescent="0.25">
      <c r="A765" s="16"/>
      <c r="E765" s="16"/>
      <c r="F765" s="16"/>
      <c r="G765" s="16"/>
      <c r="I765" s="16"/>
    </row>
    <row r="766" spans="1:9" x14ac:dyDescent="0.25">
      <c r="A766" s="16"/>
      <c r="E766" s="16"/>
      <c r="F766" s="16"/>
      <c r="G766" s="16"/>
      <c r="I766" s="16"/>
    </row>
    <row r="767" spans="1:9" x14ac:dyDescent="0.25">
      <c r="A767" s="16"/>
      <c r="E767" s="16"/>
      <c r="F767" s="16"/>
      <c r="G767" s="16"/>
      <c r="I767" s="16"/>
    </row>
    <row r="768" spans="1:9" x14ac:dyDescent="0.25">
      <c r="A768" s="16"/>
      <c r="E768" s="16"/>
      <c r="F768" s="16"/>
      <c r="G768" s="16"/>
      <c r="I768" s="16"/>
    </row>
    <row r="769" spans="1:9" x14ac:dyDescent="0.25">
      <c r="A769" s="16"/>
      <c r="E769" s="16"/>
      <c r="F769" s="16"/>
      <c r="G769" s="16"/>
      <c r="I769" s="16"/>
    </row>
    <row r="770" spans="1:9" x14ac:dyDescent="0.25">
      <c r="A770" s="16"/>
      <c r="E770" s="16"/>
      <c r="F770" s="16"/>
      <c r="G770" s="16"/>
      <c r="I770" s="16"/>
    </row>
    <row r="771" spans="1:9" x14ac:dyDescent="0.25">
      <c r="A771" s="16"/>
      <c r="E771" s="16"/>
      <c r="F771" s="16"/>
      <c r="G771" s="16"/>
      <c r="I771" s="16"/>
    </row>
    <row r="772" spans="1:9" x14ac:dyDescent="0.25">
      <c r="A772" s="16"/>
      <c r="E772" s="16"/>
      <c r="F772" s="16"/>
      <c r="G772" s="16"/>
      <c r="I772" s="16"/>
    </row>
    <row r="773" spans="1:9" x14ac:dyDescent="0.25">
      <c r="A773" s="16"/>
      <c r="E773" s="16"/>
      <c r="F773" s="16"/>
      <c r="G773" s="16"/>
      <c r="I773" s="16"/>
    </row>
    <row r="774" spans="1:9" x14ac:dyDescent="0.25">
      <c r="A774" s="16"/>
      <c r="E774" s="16"/>
      <c r="F774" s="16"/>
      <c r="G774" s="16"/>
      <c r="I774" s="16"/>
    </row>
    <row r="775" spans="1:9" x14ac:dyDescent="0.25">
      <c r="A775" s="16"/>
      <c r="E775" s="16"/>
      <c r="F775" s="16"/>
      <c r="G775" s="16"/>
      <c r="I775" s="16"/>
    </row>
    <row r="776" spans="1:9" x14ac:dyDescent="0.25">
      <c r="A776" s="16"/>
      <c r="E776" s="16"/>
      <c r="F776" s="16"/>
      <c r="G776" s="16"/>
      <c r="I776" s="16"/>
    </row>
    <row r="777" spans="1:9" x14ac:dyDescent="0.25">
      <c r="A777" s="16"/>
      <c r="E777" s="16"/>
      <c r="F777" s="16"/>
      <c r="G777" s="16"/>
      <c r="I777" s="16"/>
    </row>
    <row r="778" spans="1:9" x14ac:dyDescent="0.25">
      <c r="A778" s="16"/>
      <c r="E778" s="16"/>
      <c r="F778" s="16"/>
      <c r="G778" s="16"/>
      <c r="I778" s="16"/>
    </row>
    <row r="779" spans="1:9" x14ac:dyDescent="0.25">
      <c r="A779" s="16"/>
      <c r="E779" s="16"/>
      <c r="F779" s="16"/>
      <c r="G779" s="16"/>
      <c r="I779" s="16"/>
    </row>
    <row r="780" spans="1:9" x14ac:dyDescent="0.25">
      <c r="A780" s="16"/>
      <c r="E780" s="16"/>
      <c r="F780" s="16"/>
      <c r="G780" s="16"/>
      <c r="I780" s="16"/>
    </row>
    <row r="781" spans="1:9" x14ac:dyDescent="0.25">
      <c r="A781" s="16"/>
      <c r="E781" s="16"/>
      <c r="F781" s="16"/>
      <c r="G781" s="16"/>
      <c r="I781" s="16"/>
    </row>
    <row r="782" spans="1:9" x14ac:dyDescent="0.25">
      <c r="A782" s="16"/>
      <c r="E782" s="16"/>
      <c r="F782" s="16"/>
      <c r="G782" s="16"/>
      <c r="I782" s="16"/>
    </row>
    <row r="783" spans="1:9" x14ac:dyDescent="0.25">
      <c r="A783" s="16"/>
      <c r="E783" s="16"/>
      <c r="F783" s="16"/>
      <c r="G783" s="16"/>
      <c r="I783" s="16"/>
    </row>
    <row r="784" spans="1:9" x14ac:dyDescent="0.25">
      <c r="A784" s="16"/>
      <c r="E784" s="16"/>
      <c r="F784" s="16"/>
      <c r="G784" s="16"/>
      <c r="I784" s="16"/>
    </row>
    <row r="785" spans="1:9" x14ac:dyDescent="0.25">
      <c r="A785" s="16"/>
      <c r="E785" s="16"/>
      <c r="F785" s="16"/>
      <c r="G785" s="16"/>
      <c r="I785" s="16"/>
    </row>
    <row r="786" spans="1:9" x14ac:dyDescent="0.25">
      <c r="A786" s="16"/>
      <c r="E786" s="16"/>
      <c r="F786" s="16"/>
      <c r="G786" s="16"/>
      <c r="I786" s="16"/>
    </row>
    <row r="787" spans="1:9" x14ac:dyDescent="0.25">
      <c r="A787" s="16"/>
      <c r="E787" s="16"/>
      <c r="F787" s="16"/>
      <c r="G787" s="16"/>
      <c r="I787" s="16"/>
    </row>
    <row r="788" spans="1:9" x14ac:dyDescent="0.25">
      <c r="A788" s="16"/>
      <c r="E788" s="16"/>
      <c r="F788" s="16"/>
      <c r="G788" s="16"/>
      <c r="I788" s="16"/>
    </row>
    <row r="789" spans="1:9" x14ac:dyDescent="0.25">
      <c r="A789" s="16"/>
      <c r="E789" s="16"/>
      <c r="F789" s="16"/>
      <c r="G789" s="16"/>
      <c r="I789" s="16"/>
    </row>
    <row r="790" spans="1:9" x14ac:dyDescent="0.25">
      <c r="A790" s="16"/>
      <c r="E790" s="16"/>
      <c r="F790" s="16"/>
      <c r="G790" s="16"/>
      <c r="I790" s="16"/>
    </row>
    <row r="791" spans="1:9" x14ac:dyDescent="0.25">
      <c r="A791" s="16"/>
      <c r="E791" s="16"/>
      <c r="F791" s="16"/>
      <c r="G791" s="16"/>
      <c r="I791" s="16"/>
    </row>
    <row r="792" spans="1:9" x14ac:dyDescent="0.25">
      <c r="A792" s="16"/>
      <c r="E792" s="16"/>
      <c r="F792" s="16"/>
      <c r="G792" s="16"/>
      <c r="I792" s="16"/>
    </row>
    <row r="793" spans="1:9" x14ac:dyDescent="0.25">
      <c r="A793" s="16"/>
      <c r="E793" s="16"/>
      <c r="F793" s="16"/>
      <c r="G793" s="16"/>
      <c r="I793" s="16"/>
    </row>
    <row r="794" spans="1:9" x14ac:dyDescent="0.25">
      <c r="A794" s="16"/>
      <c r="E794" s="16"/>
      <c r="F794" s="16"/>
      <c r="G794" s="16"/>
      <c r="I794" s="16"/>
    </row>
    <row r="795" spans="1:9" x14ac:dyDescent="0.25">
      <c r="A795" s="16"/>
      <c r="E795" s="16"/>
      <c r="F795" s="16"/>
      <c r="G795" s="16"/>
      <c r="I795" s="16"/>
    </row>
    <row r="796" spans="1:9" x14ac:dyDescent="0.25">
      <c r="A796" s="16"/>
      <c r="E796" s="16"/>
      <c r="F796" s="16"/>
      <c r="G796" s="16"/>
      <c r="I796" s="16"/>
    </row>
    <row r="797" spans="1:9" x14ac:dyDescent="0.25">
      <c r="A797" s="16"/>
      <c r="E797" s="16"/>
      <c r="F797" s="16"/>
      <c r="G797" s="16"/>
      <c r="I797" s="16"/>
    </row>
    <row r="798" spans="1:9" x14ac:dyDescent="0.25">
      <c r="A798" s="16"/>
      <c r="E798" s="16"/>
      <c r="F798" s="16"/>
      <c r="G798" s="16"/>
      <c r="I798" s="16"/>
    </row>
    <row r="799" spans="1:9" x14ac:dyDescent="0.25">
      <c r="A799" s="16"/>
      <c r="E799" s="16"/>
      <c r="F799" s="16"/>
      <c r="G799" s="16"/>
      <c r="I799" s="16"/>
    </row>
    <row r="800" spans="1:9" x14ac:dyDescent="0.25">
      <c r="A800" s="16"/>
      <c r="E800" s="16"/>
      <c r="F800" s="16"/>
      <c r="G800" s="16"/>
      <c r="I800" s="16"/>
    </row>
    <row r="801" spans="1:9" x14ac:dyDescent="0.25">
      <c r="A801" s="16"/>
      <c r="E801" s="16"/>
      <c r="F801" s="16"/>
      <c r="G801" s="16"/>
      <c r="I801" s="16"/>
    </row>
    <row r="802" spans="1:9" x14ac:dyDescent="0.25">
      <c r="A802" s="16"/>
      <c r="E802" s="16"/>
      <c r="F802" s="16"/>
      <c r="G802" s="16"/>
      <c r="I802" s="16"/>
    </row>
    <row r="803" spans="1:9" x14ac:dyDescent="0.25">
      <c r="A803" s="16"/>
      <c r="E803" s="16"/>
      <c r="F803" s="16"/>
      <c r="G803" s="16"/>
      <c r="I803" s="16"/>
    </row>
    <row r="804" spans="1:9" x14ac:dyDescent="0.25">
      <c r="A804" s="16"/>
      <c r="E804" s="16"/>
      <c r="F804" s="16"/>
      <c r="G804" s="16"/>
      <c r="I804" s="16"/>
    </row>
    <row r="805" spans="1:9" x14ac:dyDescent="0.25">
      <c r="A805" s="16"/>
      <c r="E805" s="16"/>
      <c r="F805" s="16"/>
      <c r="G805" s="16"/>
      <c r="I805" s="16"/>
    </row>
    <row r="806" spans="1:9" x14ac:dyDescent="0.25">
      <c r="A806" s="16"/>
      <c r="E806" s="16"/>
      <c r="F806" s="16"/>
      <c r="G806" s="16"/>
      <c r="I806" s="16"/>
    </row>
    <row r="807" spans="1:9" x14ac:dyDescent="0.25">
      <c r="A807" s="16"/>
      <c r="E807" s="16"/>
      <c r="F807" s="16"/>
      <c r="G807" s="16"/>
      <c r="I807" s="16"/>
    </row>
    <row r="808" spans="1:9" x14ac:dyDescent="0.25">
      <c r="A808" s="16"/>
      <c r="E808" s="16"/>
      <c r="F808" s="16"/>
      <c r="G808" s="16"/>
      <c r="I808" s="16"/>
    </row>
    <row r="809" spans="1:9" x14ac:dyDescent="0.25">
      <c r="A809" s="16"/>
      <c r="E809" s="16"/>
      <c r="F809" s="16"/>
      <c r="G809" s="16"/>
      <c r="I809" s="16"/>
    </row>
    <row r="810" spans="1:9" x14ac:dyDescent="0.25">
      <c r="A810" s="16"/>
      <c r="E810" s="16"/>
      <c r="F810" s="16"/>
      <c r="G810" s="16"/>
      <c r="I810" s="16"/>
    </row>
    <row r="811" spans="1:9" x14ac:dyDescent="0.25">
      <c r="A811" s="16"/>
      <c r="E811" s="16"/>
      <c r="F811" s="16"/>
      <c r="G811" s="16"/>
      <c r="I811" s="16"/>
    </row>
    <row r="812" spans="1:9" x14ac:dyDescent="0.25">
      <c r="A812" s="16"/>
      <c r="E812" s="16"/>
      <c r="F812" s="16"/>
      <c r="G812" s="16"/>
      <c r="I812" s="16"/>
    </row>
    <row r="813" spans="1:9" x14ac:dyDescent="0.25">
      <c r="A813" s="16"/>
      <c r="E813" s="16"/>
      <c r="F813" s="16"/>
      <c r="G813" s="16"/>
      <c r="I813" s="16"/>
    </row>
    <row r="814" spans="1:9" x14ac:dyDescent="0.25">
      <c r="A814" s="16"/>
      <c r="E814" s="16"/>
      <c r="F814" s="16"/>
      <c r="G814" s="16"/>
      <c r="I814" s="16"/>
    </row>
    <row r="815" spans="1:9" x14ac:dyDescent="0.25">
      <c r="A815" s="16"/>
      <c r="E815" s="16"/>
      <c r="F815" s="16"/>
      <c r="G815" s="16"/>
      <c r="I815" s="16"/>
    </row>
    <row r="816" spans="1:9" x14ac:dyDescent="0.25">
      <c r="A816" s="16"/>
      <c r="E816" s="16"/>
      <c r="F816" s="16"/>
      <c r="G816" s="16"/>
      <c r="I816" s="16"/>
    </row>
    <row r="817" spans="1:9" x14ac:dyDescent="0.25">
      <c r="A817" s="16"/>
      <c r="E817" s="16"/>
      <c r="F817" s="16"/>
      <c r="G817" s="16"/>
      <c r="I817" s="16"/>
    </row>
    <row r="818" spans="1:9" x14ac:dyDescent="0.25">
      <c r="A818" s="16"/>
      <c r="E818" s="16"/>
      <c r="F818" s="16"/>
      <c r="G818" s="16"/>
      <c r="I818" s="16"/>
    </row>
    <row r="819" spans="1:9" x14ac:dyDescent="0.25">
      <c r="A819" s="16"/>
      <c r="E819" s="16"/>
      <c r="F819" s="16"/>
      <c r="G819" s="16"/>
      <c r="I819" s="16"/>
    </row>
    <row r="820" spans="1:9" x14ac:dyDescent="0.25">
      <c r="A820" s="16"/>
      <c r="E820" s="16"/>
      <c r="F820" s="16"/>
      <c r="G820" s="16"/>
      <c r="I820" s="16"/>
    </row>
    <row r="821" spans="1:9" x14ac:dyDescent="0.25">
      <c r="A821" s="16"/>
      <c r="E821" s="16"/>
      <c r="F821" s="16"/>
      <c r="G821" s="16"/>
      <c r="I821" s="16"/>
    </row>
    <row r="822" spans="1:9" x14ac:dyDescent="0.25">
      <c r="A822" s="16"/>
      <c r="E822" s="16"/>
      <c r="F822" s="16"/>
      <c r="G822" s="16"/>
      <c r="I822" s="16"/>
    </row>
    <row r="823" spans="1:9" x14ac:dyDescent="0.25">
      <c r="A823" s="16"/>
      <c r="E823" s="16"/>
      <c r="F823" s="16"/>
      <c r="G823" s="16"/>
      <c r="I823" s="16"/>
    </row>
    <row r="824" spans="1:9" x14ac:dyDescent="0.25">
      <c r="A824" s="16"/>
      <c r="E824" s="16"/>
      <c r="F824" s="16"/>
      <c r="G824" s="16"/>
      <c r="I824" s="16"/>
    </row>
    <row r="825" spans="1:9" x14ac:dyDescent="0.25">
      <c r="A825" s="16"/>
      <c r="E825" s="16"/>
      <c r="F825" s="16"/>
      <c r="G825" s="16"/>
      <c r="I825" s="16"/>
    </row>
    <row r="826" spans="1:9" x14ac:dyDescent="0.25">
      <c r="A826" s="16"/>
      <c r="E826" s="16"/>
      <c r="F826" s="16"/>
      <c r="G826" s="16"/>
      <c r="I826" s="16"/>
    </row>
    <row r="827" spans="1:9" x14ac:dyDescent="0.25">
      <c r="A827" s="16"/>
      <c r="E827" s="16"/>
      <c r="F827" s="16"/>
      <c r="G827" s="16"/>
      <c r="I827" s="16"/>
    </row>
    <row r="828" spans="1:9" x14ac:dyDescent="0.25">
      <c r="A828" s="16"/>
      <c r="E828" s="16"/>
      <c r="F828" s="16"/>
      <c r="G828" s="16"/>
      <c r="I828" s="16"/>
    </row>
    <row r="829" spans="1:9" x14ac:dyDescent="0.25">
      <c r="A829" s="16"/>
      <c r="E829" s="16"/>
      <c r="F829" s="16"/>
      <c r="G829" s="16"/>
      <c r="I829" s="16"/>
    </row>
    <row r="830" spans="1:9" x14ac:dyDescent="0.25">
      <c r="A830" s="16"/>
      <c r="E830" s="16"/>
      <c r="F830" s="16"/>
      <c r="G830" s="16"/>
      <c r="I830" s="16"/>
    </row>
    <row r="831" spans="1:9" x14ac:dyDescent="0.25">
      <c r="A831" s="16"/>
      <c r="E831" s="16"/>
      <c r="F831" s="16"/>
      <c r="G831" s="16"/>
      <c r="I831" s="16"/>
    </row>
    <row r="832" spans="1:9" x14ac:dyDescent="0.25">
      <c r="A832" s="16"/>
      <c r="E832" s="16"/>
      <c r="F832" s="16"/>
      <c r="G832" s="16"/>
      <c r="I832" s="16"/>
    </row>
    <row r="833" spans="1:9" x14ac:dyDescent="0.25">
      <c r="A833" s="16"/>
      <c r="E833" s="16"/>
      <c r="F833" s="16"/>
      <c r="G833" s="16"/>
      <c r="I833" s="16"/>
    </row>
    <row r="834" spans="1:9" x14ac:dyDescent="0.25">
      <c r="A834" s="16"/>
      <c r="E834" s="16"/>
      <c r="F834" s="16"/>
      <c r="G834" s="16"/>
      <c r="I834" s="16"/>
    </row>
    <row r="835" spans="1:9" x14ac:dyDescent="0.25">
      <c r="A835" s="16"/>
      <c r="E835" s="16"/>
      <c r="F835" s="16"/>
      <c r="G835" s="16"/>
      <c r="I835" s="16"/>
    </row>
    <row r="836" spans="1:9" x14ac:dyDescent="0.25">
      <c r="A836" s="16"/>
      <c r="E836" s="16"/>
      <c r="F836" s="16"/>
      <c r="G836" s="16"/>
      <c r="I836" s="16"/>
    </row>
    <row r="837" spans="1:9" x14ac:dyDescent="0.25">
      <c r="A837" s="16"/>
      <c r="E837" s="16"/>
      <c r="F837" s="16"/>
      <c r="G837" s="16"/>
      <c r="I837" s="16"/>
    </row>
    <row r="838" spans="1:9" x14ac:dyDescent="0.25">
      <c r="A838" s="16"/>
      <c r="E838" s="16"/>
      <c r="F838" s="16"/>
      <c r="G838" s="16"/>
      <c r="I838" s="16"/>
    </row>
    <row r="839" spans="1:9" x14ac:dyDescent="0.25">
      <c r="A839" s="16"/>
      <c r="E839" s="16"/>
      <c r="F839" s="16"/>
      <c r="G839" s="16"/>
      <c r="I839" s="16"/>
    </row>
    <row r="840" spans="1:9" x14ac:dyDescent="0.25">
      <c r="A840" s="16"/>
      <c r="E840" s="16"/>
      <c r="F840" s="16"/>
      <c r="G840" s="16"/>
      <c r="I840" s="16"/>
    </row>
    <row r="841" spans="1:9" x14ac:dyDescent="0.25">
      <c r="A841" s="16"/>
      <c r="E841" s="16"/>
      <c r="F841" s="16"/>
      <c r="G841" s="16"/>
      <c r="I841" s="16"/>
    </row>
    <row r="842" spans="1:9" x14ac:dyDescent="0.25">
      <c r="A842" s="16"/>
      <c r="E842" s="16"/>
      <c r="F842" s="16"/>
      <c r="G842" s="16"/>
      <c r="I842" s="16"/>
    </row>
    <row r="843" spans="1:9" x14ac:dyDescent="0.25">
      <c r="A843" s="16"/>
      <c r="E843" s="16"/>
      <c r="F843" s="16"/>
      <c r="G843" s="16"/>
      <c r="I843" s="16"/>
    </row>
    <row r="844" spans="1:9" x14ac:dyDescent="0.25">
      <c r="A844" s="16"/>
      <c r="E844" s="16"/>
      <c r="F844" s="16"/>
      <c r="G844" s="16"/>
      <c r="I844" s="16"/>
    </row>
    <row r="845" spans="1:9" x14ac:dyDescent="0.25">
      <c r="A845" s="16"/>
      <c r="E845" s="16"/>
      <c r="F845" s="16"/>
      <c r="G845" s="16"/>
      <c r="I845" s="16"/>
    </row>
    <row r="846" spans="1:9" x14ac:dyDescent="0.25">
      <c r="A846" s="16"/>
      <c r="E846" s="16"/>
      <c r="F846" s="16"/>
      <c r="G846" s="16"/>
      <c r="I846" s="16"/>
    </row>
    <row r="847" spans="1:9" x14ac:dyDescent="0.25">
      <c r="A847" s="16"/>
      <c r="E847" s="16"/>
      <c r="F847" s="16"/>
      <c r="G847" s="16"/>
      <c r="I847" s="16"/>
    </row>
    <row r="848" spans="1:9" x14ac:dyDescent="0.25">
      <c r="A848" s="16"/>
      <c r="E848" s="16"/>
      <c r="F848" s="16"/>
      <c r="G848" s="16"/>
      <c r="I848" s="16"/>
    </row>
    <row r="849" spans="1:9" x14ac:dyDescent="0.25">
      <c r="A849" s="16"/>
      <c r="E849" s="16"/>
      <c r="F849" s="16"/>
      <c r="G849" s="16"/>
      <c r="I849" s="16"/>
    </row>
    <row r="850" spans="1:9" x14ac:dyDescent="0.25">
      <c r="A850" s="16"/>
      <c r="E850" s="16"/>
      <c r="F850" s="16"/>
      <c r="G850" s="16"/>
      <c r="I850" s="16"/>
    </row>
    <row r="851" spans="1:9" x14ac:dyDescent="0.25">
      <c r="A851" s="16"/>
      <c r="E851" s="16"/>
      <c r="F851" s="16"/>
      <c r="G851" s="16"/>
      <c r="I851" s="16"/>
    </row>
    <row r="852" spans="1:9" x14ac:dyDescent="0.25">
      <c r="A852" s="16"/>
      <c r="E852" s="16"/>
      <c r="F852" s="16"/>
      <c r="G852" s="16"/>
      <c r="I852" s="16"/>
    </row>
    <row r="853" spans="1:9" x14ac:dyDescent="0.25">
      <c r="A853" s="16"/>
      <c r="E853" s="16"/>
      <c r="F853" s="16"/>
      <c r="G853" s="16"/>
      <c r="I853" s="16"/>
    </row>
    <row r="854" spans="1:9" x14ac:dyDescent="0.25">
      <c r="A854" s="16"/>
      <c r="E854" s="16"/>
      <c r="F854" s="16"/>
      <c r="G854" s="16"/>
      <c r="I854" s="16"/>
    </row>
    <row r="855" spans="1:9" x14ac:dyDescent="0.25">
      <c r="A855" s="16"/>
      <c r="E855" s="16"/>
      <c r="F855" s="16"/>
      <c r="G855" s="16"/>
      <c r="I855" s="16"/>
    </row>
    <row r="856" spans="1:9" x14ac:dyDescent="0.25">
      <c r="A856" s="16"/>
      <c r="E856" s="16"/>
      <c r="F856" s="16"/>
      <c r="G856" s="16"/>
      <c r="I856" s="16"/>
    </row>
    <row r="857" spans="1:9" x14ac:dyDescent="0.25">
      <c r="A857" s="16"/>
      <c r="E857" s="16"/>
      <c r="F857" s="16"/>
      <c r="G857" s="16"/>
      <c r="I857" s="16"/>
    </row>
    <row r="858" spans="1:9" x14ac:dyDescent="0.25">
      <c r="A858" s="16"/>
      <c r="E858" s="16"/>
      <c r="F858" s="16"/>
      <c r="G858" s="16"/>
      <c r="I858" s="16"/>
    </row>
    <row r="859" spans="1:9" x14ac:dyDescent="0.25">
      <c r="A859" s="16"/>
      <c r="E859" s="16"/>
      <c r="F859" s="16"/>
      <c r="G859" s="16"/>
      <c r="I859" s="16"/>
    </row>
    <row r="860" spans="1:9" x14ac:dyDescent="0.25">
      <c r="A860" s="16"/>
      <c r="E860" s="16"/>
      <c r="F860" s="16"/>
      <c r="G860" s="16"/>
      <c r="I860" s="16"/>
    </row>
    <row r="861" spans="1:9" x14ac:dyDescent="0.25">
      <c r="A861" s="16"/>
      <c r="E861" s="16"/>
      <c r="F861" s="16"/>
      <c r="G861" s="16"/>
      <c r="I861" s="16"/>
    </row>
    <row r="862" spans="1:9" x14ac:dyDescent="0.25">
      <c r="A862" s="16"/>
      <c r="E862" s="16"/>
      <c r="F862" s="16"/>
      <c r="G862" s="16"/>
      <c r="I862" s="16"/>
    </row>
    <row r="863" spans="1:9" x14ac:dyDescent="0.25">
      <c r="A863" s="16"/>
      <c r="E863" s="16"/>
      <c r="F863" s="16"/>
      <c r="G863" s="16"/>
      <c r="I863" s="16"/>
    </row>
    <row r="864" spans="1:9" x14ac:dyDescent="0.25">
      <c r="A864" s="16"/>
      <c r="E864" s="16"/>
      <c r="F864" s="16"/>
      <c r="G864" s="16"/>
      <c r="I864" s="16"/>
    </row>
    <row r="865" spans="1:9" x14ac:dyDescent="0.25">
      <c r="A865" s="16"/>
      <c r="E865" s="16"/>
      <c r="F865" s="16"/>
      <c r="G865" s="16"/>
      <c r="I865" s="16"/>
    </row>
    <row r="866" spans="1:9" x14ac:dyDescent="0.25">
      <c r="A866" s="16"/>
      <c r="E866" s="16"/>
      <c r="F866" s="16"/>
      <c r="G866" s="16"/>
      <c r="I866" s="16"/>
    </row>
    <row r="867" spans="1:9" x14ac:dyDescent="0.25">
      <c r="A867" s="16"/>
      <c r="E867" s="16"/>
      <c r="F867" s="16"/>
      <c r="G867" s="16"/>
      <c r="I867" s="16"/>
    </row>
    <row r="868" spans="1:9" x14ac:dyDescent="0.25">
      <c r="A868" s="16"/>
      <c r="E868" s="16"/>
      <c r="F868" s="16"/>
      <c r="G868" s="16"/>
      <c r="I868" s="16"/>
    </row>
    <row r="869" spans="1:9" x14ac:dyDescent="0.25">
      <c r="A869" s="16"/>
      <c r="E869" s="16"/>
      <c r="F869" s="16"/>
      <c r="G869" s="16"/>
      <c r="I869" s="16"/>
    </row>
    <row r="870" spans="1:9" x14ac:dyDescent="0.25">
      <c r="A870" s="16"/>
      <c r="E870" s="16"/>
      <c r="F870" s="16"/>
      <c r="G870" s="16"/>
      <c r="I870" s="16"/>
    </row>
    <row r="871" spans="1:9" x14ac:dyDescent="0.25">
      <c r="A871" s="16"/>
      <c r="E871" s="16"/>
      <c r="F871" s="16"/>
      <c r="G871" s="16"/>
      <c r="I871" s="16"/>
    </row>
    <row r="872" spans="1:9" x14ac:dyDescent="0.25">
      <c r="A872" s="16"/>
      <c r="E872" s="16"/>
      <c r="F872" s="16"/>
      <c r="G872" s="16"/>
      <c r="I872" s="16"/>
    </row>
    <row r="873" spans="1:9" x14ac:dyDescent="0.25">
      <c r="A873" s="16"/>
      <c r="E873" s="16"/>
      <c r="F873" s="16"/>
      <c r="G873" s="16"/>
      <c r="I873" s="16"/>
    </row>
    <row r="874" spans="1:9" x14ac:dyDescent="0.25">
      <c r="A874" s="16"/>
      <c r="E874" s="16"/>
      <c r="F874" s="16"/>
      <c r="G874" s="16"/>
      <c r="I874" s="16"/>
    </row>
    <row r="875" spans="1:9" x14ac:dyDescent="0.25">
      <c r="A875" s="16"/>
      <c r="E875" s="16"/>
      <c r="F875" s="16"/>
      <c r="G875" s="16"/>
      <c r="I875" s="16"/>
    </row>
    <row r="876" spans="1:9" x14ac:dyDescent="0.25">
      <c r="A876" s="16"/>
      <c r="E876" s="16"/>
      <c r="F876" s="16"/>
      <c r="G876" s="16"/>
      <c r="I876" s="16"/>
    </row>
    <row r="877" spans="1:9" x14ac:dyDescent="0.25">
      <c r="A877" s="16"/>
      <c r="E877" s="16"/>
      <c r="F877" s="16"/>
      <c r="G877" s="16"/>
      <c r="I877" s="16"/>
    </row>
    <row r="878" spans="1:9" x14ac:dyDescent="0.25">
      <c r="A878" s="16"/>
      <c r="E878" s="16"/>
      <c r="F878" s="16"/>
      <c r="G878" s="16"/>
      <c r="I878" s="16"/>
    </row>
    <row r="879" spans="1:9" x14ac:dyDescent="0.25">
      <c r="A879" s="16"/>
      <c r="E879" s="16"/>
      <c r="F879" s="16"/>
      <c r="G879" s="16"/>
      <c r="I879" s="16"/>
    </row>
    <row r="880" spans="1:9" x14ac:dyDescent="0.25">
      <c r="A880" s="16"/>
      <c r="E880" s="16"/>
      <c r="F880" s="16"/>
      <c r="G880" s="16"/>
      <c r="I880" s="16"/>
    </row>
    <row r="881" spans="1:9" x14ac:dyDescent="0.25">
      <c r="A881" s="16"/>
      <c r="E881" s="16"/>
      <c r="F881" s="16"/>
      <c r="G881" s="16"/>
      <c r="I881" s="16"/>
    </row>
    <row r="882" spans="1:9" x14ac:dyDescent="0.25">
      <c r="A882" s="16"/>
      <c r="E882" s="16"/>
      <c r="F882" s="16"/>
      <c r="G882" s="16"/>
      <c r="I882" s="16"/>
    </row>
    <row r="883" spans="1:9" x14ac:dyDescent="0.25">
      <c r="A883" s="16"/>
      <c r="E883" s="16"/>
      <c r="F883" s="16"/>
      <c r="G883" s="16"/>
      <c r="I883" s="16"/>
    </row>
    <row r="884" spans="1:9" x14ac:dyDescent="0.25">
      <c r="A884" s="16"/>
      <c r="E884" s="16"/>
      <c r="F884" s="16"/>
      <c r="G884" s="16"/>
      <c r="I884" s="16"/>
    </row>
    <row r="885" spans="1:9" x14ac:dyDescent="0.25">
      <c r="A885" s="16"/>
      <c r="E885" s="16"/>
      <c r="F885" s="16"/>
      <c r="G885" s="16"/>
      <c r="I885" s="16"/>
    </row>
    <row r="886" spans="1:9" x14ac:dyDescent="0.25">
      <c r="A886" s="16"/>
      <c r="E886" s="16"/>
      <c r="F886" s="16"/>
      <c r="G886" s="16"/>
      <c r="I886" s="16"/>
    </row>
    <row r="887" spans="1:9" x14ac:dyDescent="0.25">
      <c r="A887" s="16"/>
      <c r="E887" s="16"/>
      <c r="F887" s="16"/>
      <c r="G887" s="16"/>
      <c r="I887" s="16"/>
    </row>
    <row r="888" spans="1:9" x14ac:dyDescent="0.25">
      <c r="A888" s="16"/>
      <c r="E888" s="16"/>
      <c r="F888" s="16"/>
      <c r="G888" s="16"/>
      <c r="I888" s="16"/>
    </row>
    <row r="889" spans="1:9" x14ac:dyDescent="0.25">
      <c r="A889" s="16"/>
      <c r="E889" s="16"/>
      <c r="F889" s="16"/>
      <c r="G889" s="16"/>
      <c r="I889" s="16"/>
    </row>
    <row r="890" spans="1:9" x14ac:dyDescent="0.25">
      <c r="A890" s="16"/>
      <c r="E890" s="16"/>
      <c r="F890" s="16"/>
      <c r="G890" s="16"/>
      <c r="I890" s="16"/>
    </row>
    <row r="891" spans="1:9" x14ac:dyDescent="0.25">
      <c r="A891" s="16"/>
      <c r="E891" s="16"/>
      <c r="F891" s="16"/>
      <c r="G891" s="16"/>
      <c r="I891" s="16"/>
    </row>
    <row r="892" spans="1:9" x14ac:dyDescent="0.25">
      <c r="A892" s="16"/>
      <c r="E892" s="16"/>
      <c r="F892" s="16"/>
      <c r="G892" s="16"/>
      <c r="I892" s="16"/>
    </row>
    <row r="893" spans="1:9" x14ac:dyDescent="0.25">
      <c r="A893" s="16"/>
      <c r="E893" s="16"/>
      <c r="F893" s="16"/>
      <c r="G893" s="16"/>
      <c r="I893" s="16"/>
    </row>
    <row r="894" spans="1:9" x14ac:dyDescent="0.25">
      <c r="A894" s="16"/>
      <c r="E894" s="16"/>
      <c r="F894" s="16"/>
      <c r="G894" s="16"/>
      <c r="I894" s="16"/>
    </row>
    <row r="895" spans="1:9" x14ac:dyDescent="0.25">
      <c r="A895" s="16"/>
      <c r="E895" s="16"/>
      <c r="F895" s="16"/>
      <c r="G895" s="16"/>
      <c r="I895" s="16"/>
    </row>
    <row r="896" spans="1:9" x14ac:dyDescent="0.25">
      <c r="A896" s="16"/>
      <c r="E896" s="16"/>
      <c r="F896" s="16"/>
      <c r="G896" s="16"/>
      <c r="I896" s="16"/>
    </row>
    <row r="897" spans="1:9" x14ac:dyDescent="0.25">
      <c r="A897" s="16"/>
      <c r="E897" s="16"/>
      <c r="F897" s="16"/>
      <c r="G897" s="16"/>
      <c r="I897" s="16"/>
    </row>
    <row r="898" spans="1:9" x14ac:dyDescent="0.25">
      <c r="A898" s="16"/>
      <c r="E898" s="16"/>
      <c r="F898" s="16"/>
      <c r="G898" s="16"/>
      <c r="I898" s="16"/>
    </row>
    <row r="899" spans="1:9" x14ac:dyDescent="0.25">
      <c r="A899" s="16"/>
      <c r="E899" s="16"/>
      <c r="F899" s="16"/>
      <c r="G899" s="16"/>
      <c r="I899" s="16"/>
    </row>
    <row r="900" spans="1:9" x14ac:dyDescent="0.25">
      <c r="A900" s="16"/>
      <c r="E900" s="16"/>
      <c r="F900" s="16"/>
      <c r="G900" s="16"/>
      <c r="I900" s="16"/>
    </row>
    <row r="901" spans="1:9" x14ac:dyDescent="0.25">
      <c r="A901" s="16"/>
      <c r="E901" s="16"/>
      <c r="F901" s="16"/>
      <c r="G901" s="16"/>
      <c r="I901" s="16"/>
    </row>
    <row r="902" spans="1:9" x14ac:dyDescent="0.25">
      <c r="A902" s="16"/>
      <c r="E902" s="16"/>
      <c r="F902" s="16"/>
      <c r="G902" s="16"/>
      <c r="I902" s="16"/>
    </row>
    <row r="903" spans="1:9" x14ac:dyDescent="0.25">
      <c r="A903" s="16"/>
      <c r="E903" s="16"/>
      <c r="F903" s="16"/>
      <c r="G903" s="16"/>
      <c r="I903" s="16"/>
    </row>
    <row r="904" spans="1:9" x14ac:dyDescent="0.25">
      <c r="A904" s="16"/>
      <c r="E904" s="16"/>
      <c r="F904" s="16"/>
      <c r="G904" s="16"/>
      <c r="I904" s="16"/>
    </row>
    <row r="905" spans="1:9" x14ac:dyDescent="0.25">
      <c r="A905" s="16"/>
      <c r="E905" s="16"/>
      <c r="F905" s="16"/>
      <c r="G905" s="16"/>
      <c r="I905" s="16"/>
    </row>
    <row r="906" spans="1:9" x14ac:dyDescent="0.25">
      <c r="A906" s="16"/>
      <c r="E906" s="16"/>
      <c r="F906" s="16"/>
      <c r="G906" s="16"/>
      <c r="I906" s="16"/>
    </row>
    <row r="907" spans="1:9" x14ac:dyDescent="0.25">
      <c r="A907" s="16"/>
      <c r="E907" s="16"/>
      <c r="F907" s="16"/>
      <c r="G907" s="16"/>
      <c r="I907" s="16"/>
    </row>
    <row r="908" spans="1:9" x14ac:dyDescent="0.25">
      <c r="A908" s="16"/>
      <c r="E908" s="16"/>
      <c r="F908" s="16"/>
      <c r="G908" s="16"/>
      <c r="I908" s="16"/>
    </row>
    <row r="909" spans="1:9" x14ac:dyDescent="0.25">
      <c r="A909" s="16"/>
      <c r="E909" s="16"/>
      <c r="F909" s="16"/>
      <c r="G909" s="16"/>
      <c r="I909" s="16"/>
    </row>
    <row r="910" spans="1:9" x14ac:dyDescent="0.25">
      <c r="A910" s="16"/>
      <c r="E910" s="16"/>
      <c r="F910" s="16"/>
      <c r="G910" s="16"/>
      <c r="I910" s="16"/>
    </row>
    <row r="911" spans="1:9" x14ac:dyDescent="0.25">
      <c r="A911" s="16"/>
      <c r="E911" s="16"/>
      <c r="F911" s="16"/>
      <c r="G911" s="16"/>
      <c r="I911" s="16"/>
    </row>
    <row r="912" spans="1:9" x14ac:dyDescent="0.25">
      <c r="A912" s="16"/>
      <c r="E912" s="16"/>
      <c r="F912" s="16"/>
      <c r="G912" s="16"/>
      <c r="I912" s="16"/>
    </row>
    <row r="913" spans="1:9" x14ac:dyDescent="0.25">
      <c r="A913" s="16"/>
      <c r="E913" s="16"/>
      <c r="F913" s="16"/>
      <c r="G913" s="16"/>
      <c r="I913" s="16"/>
    </row>
    <row r="914" spans="1:9" x14ac:dyDescent="0.25">
      <c r="A914" s="16"/>
      <c r="E914" s="16"/>
      <c r="F914" s="16"/>
      <c r="G914" s="16"/>
      <c r="I914" s="16"/>
    </row>
    <row r="915" spans="1:9" x14ac:dyDescent="0.25">
      <c r="A915" s="16"/>
      <c r="E915" s="16"/>
      <c r="F915" s="16"/>
      <c r="G915" s="16"/>
      <c r="I915" s="16"/>
    </row>
    <row r="916" spans="1:9" x14ac:dyDescent="0.25">
      <c r="A916" s="16"/>
      <c r="E916" s="16"/>
      <c r="F916" s="16"/>
      <c r="G916" s="16"/>
      <c r="I916" s="16"/>
    </row>
    <row r="917" spans="1:9" x14ac:dyDescent="0.25">
      <c r="A917" s="16"/>
      <c r="E917" s="16"/>
      <c r="F917" s="16"/>
      <c r="G917" s="16"/>
      <c r="I917" s="16"/>
    </row>
    <row r="918" spans="1:9" x14ac:dyDescent="0.25">
      <c r="A918" s="16"/>
      <c r="E918" s="16"/>
      <c r="F918" s="16"/>
      <c r="G918" s="16"/>
      <c r="I918" s="16"/>
    </row>
    <row r="919" spans="1:9" x14ac:dyDescent="0.25">
      <c r="A919" s="16"/>
      <c r="E919" s="16"/>
      <c r="F919" s="16"/>
      <c r="G919" s="16"/>
      <c r="I919" s="16"/>
    </row>
    <row r="920" spans="1:9" x14ac:dyDescent="0.25">
      <c r="A920" s="16"/>
      <c r="E920" s="16"/>
      <c r="F920" s="16"/>
      <c r="G920" s="16"/>
      <c r="I920" s="16"/>
    </row>
    <row r="921" spans="1:9" x14ac:dyDescent="0.25">
      <c r="A921" s="16"/>
      <c r="E921" s="16"/>
      <c r="F921" s="16"/>
      <c r="G921" s="16"/>
      <c r="I921" s="16"/>
    </row>
    <row r="922" spans="1:9" x14ac:dyDescent="0.25">
      <c r="A922" s="16"/>
      <c r="E922" s="16"/>
      <c r="F922" s="16"/>
      <c r="G922" s="16"/>
      <c r="I922" s="16"/>
    </row>
    <row r="923" spans="1:9" x14ac:dyDescent="0.25">
      <c r="A923" s="16"/>
      <c r="E923" s="16"/>
      <c r="F923" s="16"/>
      <c r="G923" s="16"/>
      <c r="I923" s="16"/>
    </row>
    <row r="924" spans="1:9" x14ac:dyDescent="0.25">
      <c r="A924" s="16"/>
      <c r="E924" s="16"/>
      <c r="F924" s="16"/>
      <c r="G924" s="16"/>
      <c r="I924" s="16"/>
    </row>
    <row r="925" spans="1:9" x14ac:dyDescent="0.25">
      <c r="A925" s="16"/>
      <c r="E925" s="16"/>
      <c r="F925" s="16"/>
      <c r="G925" s="16"/>
      <c r="I925" s="16"/>
    </row>
    <row r="926" spans="1:9" x14ac:dyDescent="0.25">
      <c r="A926" s="16"/>
      <c r="E926" s="16"/>
      <c r="F926" s="16"/>
      <c r="G926" s="16"/>
      <c r="I926" s="16"/>
    </row>
    <row r="927" spans="1:9" x14ac:dyDescent="0.25">
      <c r="A927" s="16"/>
      <c r="E927" s="16"/>
      <c r="F927" s="16"/>
      <c r="G927" s="16"/>
      <c r="I927" s="16"/>
    </row>
    <row r="928" spans="1:9" x14ac:dyDescent="0.25">
      <c r="A928" s="16"/>
      <c r="E928" s="16"/>
      <c r="F928" s="16"/>
      <c r="G928" s="16"/>
      <c r="I928" s="16"/>
    </row>
    <row r="929" spans="1:9" x14ac:dyDescent="0.25">
      <c r="A929" s="16"/>
      <c r="E929" s="16"/>
      <c r="F929" s="16"/>
      <c r="G929" s="16"/>
      <c r="I929" s="16"/>
    </row>
    <row r="930" spans="1:9" x14ac:dyDescent="0.25">
      <c r="A930" s="16"/>
      <c r="E930" s="16"/>
      <c r="F930" s="16"/>
      <c r="G930" s="16"/>
      <c r="I930" s="16"/>
    </row>
    <row r="931" spans="1:9" x14ac:dyDescent="0.25">
      <c r="A931" s="16"/>
      <c r="E931" s="16"/>
      <c r="F931" s="16"/>
      <c r="G931" s="16"/>
      <c r="I931" s="16"/>
    </row>
    <row r="932" spans="1:9" x14ac:dyDescent="0.25">
      <c r="A932" s="16"/>
      <c r="E932" s="16"/>
      <c r="F932" s="16"/>
      <c r="G932" s="16"/>
      <c r="I932" s="16"/>
    </row>
    <row r="933" spans="1:9" x14ac:dyDescent="0.25">
      <c r="A933" s="16"/>
      <c r="E933" s="16"/>
      <c r="F933" s="16"/>
      <c r="G933" s="16"/>
      <c r="I933" s="16"/>
    </row>
    <row r="934" spans="1:9" x14ac:dyDescent="0.25">
      <c r="A934" s="16"/>
      <c r="E934" s="16"/>
      <c r="F934" s="16"/>
      <c r="G934" s="16"/>
      <c r="I934" s="16"/>
    </row>
    <row r="935" spans="1:9" x14ac:dyDescent="0.25">
      <c r="A935" s="16"/>
      <c r="E935" s="16"/>
      <c r="F935" s="16"/>
      <c r="G935" s="16"/>
      <c r="I935" s="16"/>
    </row>
    <row r="936" spans="1:9" x14ac:dyDescent="0.25">
      <c r="A936" s="16"/>
      <c r="E936" s="16"/>
      <c r="F936" s="16"/>
      <c r="G936" s="16"/>
      <c r="I936" s="16"/>
    </row>
    <row r="937" spans="1:9" x14ac:dyDescent="0.25">
      <c r="A937" s="16"/>
      <c r="E937" s="16"/>
      <c r="F937" s="16"/>
      <c r="G937" s="16"/>
      <c r="I937" s="16"/>
    </row>
    <row r="938" spans="1:9" x14ac:dyDescent="0.25">
      <c r="A938" s="16"/>
      <c r="E938" s="16"/>
      <c r="F938" s="16"/>
      <c r="G938" s="16"/>
      <c r="I938" s="16"/>
    </row>
    <row r="939" spans="1:9" x14ac:dyDescent="0.25">
      <c r="A939" s="16"/>
      <c r="E939" s="16"/>
      <c r="F939" s="16"/>
      <c r="G939" s="16"/>
      <c r="I939" s="16"/>
    </row>
    <row r="940" spans="1:9" x14ac:dyDescent="0.25">
      <c r="A940" s="16"/>
      <c r="E940" s="16"/>
      <c r="F940" s="16"/>
      <c r="G940" s="16"/>
      <c r="I940" s="16"/>
    </row>
    <row r="941" spans="1:9" x14ac:dyDescent="0.25">
      <c r="A941" s="16"/>
      <c r="E941" s="16"/>
      <c r="F941" s="16"/>
      <c r="G941" s="16"/>
      <c r="I941" s="16"/>
    </row>
    <row r="942" spans="1:9" x14ac:dyDescent="0.25">
      <c r="A942" s="16"/>
      <c r="E942" s="16"/>
      <c r="F942" s="16"/>
      <c r="G942" s="16"/>
      <c r="I942" s="16"/>
    </row>
    <row r="943" spans="1:9" x14ac:dyDescent="0.25">
      <c r="A943" s="16"/>
      <c r="E943" s="16"/>
      <c r="F943" s="16"/>
      <c r="G943" s="16"/>
      <c r="I943" s="16"/>
    </row>
    <row r="944" spans="1:9" x14ac:dyDescent="0.25">
      <c r="A944" s="16"/>
      <c r="E944" s="16"/>
      <c r="F944" s="16"/>
      <c r="G944" s="16"/>
      <c r="I944" s="16"/>
    </row>
    <row r="945" spans="1:9" x14ac:dyDescent="0.25">
      <c r="A945" s="16"/>
      <c r="E945" s="16"/>
      <c r="F945" s="16"/>
      <c r="G945" s="16"/>
      <c r="I945" s="16"/>
    </row>
    <row r="946" spans="1:9" x14ac:dyDescent="0.25">
      <c r="A946" s="16"/>
      <c r="E946" s="16"/>
      <c r="F946" s="16"/>
      <c r="G946" s="16"/>
      <c r="I946" s="16"/>
    </row>
    <row r="947" spans="1:9" x14ac:dyDescent="0.25">
      <c r="A947" s="16"/>
      <c r="E947" s="16"/>
      <c r="F947" s="16"/>
      <c r="G947" s="16"/>
      <c r="I947" s="16"/>
    </row>
    <row r="948" spans="1:9" x14ac:dyDescent="0.25">
      <c r="A948" s="16"/>
      <c r="E948" s="16"/>
      <c r="F948" s="16"/>
      <c r="G948" s="16"/>
      <c r="I948" s="16"/>
    </row>
    <row r="949" spans="1:9" x14ac:dyDescent="0.25">
      <c r="A949" s="16"/>
      <c r="E949" s="16"/>
      <c r="F949" s="16"/>
      <c r="G949" s="16"/>
      <c r="I949" s="16"/>
    </row>
    <row r="950" spans="1:9" x14ac:dyDescent="0.25">
      <c r="A950" s="16"/>
      <c r="E950" s="16"/>
      <c r="F950" s="16"/>
      <c r="G950" s="16"/>
      <c r="I950" s="16"/>
    </row>
  </sheetData>
  <mergeCells count="3">
    <mergeCell ref="J1:M1"/>
    <mergeCell ref="J2:M2"/>
    <mergeCell ref="A3:M3"/>
  </mergeCells>
  <pageMargins left="0.62992125984251968" right="0.4724409448818898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C396"/>
  <sheetViews>
    <sheetView topLeftCell="A3" zoomScale="80" zoomScaleNormal="80" workbookViewId="0">
      <pane xSplit="9" ySplit="5" topLeftCell="Z304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AF308" sqref="AF308"/>
    </sheetView>
  </sheetViews>
  <sheetFormatPr defaultRowHeight="15" x14ac:dyDescent="0.25"/>
  <cols>
    <col min="1" max="1" width="32.140625" style="16" customWidth="1"/>
    <col min="2" max="4" width="4" style="16" hidden="1" customWidth="1"/>
    <col min="5" max="5" width="4.5703125" style="15" hidden="1" customWidth="1"/>
    <col min="6" max="7" width="4.28515625" style="15" customWidth="1"/>
    <col min="8" max="8" width="13.5703125" style="16" customWidth="1"/>
    <col min="9" max="9" width="5" style="16" customWidth="1"/>
    <col min="10" max="10" width="15.7109375" style="16" hidden="1" customWidth="1"/>
    <col min="11" max="25" width="14.85546875" style="16" hidden="1" customWidth="1"/>
    <col min="26" max="28" width="14.85546875" style="16" customWidth="1"/>
    <col min="29" max="29" width="8.7109375" style="16" customWidth="1"/>
    <col min="30" max="166" width="9.140625" style="16"/>
    <col min="167" max="167" width="1.42578125" style="16" customWidth="1"/>
    <col min="168" max="168" width="59.5703125" style="16" customWidth="1"/>
    <col min="169" max="169" width="9.140625" style="16" customWidth="1"/>
    <col min="170" max="171" width="3.85546875" style="16" customWidth="1"/>
    <col min="172" max="172" width="10.5703125" style="16" customWidth="1"/>
    <col min="173" max="173" width="3.85546875" style="16" customWidth="1"/>
    <col min="174" max="176" width="14.42578125" style="16" customWidth="1"/>
    <col min="177" max="177" width="4.140625" style="16" customWidth="1"/>
    <col min="178" max="178" width="15" style="16" customWidth="1"/>
    <col min="179" max="180" width="9.140625" style="16" customWidth="1"/>
    <col min="181" max="181" width="11.5703125" style="16" customWidth="1"/>
    <col min="182" max="182" width="18.140625" style="16" customWidth="1"/>
    <col min="183" max="183" width="13.140625" style="16" customWidth="1"/>
    <col min="184" max="184" width="12.28515625" style="16" customWidth="1"/>
    <col min="185" max="422" width="9.140625" style="16"/>
    <col min="423" max="423" width="1.42578125" style="16" customWidth="1"/>
    <col min="424" max="424" width="59.5703125" style="16" customWidth="1"/>
    <col min="425" max="425" width="9.140625" style="16" customWidth="1"/>
    <col min="426" max="427" width="3.85546875" style="16" customWidth="1"/>
    <col min="428" max="428" width="10.5703125" style="16" customWidth="1"/>
    <col min="429" max="429" width="3.85546875" style="16" customWidth="1"/>
    <col min="430" max="432" width="14.42578125" style="16" customWidth="1"/>
    <col min="433" max="433" width="4.140625" style="16" customWidth="1"/>
    <col min="434" max="434" width="15" style="16" customWidth="1"/>
    <col min="435" max="436" width="9.140625" style="16" customWidth="1"/>
    <col min="437" max="437" width="11.5703125" style="16" customWidth="1"/>
    <col min="438" max="438" width="18.140625" style="16" customWidth="1"/>
    <col min="439" max="439" width="13.140625" style="16" customWidth="1"/>
    <col min="440" max="440" width="12.28515625" style="16" customWidth="1"/>
    <col min="441" max="678" width="9.140625" style="16"/>
    <col min="679" max="679" width="1.42578125" style="16" customWidth="1"/>
    <col min="680" max="680" width="59.5703125" style="16" customWidth="1"/>
    <col min="681" max="681" width="9.140625" style="16" customWidth="1"/>
    <col min="682" max="683" width="3.85546875" style="16" customWidth="1"/>
    <col min="684" max="684" width="10.5703125" style="16" customWidth="1"/>
    <col min="685" max="685" width="3.85546875" style="16" customWidth="1"/>
    <col min="686" max="688" width="14.42578125" style="16" customWidth="1"/>
    <col min="689" max="689" width="4.140625" style="16" customWidth="1"/>
    <col min="690" max="690" width="15" style="16" customWidth="1"/>
    <col min="691" max="692" width="9.140625" style="16" customWidth="1"/>
    <col min="693" max="693" width="11.5703125" style="16" customWidth="1"/>
    <col min="694" max="694" width="18.140625" style="16" customWidth="1"/>
    <col min="695" max="695" width="13.140625" style="16" customWidth="1"/>
    <col min="696" max="696" width="12.28515625" style="16" customWidth="1"/>
    <col min="697" max="934" width="9.140625" style="16"/>
    <col min="935" max="935" width="1.42578125" style="16" customWidth="1"/>
    <col min="936" max="936" width="59.5703125" style="16" customWidth="1"/>
    <col min="937" max="937" width="9.140625" style="16" customWidth="1"/>
    <col min="938" max="939" width="3.85546875" style="16" customWidth="1"/>
    <col min="940" max="940" width="10.5703125" style="16" customWidth="1"/>
    <col min="941" max="941" width="3.85546875" style="16" customWidth="1"/>
    <col min="942" max="944" width="14.42578125" style="16" customWidth="1"/>
    <col min="945" max="945" width="4.140625" style="16" customWidth="1"/>
    <col min="946" max="946" width="15" style="16" customWidth="1"/>
    <col min="947" max="948" width="9.140625" style="16" customWidth="1"/>
    <col min="949" max="949" width="11.5703125" style="16" customWidth="1"/>
    <col min="950" max="950" width="18.140625" style="16" customWidth="1"/>
    <col min="951" max="951" width="13.140625" style="16" customWidth="1"/>
    <col min="952" max="952" width="12.28515625" style="16" customWidth="1"/>
    <col min="953" max="1190" width="9.140625" style="16"/>
    <col min="1191" max="1191" width="1.42578125" style="16" customWidth="1"/>
    <col min="1192" max="1192" width="59.5703125" style="16" customWidth="1"/>
    <col min="1193" max="1193" width="9.140625" style="16" customWidth="1"/>
    <col min="1194" max="1195" width="3.85546875" style="16" customWidth="1"/>
    <col min="1196" max="1196" width="10.5703125" style="16" customWidth="1"/>
    <col min="1197" max="1197" width="3.85546875" style="16" customWidth="1"/>
    <col min="1198" max="1200" width="14.42578125" style="16" customWidth="1"/>
    <col min="1201" max="1201" width="4.140625" style="16" customWidth="1"/>
    <col min="1202" max="1202" width="15" style="16" customWidth="1"/>
    <col min="1203" max="1204" width="9.140625" style="16" customWidth="1"/>
    <col min="1205" max="1205" width="11.5703125" style="16" customWidth="1"/>
    <col min="1206" max="1206" width="18.140625" style="16" customWidth="1"/>
    <col min="1207" max="1207" width="13.140625" style="16" customWidth="1"/>
    <col min="1208" max="1208" width="12.28515625" style="16" customWidth="1"/>
    <col min="1209" max="1446" width="9.140625" style="16"/>
    <col min="1447" max="1447" width="1.42578125" style="16" customWidth="1"/>
    <col min="1448" max="1448" width="59.5703125" style="16" customWidth="1"/>
    <col min="1449" max="1449" width="9.140625" style="16" customWidth="1"/>
    <col min="1450" max="1451" width="3.85546875" style="16" customWidth="1"/>
    <col min="1452" max="1452" width="10.5703125" style="16" customWidth="1"/>
    <col min="1453" max="1453" width="3.85546875" style="16" customWidth="1"/>
    <col min="1454" max="1456" width="14.42578125" style="16" customWidth="1"/>
    <col min="1457" max="1457" width="4.140625" style="16" customWidth="1"/>
    <col min="1458" max="1458" width="15" style="16" customWidth="1"/>
    <col min="1459" max="1460" width="9.140625" style="16" customWidth="1"/>
    <col min="1461" max="1461" width="11.5703125" style="16" customWidth="1"/>
    <col min="1462" max="1462" width="18.140625" style="16" customWidth="1"/>
    <col min="1463" max="1463" width="13.140625" style="16" customWidth="1"/>
    <col min="1464" max="1464" width="12.28515625" style="16" customWidth="1"/>
    <col min="1465" max="1702" width="9.140625" style="16"/>
    <col min="1703" max="1703" width="1.42578125" style="16" customWidth="1"/>
    <col min="1704" max="1704" width="59.5703125" style="16" customWidth="1"/>
    <col min="1705" max="1705" width="9.140625" style="16" customWidth="1"/>
    <col min="1706" max="1707" width="3.85546875" style="16" customWidth="1"/>
    <col min="1708" max="1708" width="10.5703125" style="16" customWidth="1"/>
    <col min="1709" max="1709" width="3.85546875" style="16" customWidth="1"/>
    <col min="1710" max="1712" width="14.42578125" style="16" customWidth="1"/>
    <col min="1713" max="1713" width="4.140625" style="16" customWidth="1"/>
    <col min="1714" max="1714" width="15" style="16" customWidth="1"/>
    <col min="1715" max="1716" width="9.140625" style="16" customWidth="1"/>
    <col min="1717" max="1717" width="11.5703125" style="16" customWidth="1"/>
    <col min="1718" max="1718" width="18.140625" style="16" customWidth="1"/>
    <col min="1719" max="1719" width="13.140625" style="16" customWidth="1"/>
    <col min="1720" max="1720" width="12.28515625" style="16" customWidth="1"/>
    <col min="1721" max="1958" width="9.140625" style="16"/>
    <col min="1959" max="1959" width="1.42578125" style="16" customWidth="1"/>
    <col min="1960" max="1960" width="59.5703125" style="16" customWidth="1"/>
    <col min="1961" max="1961" width="9.140625" style="16" customWidth="1"/>
    <col min="1962" max="1963" width="3.85546875" style="16" customWidth="1"/>
    <col min="1964" max="1964" width="10.5703125" style="16" customWidth="1"/>
    <col min="1965" max="1965" width="3.85546875" style="16" customWidth="1"/>
    <col min="1966" max="1968" width="14.42578125" style="16" customWidth="1"/>
    <col min="1969" max="1969" width="4.140625" style="16" customWidth="1"/>
    <col min="1970" max="1970" width="15" style="16" customWidth="1"/>
    <col min="1971" max="1972" width="9.140625" style="16" customWidth="1"/>
    <col min="1973" max="1973" width="11.5703125" style="16" customWidth="1"/>
    <col min="1974" max="1974" width="18.140625" style="16" customWidth="1"/>
    <col min="1975" max="1975" width="13.140625" style="16" customWidth="1"/>
    <col min="1976" max="1976" width="12.28515625" style="16" customWidth="1"/>
    <col min="1977" max="2214" width="9.140625" style="16"/>
    <col min="2215" max="2215" width="1.42578125" style="16" customWidth="1"/>
    <col min="2216" max="2216" width="59.5703125" style="16" customWidth="1"/>
    <col min="2217" max="2217" width="9.140625" style="16" customWidth="1"/>
    <col min="2218" max="2219" width="3.85546875" style="16" customWidth="1"/>
    <col min="2220" max="2220" width="10.5703125" style="16" customWidth="1"/>
    <col min="2221" max="2221" width="3.85546875" style="16" customWidth="1"/>
    <col min="2222" max="2224" width="14.42578125" style="16" customWidth="1"/>
    <col min="2225" max="2225" width="4.140625" style="16" customWidth="1"/>
    <col min="2226" max="2226" width="15" style="16" customWidth="1"/>
    <col min="2227" max="2228" width="9.140625" style="16" customWidth="1"/>
    <col min="2229" max="2229" width="11.5703125" style="16" customWidth="1"/>
    <col min="2230" max="2230" width="18.140625" style="16" customWidth="1"/>
    <col min="2231" max="2231" width="13.140625" style="16" customWidth="1"/>
    <col min="2232" max="2232" width="12.28515625" style="16" customWidth="1"/>
    <col min="2233" max="2470" width="9.140625" style="16"/>
    <col min="2471" max="2471" width="1.42578125" style="16" customWidth="1"/>
    <col min="2472" max="2472" width="59.5703125" style="16" customWidth="1"/>
    <col min="2473" max="2473" width="9.140625" style="16" customWidth="1"/>
    <col min="2474" max="2475" width="3.85546875" style="16" customWidth="1"/>
    <col min="2476" max="2476" width="10.5703125" style="16" customWidth="1"/>
    <col min="2477" max="2477" width="3.85546875" style="16" customWidth="1"/>
    <col min="2478" max="2480" width="14.42578125" style="16" customWidth="1"/>
    <col min="2481" max="2481" width="4.140625" style="16" customWidth="1"/>
    <col min="2482" max="2482" width="15" style="16" customWidth="1"/>
    <col min="2483" max="2484" width="9.140625" style="16" customWidth="1"/>
    <col min="2485" max="2485" width="11.5703125" style="16" customWidth="1"/>
    <col min="2486" max="2486" width="18.140625" style="16" customWidth="1"/>
    <col min="2487" max="2487" width="13.140625" style="16" customWidth="1"/>
    <col min="2488" max="2488" width="12.28515625" style="16" customWidth="1"/>
    <col min="2489" max="2726" width="9.140625" style="16"/>
    <col min="2727" max="2727" width="1.42578125" style="16" customWidth="1"/>
    <col min="2728" max="2728" width="59.5703125" style="16" customWidth="1"/>
    <col min="2729" max="2729" width="9.140625" style="16" customWidth="1"/>
    <col min="2730" max="2731" width="3.85546875" style="16" customWidth="1"/>
    <col min="2732" max="2732" width="10.5703125" style="16" customWidth="1"/>
    <col min="2733" max="2733" width="3.85546875" style="16" customWidth="1"/>
    <col min="2734" max="2736" width="14.42578125" style="16" customWidth="1"/>
    <col min="2737" max="2737" width="4.140625" style="16" customWidth="1"/>
    <col min="2738" max="2738" width="15" style="16" customWidth="1"/>
    <col min="2739" max="2740" width="9.140625" style="16" customWidth="1"/>
    <col min="2741" max="2741" width="11.5703125" style="16" customWidth="1"/>
    <col min="2742" max="2742" width="18.140625" style="16" customWidth="1"/>
    <col min="2743" max="2743" width="13.140625" style="16" customWidth="1"/>
    <col min="2744" max="2744" width="12.28515625" style="16" customWidth="1"/>
    <col min="2745" max="2982" width="9.140625" style="16"/>
    <col min="2983" max="2983" width="1.42578125" style="16" customWidth="1"/>
    <col min="2984" max="2984" width="59.5703125" style="16" customWidth="1"/>
    <col min="2985" max="2985" width="9.140625" style="16" customWidth="1"/>
    <col min="2986" max="2987" width="3.85546875" style="16" customWidth="1"/>
    <col min="2988" max="2988" width="10.5703125" style="16" customWidth="1"/>
    <col min="2989" max="2989" width="3.85546875" style="16" customWidth="1"/>
    <col min="2990" max="2992" width="14.42578125" style="16" customWidth="1"/>
    <col min="2993" max="2993" width="4.140625" style="16" customWidth="1"/>
    <col min="2994" max="2994" width="15" style="16" customWidth="1"/>
    <col min="2995" max="2996" width="9.140625" style="16" customWidth="1"/>
    <col min="2997" max="2997" width="11.5703125" style="16" customWidth="1"/>
    <col min="2998" max="2998" width="18.140625" style="16" customWidth="1"/>
    <col min="2999" max="2999" width="13.140625" style="16" customWidth="1"/>
    <col min="3000" max="3000" width="12.28515625" style="16" customWidth="1"/>
    <col min="3001" max="3238" width="9.140625" style="16"/>
    <col min="3239" max="3239" width="1.42578125" style="16" customWidth="1"/>
    <col min="3240" max="3240" width="59.5703125" style="16" customWidth="1"/>
    <col min="3241" max="3241" width="9.140625" style="16" customWidth="1"/>
    <col min="3242" max="3243" width="3.85546875" style="16" customWidth="1"/>
    <col min="3244" max="3244" width="10.5703125" style="16" customWidth="1"/>
    <col min="3245" max="3245" width="3.85546875" style="16" customWidth="1"/>
    <col min="3246" max="3248" width="14.42578125" style="16" customWidth="1"/>
    <col min="3249" max="3249" width="4.140625" style="16" customWidth="1"/>
    <col min="3250" max="3250" width="15" style="16" customWidth="1"/>
    <col min="3251" max="3252" width="9.140625" style="16" customWidth="1"/>
    <col min="3253" max="3253" width="11.5703125" style="16" customWidth="1"/>
    <col min="3254" max="3254" width="18.140625" style="16" customWidth="1"/>
    <col min="3255" max="3255" width="13.140625" style="16" customWidth="1"/>
    <col min="3256" max="3256" width="12.28515625" style="16" customWidth="1"/>
    <col min="3257" max="3494" width="9.140625" style="16"/>
    <col min="3495" max="3495" width="1.42578125" style="16" customWidth="1"/>
    <col min="3496" max="3496" width="59.5703125" style="16" customWidth="1"/>
    <col min="3497" max="3497" width="9.140625" style="16" customWidth="1"/>
    <col min="3498" max="3499" width="3.85546875" style="16" customWidth="1"/>
    <col min="3500" max="3500" width="10.5703125" style="16" customWidth="1"/>
    <col min="3501" max="3501" width="3.85546875" style="16" customWidth="1"/>
    <col min="3502" max="3504" width="14.42578125" style="16" customWidth="1"/>
    <col min="3505" max="3505" width="4.140625" style="16" customWidth="1"/>
    <col min="3506" max="3506" width="15" style="16" customWidth="1"/>
    <col min="3507" max="3508" width="9.140625" style="16" customWidth="1"/>
    <col min="3509" max="3509" width="11.5703125" style="16" customWidth="1"/>
    <col min="3510" max="3510" width="18.140625" style="16" customWidth="1"/>
    <col min="3511" max="3511" width="13.140625" style="16" customWidth="1"/>
    <col min="3512" max="3512" width="12.28515625" style="16" customWidth="1"/>
    <col min="3513" max="3750" width="9.140625" style="16"/>
    <col min="3751" max="3751" width="1.42578125" style="16" customWidth="1"/>
    <col min="3752" max="3752" width="59.5703125" style="16" customWidth="1"/>
    <col min="3753" max="3753" width="9.140625" style="16" customWidth="1"/>
    <col min="3754" max="3755" width="3.85546875" style="16" customWidth="1"/>
    <col min="3756" max="3756" width="10.5703125" style="16" customWidth="1"/>
    <col min="3757" max="3757" width="3.85546875" style="16" customWidth="1"/>
    <col min="3758" max="3760" width="14.42578125" style="16" customWidth="1"/>
    <col min="3761" max="3761" width="4.140625" style="16" customWidth="1"/>
    <col min="3762" max="3762" width="15" style="16" customWidth="1"/>
    <col min="3763" max="3764" width="9.140625" style="16" customWidth="1"/>
    <col min="3765" max="3765" width="11.5703125" style="16" customWidth="1"/>
    <col min="3766" max="3766" width="18.140625" style="16" customWidth="1"/>
    <col min="3767" max="3767" width="13.140625" style="16" customWidth="1"/>
    <col min="3768" max="3768" width="12.28515625" style="16" customWidth="1"/>
    <col min="3769" max="4006" width="9.140625" style="16"/>
    <col min="4007" max="4007" width="1.42578125" style="16" customWidth="1"/>
    <col min="4008" max="4008" width="59.5703125" style="16" customWidth="1"/>
    <col min="4009" max="4009" width="9.140625" style="16" customWidth="1"/>
    <col min="4010" max="4011" width="3.85546875" style="16" customWidth="1"/>
    <col min="4012" max="4012" width="10.5703125" style="16" customWidth="1"/>
    <col min="4013" max="4013" width="3.85546875" style="16" customWidth="1"/>
    <col min="4014" max="4016" width="14.42578125" style="16" customWidth="1"/>
    <col min="4017" max="4017" width="4.140625" style="16" customWidth="1"/>
    <col min="4018" max="4018" width="15" style="16" customWidth="1"/>
    <col min="4019" max="4020" width="9.140625" style="16" customWidth="1"/>
    <col min="4021" max="4021" width="11.5703125" style="16" customWidth="1"/>
    <col min="4022" max="4022" width="18.140625" style="16" customWidth="1"/>
    <col min="4023" max="4023" width="13.140625" style="16" customWidth="1"/>
    <col min="4024" max="4024" width="12.28515625" style="16" customWidth="1"/>
    <col min="4025" max="4262" width="9.140625" style="16"/>
    <col min="4263" max="4263" width="1.42578125" style="16" customWidth="1"/>
    <col min="4264" max="4264" width="59.5703125" style="16" customWidth="1"/>
    <col min="4265" max="4265" width="9.140625" style="16" customWidth="1"/>
    <col min="4266" max="4267" width="3.85546875" style="16" customWidth="1"/>
    <col min="4268" max="4268" width="10.5703125" style="16" customWidth="1"/>
    <col min="4269" max="4269" width="3.85546875" style="16" customWidth="1"/>
    <col min="4270" max="4272" width="14.42578125" style="16" customWidth="1"/>
    <col min="4273" max="4273" width="4.140625" style="16" customWidth="1"/>
    <col min="4274" max="4274" width="15" style="16" customWidth="1"/>
    <col min="4275" max="4276" width="9.140625" style="16" customWidth="1"/>
    <col min="4277" max="4277" width="11.5703125" style="16" customWidth="1"/>
    <col min="4278" max="4278" width="18.140625" style="16" customWidth="1"/>
    <col min="4279" max="4279" width="13.140625" style="16" customWidth="1"/>
    <col min="4280" max="4280" width="12.28515625" style="16" customWidth="1"/>
    <col min="4281" max="4518" width="9.140625" style="16"/>
    <col min="4519" max="4519" width="1.42578125" style="16" customWidth="1"/>
    <col min="4520" max="4520" width="59.5703125" style="16" customWidth="1"/>
    <col min="4521" max="4521" width="9.140625" style="16" customWidth="1"/>
    <col min="4522" max="4523" width="3.85546875" style="16" customWidth="1"/>
    <col min="4524" max="4524" width="10.5703125" style="16" customWidth="1"/>
    <col min="4525" max="4525" width="3.85546875" style="16" customWidth="1"/>
    <col min="4526" max="4528" width="14.42578125" style="16" customWidth="1"/>
    <col min="4529" max="4529" width="4.140625" style="16" customWidth="1"/>
    <col min="4530" max="4530" width="15" style="16" customWidth="1"/>
    <col min="4531" max="4532" width="9.140625" style="16" customWidth="1"/>
    <col min="4533" max="4533" width="11.5703125" style="16" customWidth="1"/>
    <col min="4534" max="4534" width="18.140625" style="16" customWidth="1"/>
    <col min="4535" max="4535" width="13.140625" style="16" customWidth="1"/>
    <col min="4536" max="4536" width="12.28515625" style="16" customWidth="1"/>
    <col min="4537" max="4774" width="9.140625" style="16"/>
    <col min="4775" max="4775" width="1.42578125" style="16" customWidth="1"/>
    <col min="4776" max="4776" width="59.5703125" style="16" customWidth="1"/>
    <col min="4777" max="4777" width="9.140625" style="16" customWidth="1"/>
    <col min="4778" max="4779" width="3.85546875" style="16" customWidth="1"/>
    <col min="4780" max="4780" width="10.5703125" style="16" customWidth="1"/>
    <col min="4781" max="4781" width="3.85546875" style="16" customWidth="1"/>
    <col min="4782" max="4784" width="14.42578125" style="16" customWidth="1"/>
    <col min="4785" max="4785" width="4.140625" style="16" customWidth="1"/>
    <col min="4786" max="4786" width="15" style="16" customWidth="1"/>
    <col min="4787" max="4788" width="9.140625" style="16" customWidth="1"/>
    <col min="4789" max="4789" width="11.5703125" style="16" customWidth="1"/>
    <col min="4790" max="4790" width="18.140625" style="16" customWidth="1"/>
    <col min="4791" max="4791" width="13.140625" style="16" customWidth="1"/>
    <col min="4792" max="4792" width="12.28515625" style="16" customWidth="1"/>
    <col min="4793" max="5030" width="9.140625" style="16"/>
    <col min="5031" max="5031" width="1.42578125" style="16" customWidth="1"/>
    <col min="5032" max="5032" width="59.5703125" style="16" customWidth="1"/>
    <col min="5033" max="5033" width="9.140625" style="16" customWidth="1"/>
    <col min="5034" max="5035" width="3.85546875" style="16" customWidth="1"/>
    <col min="5036" max="5036" width="10.5703125" style="16" customWidth="1"/>
    <col min="5037" max="5037" width="3.85546875" style="16" customWidth="1"/>
    <col min="5038" max="5040" width="14.42578125" style="16" customWidth="1"/>
    <col min="5041" max="5041" width="4.140625" style="16" customWidth="1"/>
    <col min="5042" max="5042" width="15" style="16" customWidth="1"/>
    <col min="5043" max="5044" width="9.140625" style="16" customWidth="1"/>
    <col min="5045" max="5045" width="11.5703125" style="16" customWidth="1"/>
    <col min="5046" max="5046" width="18.140625" style="16" customWidth="1"/>
    <col min="5047" max="5047" width="13.140625" style="16" customWidth="1"/>
    <col min="5048" max="5048" width="12.28515625" style="16" customWidth="1"/>
    <col min="5049" max="5286" width="9.140625" style="16"/>
    <col min="5287" max="5287" width="1.42578125" style="16" customWidth="1"/>
    <col min="5288" max="5288" width="59.5703125" style="16" customWidth="1"/>
    <col min="5289" max="5289" width="9.140625" style="16" customWidth="1"/>
    <col min="5290" max="5291" width="3.85546875" style="16" customWidth="1"/>
    <col min="5292" max="5292" width="10.5703125" style="16" customWidth="1"/>
    <col min="5293" max="5293" width="3.85546875" style="16" customWidth="1"/>
    <col min="5294" max="5296" width="14.42578125" style="16" customWidth="1"/>
    <col min="5297" max="5297" width="4.140625" style="16" customWidth="1"/>
    <col min="5298" max="5298" width="15" style="16" customWidth="1"/>
    <col min="5299" max="5300" width="9.140625" style="16" customWidth="1"/>
    <col min="5301" max="5301" width="11.5703125" style="16" customWidth="1"/>
    <col min="5302" max="5302" width="18.140625" style="16" customWidth="1"/>
    <col min="5303" max="5303" width="13.140625" style="16" customWidth="1"/>
    <col min="5304" max="5304" width="12.28515625" style="16" customWidth="1"/>
    <col min="5305" max="5542" width="9.140625" style="16"/>
    <col min="5543" max="5543" width="1.42578125" style="16" customWidth="1"/>
    <col min="5544" max="5544" width="59.5703125" style="16" customWidth="1"/>
    <col min="5545" max="5545" width="9.140625" style="16" customWidth="1"/>
    <col min="5546" max="5547" width="3.85546875" style="16" customWidth="1"/>
    <col min="5548" max="5548" width="10.5703125" style="16" customWidth="1"/>
    <col min="5549" max="5549" width="3.85546875" style="16" customWidth="1"/>
    <col min="5550" max="5552" width="14.42578125" style="16" customWidth="1"/>
    <col min="5553" max="5553" width="4.140625" style="16" customWidth="1"/>
    <col min="5554" max="5554" width="15" style="16" customWidth="1"/>
    <col min="5555" max="5556" width="9.140625" style="16" customWidth="1"/>
    <col min="5557" max="5557" width="11.5703125" style="16" customWidth="1"/>
    <col min="5558" max="5558" width="18.140625" style="16" customWidth="1"/>
    <col min="5559" max="5559" width="13.140625" style="16" customWidth="1"/>
    <col min="5560" max="5560" width="12.28515625" style="16" customWidth="1"/>
    <col min="5561" max="5798" width="9.140625" style="16"/>
    <col min="5799" max="5799" width="1.42578125" style="16" customWidth="1"/>
    <col min="5800" max="5800" width="59.5703125" style="16" customWidth="1"/>
    <col min="5801" max="5801" width="9.140625" style="16" customWidth="1"/>
    <col min="5802" max="5803" width="3.85546875" style="16" customWidth="1"/>
    <col min="5804" max="5804" width="10.5703125" style="16" customWidth="1"/>
    <col min="5805" max="5805" width="3.85546875" style="16" customWidth="1"/>
    <col min="5806" max="5808" width="14.42578125" style="16" customWidth="1"/>
    <col min="5809" max="5809" width="4.140625" style="16" customWidth="1"/>
    <col min="5810" max="5810" width="15" style="16" customWidth="1"/>
    <col min="5811" max="5812" width="9.140625" style="16" customWidth="1"/>
    <col min="5813" max="5813" width="11.5703125" style="16" customWidth="1"/>
    <col min="5814" max="5814" width="18.140625" style="16" customWidth="1"/>
    <col min="5815" max="5815" width="13.140625" style="16" customWidth="1"/>
    <col min="5816" max="5816" width="12.28515625" style="16" customWidth="1"/>
    <col min="5817" max="6054" width="9.140625" style="16"/>
    <col min="6055" max="6055" width="1.42578125" style="16" customWidth="1"/>
    <col min="6056" max="6056" width="59.5703125" style="16" customWidth="1"/>
    <col min="6057" max="6057" width="9.140625" style="16" customWidth="1"/>
    <col min="6058" max="6059" width="3.85546875" style="16" customWidth="1"/>
    <col min="6060" max="6060" width="10.5703125" style="16" customWidth="1"/>
    <col min="6061" max="6061" width="3.85546875" style="16" customWidth="1"/>
    <col min="6062" max="6064" width="14.42578125" style="16" customWidth="1"/>
    <col min="6065" max="6065" width="4.140625" style="16" customWidth="1"/>
    <col min="6066" max="6066" width="15" style="16" customWidth="1"/>
    <col min="6067" max="6068" width="9.140625" style="16" customWidth="1"/>
    <col min="6069" max="6069" width="11.5703125" style="16" customWidth="1"/>
    <col min="6070" max="6070" width="18.140625" style="16" customWidth="1"/>
    <col min="6071" max="6071" width="13.140625" style="16" customWidth="1"/>
    <col min="6072" max="6072" width="12.28515625" style="16" customWidth="1"/>
    <col min="6073" max="6310" width="9.140625" style="16"/>
    <col min="6311" max="6311" width="1.42578125" style="16" customWidth="1"/>
    <col min="6312" max="6312" width="59.5703125" style="16" customWidth="1"/>
    <col min="6313" max="6313" width="9.140625" style="16" customWidth="1"/>
    <col min="6314" max="6315" width="3.85546875" style="16" customWidth="1"/>
    <col min="6316" max="6316" width="10.5703125" style="16" customWidth="1"/>
    <col min="6317" max="6317" width="3.85546875" style="16" customWidth="1"/>
    <col min="6318" max="6320" width="14.42578125" style="16" customWidth="1"/>
    <col min="6321" max="6321" width="4.140625" style="16" customWidth="1"/>
    <col min="6322" max="6322" width="15" style="16" customWidth="1"/>
    <col min="6323" max="6324" width="9.140625" style="16" customWidth="1"/>
    <col min="6325" max="6325" width="11.5703125" style="16" customWidth="1"/>
    <col min="6326" max="6326" width="18.140625" style="16" customWidth="1"/>
    <col min="6327" max="6327" width="13.140625" style="16" customWidth="1"/>
    <col min="6328" max="6328" width="12.28515625" style="16" customWidth="1"/>
    <col min="6329" max="6566" width="9.140625" style="16"/>
    <col min="6567" max="6567" width="1.42578125" style="16" customWidth="1"/>
    <col min="6568" max="6568" width="59.5703125" style="16" customWidth="1"/>
    <col min="6569" max="6569" width="9.140625" style="16" customWidth="1"/>
    <col min="6570" max="6571" width="3.85546875" style="16" customWidth="1"/>
    <col min="6572" max="6572" width="10.5703125" style="16" customWidth="1"/>
    <col min="6573" max="6573" width="3.85546875" style="16" customWidth="1"/>
    <col min="6574" max="6576" width="14.42578125" style="16" customWidth="1"/>
    <col min="6577" max="6577" width="4.140625" style="16" customWidth="1"/>
    <col min="6578" max="6578" width="15" style="16" customWidth="1"/>
    <col min="6579" max="6580" width="9.140625" style="16" customWidth="1"/>
    <col min="6581" max="6581" width="11.5703125" style="16" customWidth="1"/>
    <col min="6582" max="6582" width="18.140625" style="16" customWidth="1"/>
    <col min="6583" max="6583" width="13.140625" style="16" customWidth="1"/>
    <col min="6584" max="6584" width="12.28515625" style="16" customWidth="1"/>
    <col min="6585" max="6822" width="9.140625" style="16"/>
    <col min="6823" max="6823" width="1.42578125" style="16" customWidth="1"/>
    <col min="6824" max="6824" width="59.5703125" style="16" customWidth="1"/>
    <col min="6825" max="6825" width="9.140625" style="16" customWidth="1"/>
    <col min="6826" max="6827" width="3.85546875" style="16" customWidth="1"/>
    <col min="6828" max="6828" width="10.5703125" style="16" customWidth="1"/>
    <col min="6829" max="6829" width="3.85546875" style="16" customWidth="1"/>
    <col min="6830" max="6832" width="14.42578125" style="16" customWidth="1"/>
    <col min="6833" max="6833" width="4.140625" style="16" customWidth="1"/>
    <col min="6834" max="6834" width="15" style="16" customWidth="1"/>
    <col min="6835" max="6836" width="9.140625" style="16" customWidth="1"/>
    <col min="6837" max="6837" width="11.5703125" style="16" customWidth="1"/>
    <col min="6838" max="6838" width="18.140625" style="16" customWidth="1"/>
    <col min="6839" max="6839" width="13.140625" style="16" customWidth="1"/>
    <col min="6840" max="6840" width="12.28515625" style="16" customWidth="1"/>
    <col min="6841" max="7078" width="9.140625" style="16"/>
    <col min="7079" max="7079" width="1.42578125" style="16" customWidth="1"/>
    <col min="7080" max="7080" width="59.5703125" style="16" customWidth="1"/>
    <col min="7081" max="7081" width="9.140625" style="16" customWidth="1"/>
    <col min="7082" max="7083" width="3.85546875" style="16" customWidth="1"/>
    <col min="7084" max="7084" width="10.5703125" style="16" customWidth="1"/>
    <col min="7085" max="7085" width="3.85546875" style="16" customWidth="1"/>
    <col min="7086" max="7088" width="14.42578125" style="16" customWidth="1"/>
    <col min="7089" max="7089" width="4.140625" style="16" customWidth="1"/>
    <col min="7090" max="7090" width="15" style="16" customWidth="1"/>
    <col min="7091" max="7092" width="9.140625" style="16" customWidth="1"/>
    <col min="7093" max="7093" width="11.5703125" style="16" customWidth="1"/>
    <col min="7094" max="7094" width="18.140625" style="16" customWidth="1"/>
    <col min="7095" max="7095" width="13.140625" style="16" customWidth="1"/>
    <col min="7096" max="7096" width="12.28515625" style="16" customWidth="1"/>
    <col min="7097" max="7334" width="9.140625" style="16"/>
    <col min="7335" max="7335" width="1.42578125" style="16" customWidth="1"/>
    <col min="7336" max="7336" width="59.5703125" style="16" customWidth="1"/>
    <col min="7337" max="7337" width="9.140625" style="16" customWidth="1"/>
    <col min="7338" max="7339" width="3.85546875" style="16" customWidth="1"/>
    <col min="7340" max="7340" width="10.5703125" style="16" customWidth="1"/>
    <col min="7341" max="7341" width="3.85546875" style="16" customWidth="1"/>
    <col min="7342" max="7344" width="14.42578125" style="16" customWidth="1"/>
    <col min="7345" max="7345" width="4.140625" style="16" customWidth="1"/>
    <col min="7346" max="7346" width="15" style="16" customWidth="1"/>
    <col min="7347" max="7348" width="9.140625" style="16" customWidth="1"/>
    <col min="7349" max="7349" width="11.5703125" style="16" customWidth="1"/>
    <col min="7350" max="7350" width="18.140625" style="16" customWidth="1"/>
    <col min="7351" max="7351" width="13.140625" style="16" customWidth="1"/>
    <col min="7352" max="7352" width="12.28515625" style="16" customWidth="1"/>
    <col min="7353" max="7590" width="9.140625" style="16"/>
    <col min="7591" max="7591" width="1.42578125" style="16" customWidth="1"/>
    <col min="7592" max="7592" width="59.5703125" style="16" customWidth="1"/>
    <col min="7593" max="7593" width="9.140625" style="16" customWidth="1"/>
    <col min="7594" max="7595" width="3.85546875" style="16" customWidth="1"/>
    <col min="7596" max="7596" width="10.5703125" style="16" customWidth="1"/>
    <col min="7597" max="7597" width="3.85546875" style="16" customWidth="1"/>
    <col min="7598" max="7600" width="14.42578125" style="16" customWidth="1"/>
    <col min="7601" max="7601" width="4.140625" style="16" customWidth="1"/>
    <col min="7602" max="7602" width="15" style="16" customWidth="1"/>
    <col min="7603" max="7604" width="9.140625" style="16" customWidth="1"/>
    <col min="7605" max="7605" width="11.5703125" style="16" customWidth="1"/>
    <col min="7606" max="7606" width="18.140625" style="16" customWidth="1"/>
    <col min="7607" max="7607" width="13.140625" style="16" customWidth="1"/>
    <col min="7608" max="7608" width="12.28515625" style="16" customWidth="1"/>
    <col min="7609" max="7846" width="9.140625" style="16"/>
    <col min="7847" max="7847" width="1.42578125" style="16" customWidth="1"/>
    <col min="7848" max="7848" width="59.5703125" style="16" customWidth="1"/>
    <col min="7849" max="7849" width="9.140625" style="16" customWidth="1"/>
    <col min="7850" max="7851" width="3.85546875" style="16" customWidth="1"/>
    <col min="7852" max="7852" width="10.5703125" style="16" customWidth="1"/>
    <col min="7853" max="7853" width="3.85546875" style="16" customWidth="1"/>
    <col min="7854" max="7856" width="14.42578125" style="16" customWidth="1"/>
    <col min="7857" max="7857" width="4.140625" style="16" customWidth="1"/>
    <col min="7858" max="7858" width="15" style="16" customWidth="1"/>
    <col min="7859" max="7860" width="9.140625" style="16" customWidth="1"/>
    <col min="7861" max="7861" width="11.5703125" style="16" customWidth="1"/>
    <col min="7862" max="7862" width="18.140625" style="16" customWidth="1"/>
    <col min="7863" max="7863" width="13.140625" style="16" customWidth="1"/>
    <col min="7864" max="7864" width="12.28515625" style="16" customWidth="1"/>
    <col min="7865" max="8102" width="9.140625" style="16"/>
    <col min="8103" max="8103" width="1.42578125" style="16" customWidth="1"/>
    <col min="8104" max="8104" width="59.5703125" style="16" customWidth="1"/>
    <col min="8105" max="8105" width="9.140625" style="16" customWidth="1"/>
    <col min="8106" max="8107" width="3.85546875" style="16" customWidth="1"/>
    <col min="8108" max="8108" width="10.5703125" style="16" customWidth="1"/>
    <col min="8109" max="8109" width="3.85546875" style="16" customWidth="1"/>
    <col min="8110" max="8112" width="14.42578125" style="16" customWidth="1"/>
    <col min="8113" max="8113" width="4.140625" style="16" customWidth="1"/>
    <col min="8114" max="8114" width="15" style="16" customWidth="1"/>
    <col min="8115" max="8116" width="9.140625" style="16" customWidth="1"/>
    <col min="8117" max="8117" width="11.5703125" style="16" customWidth="1"/>
    <col min="8118" max="8118" width="18.140625" style="16" customWidth="1"/>
    <col min="8119" max="8119" width="13.140625" style="16" customWidth="1"/>
    <col min="8120" max="8120" width="12.28515625" style="16" customWidth="1"/>
    <col min="8121" max="8358" width="9.140625" style="16"/>
    <col min="8359" max="8359" width="1.42578125" style="16" customWidth="1"/>
    <col min="8360" max="8360" width="59.5703125" style="16" customWidth="1"/>
    <col min="8361" max="8361" width="9.140625" style="16" customWidth="1"/>
    <col min="8362" max="8363" width="3.85546875" style="16" customWidth="1"/>
    <col min="8364" max="8364" width="10.5703125" style="16" customWidth="1"/>
    <col min="8365" max="8365" width="3.85546875" style="16" customWidth="1"/>
    <col min="8366" max="8368" width="14.42578125" style="16" customWidth="1"/>
    <col min="8369" max="8369" width="4.140625" style="16" customWidth="1"/>
    <col min="8370" max="8370" width="15" style="16" customWidth="1"/>
    <col min="8371" max="8372" width="9.140625" style="16" customWidth="1"/>
    <col min="8373" max="8373" width="11.5703125" style="16" customWidth="1"/>
    <col min="8374" max="8374" width="18.140625" style="16" customWidth="1"/>
    <col min="8375" max="8375" width="13.140625" style="16" customWidth="1"/>
    <col min="8376" max="8376" width="12.28515625" style="16" customWidth="1"/>
    <col min="8377" max="8614" width="9.140625" style="16"/>
    <col min="8615" max="8615" width="1.42578125" style="16" customWidth="1"/>
    <col min="8616" max="8616" width="59.5703125" style="16" customWidth="1"/>
    <col min="8617" max="8617" width="9.140625" style="16" customWidth="1"/>
    <col min="8618" max="8619" width="3.85546875" style="16" customWidth="1"/>
    <col min="8620" max="8620" width="10.5703125" style="16" customWidth="1"/>
    <col min="8621" max="8621" width="3.85546875" style="16" customWidth="1"/>
    <col min="8622" max="8624" width="14.42578125" style="16" customWidth="1"/>
    <col min="8625" max="8625" width="4.140625" style="16" customWidth="1"/>
    <col min="8626" max="8626" width="15" style="16" customWidth="1"/>
    <col min="8627" max="8628" width="9.140625" style="16" customWidth="1"/>
    <col min="8629" max="8629" width="11.5703125" style="16" customWidth="1"/>
    <col min="8630" max="8630" width="18.140625" style="16" customWidth="1"/>
    <col min="8631" max="8631" width="13.140625" style="16" customWidth="1"/>
    <col min="8632" max="8632" width="12.28515625" style="16" customWidth="1"/>
    <col min="8633" max="8870" width="9.140625" style="16"/>
    <col min="8871" max="8871" width="1.42578125" style="16" customWidth="1"/>
    <col min="8872" max="8872" width="59.5703125" style="16" customWidth="1"/>
    <col min="8873" max="8873" width="9.140625" style="16" customWidth="1"/>
    <col min="8874" max="8875" width="3.85546875" style="16" customWidth="1"/>
    <col min="8876" max="8876" width="10.5703125" style="16" customWidth="1"/>
    <col min="8877" max="8877" width="3.85546875" style="16" customWidth="1"/>
    <col min="8878" max="8880" width="14.42578125" style="16" customWidth="1"/>
    <col min="8881" max="8881" width="4.140625" style="16" customWidth="1"/>
    <col min="8882" max="8882" width="15" style="16" customWidth="1"/>
    <col min="8883" max="8884" width="9.140625" style="16" customWidth="1"/>
    <col min="8885" max="8885" width="11.5703125" style="16" customWidth="1"/>
    <col min="8886" max="8886" width="18.140625" style="16" customWidth="1"/>
    <col min="8887" max="8887" width="13.140625" style="16" customWidth="1"/>
    <col min="8888" max="8888" width="12.28515625" style="16" customWidth="1"/>
    <col min="8889" max="9126" width="9.140625" style="16"/>
    <col min="9127" max="9127" width="1.42578125" style="16" customWidth="1"/>
    <col min="9128" max="9128" width="59.5703125" style="16" customWidth="1"/>
    <col min="9129" max="9129" width="9.140625" style="16" customWidth="1"/>
    <col min="9130" max="9131" width="3.85546875" style="16" customWidth="1"/>
    <col min="9132" max="9132" width="10.5703125" style="16" customWidth="1"/>
    <col min="9133" max="9133" width="3.85546875" style="16" customWidth="1"/>
    <col min="9134" max="9136" width="14.42578125" style="16" customWidth="1"/>
    <col min="9137" max="9137" width="4.140625" style="16" customWidth="1"/>
    <col min="9138" max="9138" width="15" style="16" customWidth="1"/>
    <col min="9139" max="9140" width="9.140625" style="16" customWidth="1"/>
    <col min="9141" max="9141" width="11.5703125" style="16" customWidth="1"/>
    <col min="9142" max="9142" width="18.140625" style="16" customWidth="1"/>
    <col min="9143" max="9143" width="13.140625" style="16" customWidth="1"/>
    <col min="9144" max="9144" width="12.28515625" style="16" customWidth="1"/>
    <col min="9145" max="9382" width="9.140625" style="16"/>
    <col min="9383" max="9383" width="1.42578125" style="16" customWidth="1"/>
    <col min="9384" max="9384" width="59.5703125" style="16" customWidth="1"/>
    <col min="9385" max="9385" width="9.140625" style="16" customWidth="1"/>
    <col min="9386" max="9387" width="3.85546875" style="16" customWidth="1"/>
    <col min="9388" max="9388" width="10.5703125" style="16" customWidth="1"/>
    <col min="9389" max="9389" width="3.85546875" style="16" customWidth="1"/>
    <col min="9390" max="9392" width="14.42578125" style="16" customWidth="1"/>
    <col min="9393" max="9393" width="4.140625" style="16" customWidth="1"/>
    <col min="9394" max="9394" width="15" style="16" customWidth="1"/>
    <col min="9395" max="9396" width="9.140625" style="16" customWidth="1"/>
    <col min="9397" max="9397" width="11.5703125" style="16" customWidth="1"/>
    <col min="9398" max="9398" width="18.140625" style="16" customWidth="1"/>
    <col min="9399" max="9399" width="13.140625" style="16" customWidth="1"/>
    <col min="9400" max="9400" width="12.28515625" style="16" customWidth="1"/>
    <col min="9401" max="9638" width="9.140625" style="16"/>
    <col min="9639" max="9639" width="1.42578125" style="16" customWidth="1"/>
    <col min="9640" max="9640" width="59.5703125" style="16" customWidth="1"/>
    <col min="9641" max="9641" width="9.140625" style="16" customWidth="1"/>
    <col min="9642" max="9643" width="3.85546875" style="16" customWidth="1"/>
    <col min="9644" max="9644" width="10.5703125" style="16" customWidth="1"/>
    <col min="9645" max="9645" width="3.85546875" style="16" customWidth="1"/>
    <col min="9646" max="9648" width="14.42578125" style="16" customWidth="1"/>
    <col min="9649" max="9649" width="4.140625" style="16" customWidth="1"/>
    <col min="9650" max="9650" width="15" style="16" customWidth="1"/>
    <col min="9651" max="9652" width="9.140625" style="16" customWidth="1"/>
    <col min="9653" max="9653" width="11.5703125" style="16" customWidth="1"/>
    <col min="9654" max="9654" width="18.140625" style="16" customWidth="1"/>
    <col min="9655" max="9655" width="13.140625" style="16" customWidth="1"/>
    <col min="9656" max="9656" width="12.28515625" style="16" customWidth="1"/>
    <col min="9657" max="9894" width="9.140625" style="16"/>
    <col min="9895" max="9895" width="1.42578125" style="16" customWidth="1"/>
    <col min="9896" max="9896" width="59.5703125" style="16" customWidth="1"/>
    <col min="9897" max="9897" width="9.140625" style="16" customWidth="1"/>
    <col min="9898" max="9899" width="3.85546875" style="16" customWidth="1"/>
    <col min="9900" max="9900" width="10.5703125" style="16" customWidth="1"/>
    <col min="9901" max="9901" width="3.85546875" style="16" customWidth="1"/>
    <col min="9902" max="9904" width="14.42578125" style="16" customWidth="1"/>
    <col min="9905" max="9905" width="4.140625" style="16" customWidth="1"/>
    <col min="9906" max="9906" width="15" style="16" customWidth="1"/>
    <col min="9907" max="9908" width="9.140625" style="16" customWidth="1"/>
    <col min="9909" max="9909" width="11.5703125" style="16" customWidth="1"/>
    <col min="9910" max="9910" width="18.140625" style="16" customWidth="1"/>
    <col min="9911" max="9911" width="13.140625" style="16" customWidth="1"/>
    <col min="9912" max="9912" width="12.28515625" style="16" customWidth="1"/>
    <col min="9913" max="10150" width="9.140625" style="16"/>
    <col min="10151" max="10151" width="1.42578125" style="16" customWidth="1"/>
    <col min="10152" max="10152" width="59.5703125" style="16" customWidth="1"/>
    <col min="10153" max="10153" width="9.140625" style="16" customWidth="1"/>
    <col min="10154" max="10155" width="3.85546875" style="16" customWidth="1"/>
    <col min="10156" max="10156" width="10.5703125" style="16" customWidth="1"/>
    <col min="10157" max="10157" width="3.85546875" style="16" customWidth="1"/>
    <col min="10158" max="10160" width="14.42578125" style="16" customWidth="1"/>
    <col min="10161" max="10161" width="4.140625" style="16" customWidth="1"/>
    <col min="10162" max="10162" width="15" style="16" customWidth="1"/>
    <col min="10163" max="10164" width="9.140625" style="16" customWidth="1"/>
    <col min="10165" max="10165" width="11.5703125" style="16" customWidth="1"/>
    <col min="10166" max="10166" width="18.140625" style="16" customWidth="1"/>
    <col min="10167" max="10167" width="13.140625" style="16" customWidth="1"/>
    <col min="10168" max="10168" width="12.28515625" style="16" customWidth="1"/>
    <col min="10169" max="10406" width="9.140625" style="16"/>
    <col min="10407" max="10407" width="1.42578125" style="16" customWidth="1"/>
    <col min="10408" max="10408" width="59.5703125" style="16" customWidth="1"/>
    <col min="10409" max="10409" width="9.140625" style="16" customWidth="1"/>
    <col min="10410" max="10411" width="3.85546875" style="16" customWidth="1"/>
    <col min="10412" max="10412" width="10.5703125" style="16" customWidth="1"/>
    <col min="10413" max="10413" width="3.85546875" style="16" customWidth="1"/>
    <col min="10414" max="10416" width="14.42578125" style="16" customWidth="1"/>
    <col min="10417" max="10417" width="4.140625" style="16" customWidth="1"/>
    <col min="10418" max="10418" width="15" style="16" customWidth="1"/>
    <col min="10419" max="10420" width="9.140625" style="16" customWidth="1"/>
    <col min="10421" max="10421" width="11.5703125" style="16" customWidth="1"/>
    <col min="10422" max="10422" width="18.140625" style="16" customWidth="1"/>
    <col min="10423" max="10423" width="13.140625" style="16" customWidth="1"/>
    <col min="10424" max="10424" width="12.28515625" style="16" customWidth="1"/>
    <col min="10425" max="10662" width="9.140625" style="16"/>
    <col min="10663" max="10663" width="1.42578125" style="16" customWidth="1"/>
    <col min="10664" max="10664" width="59.5703125" style="16" customWidth="1"/>
    <col min="10665" max="10665" width="9.140625" style="16" customWidth="1"/>
    <col min="10666" max="10667" width="3.85546875" style="16" customWidth="1"/>
    <col min="10668" max="10668" width="10.5703125" style="16" customWidth="1"/>
    <col min="10669" max="10669" width="3.85546875" style="16" customWidth="1"/>
    <col min="10670" max="10672" width="14.42578125" style="16" customWidth="1"/>
    <col min="10673" max="10673" width="4.140625" style="16" customWidth="1"/>
    <col min="10674" max="10674" width="15" style="16" customWidth="1"/>
    <col min="10675" max="10676" width="9.140625" style="16" customWidth="1"/>
    <col min="10677" max="10677" width="11.5703125" style="16" customWidth="1"/>
    <col min="10678" max="10678" width="18.140625" style="16" customWidth="1"/>
    <col min="10679" max="10679" width="13.140625" style="16" customWidth="1"/>
    <col min="10680" max="10680" width="12.28515625" style="16" customWidth="1"/>
    <col min="10681" max="10918" width="9.140625" style="16"/>
    <col min="10919" max="10919" width="1.42578125" style="16" customWidth="1"/>
    <col min="10920" max="10920" width="59.5703125" style="16" customWidth="1"/>
    <col min="10921" max="10921" width="9.140625" style="16" customWidth="1"/>
    <col min="10922" max="10923" width="3.85546875" style="16" customWidth="1"/>
    <col min="10924" max="10924" width="10.5703125" style="16" customWidth="1"/>
    <col min="10925" max="10925" width="3.85546875" style="16" customWidth="1"/>
    <col min="10926" max="10928" width="14.42578125" style="16" customWidth="1"/>
    <col min="10929" max="10929" width="4.140625" style="16" customWidth="1"/>
    <col min="10930" max="10930" width="15" style="16" customWidth="1"/>
    <col min="10931" max="10932" width="9.140625" style="16" customWidth="1"/>
    <col min="10933" max="10933" width="11.5703125" style="16" customWidth="1"/>
    <col min="10934" max="10934" width="18.140625" style="16" customWidth="1"/>
    <col min="10935" max="10935" width="13.140625" style="16" customWidth="1"/>
    <col min="10936" max="10936" width="12.28515625" style="16" customWidth="1"/>
    <col min="10937" max="11174" width="9.140625" style="16"/>
    <col min="11175" max="11175" width="1.42578125" style="16" customWidth="1"/>
    <col min="11176" max="11176" width="59.5703125" style="16" customWidth="1"/>
    <col min="11177" max="11177" width="9.140625" style="16" customWidth="1"/>
    <col min="11178" max="11179" width="3.85546875" style="16" customWidth="1"/>
    <col min="11180" max="11180" width="10.5703125" style="16" customWidth="1"/>
    <col min="11181" max="11181" width="3.85546875" style="16" customWidth="1"/>
    <col min="11182" max="11184" width="14.42578125" style="16" customWidth="1"/>
    <col min="11185" max="11185" width="4.140625" style="16" customWidth="1"/>
    <col min="11186" max="11186" width="15" style="16" customWidth="1"/>
    <col min="11187" max="11188" width="9.140625" style="16" customWidth="1"/>
    <col min="11189" max="11189" width="11.5703125" style="16" customWidth="1"/>
    <col min="11190" max="11190" width="18.140625" style="16" customWidth="1"/>
    <col min="11191" max="11191" width="13.140625" style="16" customWidth="1"/>
    <col min="11192" max="11192" width="12.28515625" style="16" customWidth="1"/>
    <col min="11193" max="11430" width="9.140625" style="16"/>
    <col min="11431" max="11431" width="1.42578125" style="16" customWidth="1"/>
    <col min="11432" max="11432" width="59.5703125" style="16" customWidth="1"/>
    <col min="11433" max="11433" width="9.140625" style="16" customWidth="1"/>
    <col min="11434" max="11435" width="3.85546875" style="16" customWidth="1"/>
    <col min="11436" max="11436" width="10.5703125" style="16" customWidth="1"/>
    <col min="11437" max="11437" width="3.85546875" style="16" customWidth="1"/>
    <col min="11438" max="11440" width="14.42578125" style="16" customWidth="1"/>
    <col min="11441" max="11441" width="4.140625" style="16" customWidth="1"/>
    <col min="11442" max="11442" width="15" style="16" customWidth="1"/>
    <col min="11443" max="11444" width="9.140625" style="16" customWidth="1"/>
    <col min="11445" max="11445" width="11.5703125" style="16" customWidth="1"/>
    <col min="11446" max="11446" width="18.140625" style="16" customWidth="1"/>
    <col min="11447" max="11447" width="13.140625" style="16" customWidth="1"/>
    <col min="11448" max="11448" width="12.28515625" style="16" customWidth="1"/>
    <col min="11449" max="11686" width="9.140625" style="16"/>
    <col min="11687" max="11687" width="1.42578125" style="16" customWidth="1"/>
    <col min="11688" max="11688" width="59.5703125" style="16" customWidth="1"/>
    <col min="11689" max="11689" width="9.140625" style="16" customWidth="1"/>
    <col min="11690" max="11691" width="3.85546875" style="16" customWidth="1"/>
    <col min="11692" max="11692" width="10.5703125" style="16" customWidth="1"/>
    <col min="11693" max="11693" width="3.85546875" style="16" customWidth="1"/>
    <col min="11694" max="11696" width="14.42578125" style="16" customWidth="1"/>
    <col min="11697" max="11697" width="4.140625" style="16" customWidth="1"/>
    <col min="11698" max="11698" width="15" style="16" customWidth="1"/>
    <col min="11699" max="11700" width="9.140625" style="16" customWidth="1"/>
    <col min="11701" max="11701" width="11.5703125" style="16" customWidth="1"/>
    <col min="11702" max="11702" width="18.140625" style="16" customWidth="1"/>
    <col min="11703" max="11703" width="13.140625" style="16" customWidth="1"/>
    <col min="11704" max="11704" width="12.28515625" style="16" customWidth="1"/>
    <col min="11705" max="11942" width="9.140625" style="16"/>
    <col min="11943" max="11943" width="1.42578125" style="16" customWidth="1"/>
    <col min="11944" max="11944" width="59.5703125" style="16" customWidth="1"/>
    <col min="11945" max="11945" width="9.140625" style="16" customWidth="1"/>
    <col min="11946" max="11947" width="3.85546875" style="16" customWidth="1"/>
    <col min="11948" max="11948" width="10.5703125" style="16" customWidth="1"/>
    <col min="11949" max="11949" width="3.85546875" style="16" customWidth="1"/>
    <col min="11950" max="11952" width="14.42578125" style="16" customWidth="1"/>
    <col min="11953" max="11953" width="4.140625" style="16" customWidth="1"/>
    <col min="11954" max="11954" width="15" style="16" customWidth="1"/>
    <col min="11955" max="11956" width="9.140625" style="16" customWidth="1"/>
    <col min="11957" max="11957" width="11.5703125" style="16" customWidth="1"/>
    <col min="11958" max="11958" width="18.140625" style="16" customWidth="1"/>
    <col min="11959" max="11959" width="13.140625" style="16" customWidth="1"/>
    <col min="11960" max="11960" width="12.28515625" style="16" customWidth="1"/>
    <col min="11961" max="12198" width="9.140625" style="16"/>
    <col min="12199" max="12199" width="1.42578125" style="16" customWidth="1"/>
    <col min="12200" max="12200" width="59.5703125" style="16" customWidth="1"/>
    <col min="12201" max="12201" width="9.140625" style="16" customWidth="1"/>
    <col min="12202" max="12203" width="3.85546875" style="16" customWidth="1"/>
    <col min="12204" max="12204" width="10.5703125" style="16" customWidth="1"/>
    <col min="12205" max="12205" width="3.85546875" style="16" customWidth="1"/>
    <col min="12206" max="12208" width="14.42578125" style="16" customWidth="1"/>
    <col min="12209" max="12209" width="4.140625" style="16" customWidth="1"/>
    <col min="12210" max="12210" width="15" style="16" customWidth="1"/>
    <col min="12211" max="12212" width="9.140625" style="16" customWidth="1"/>
    <col min="12213" max="12213" width="11.5703125" style="16" customWidth="1"/>
    <col min="12214" max="12214" width="18.140625" style="16" customWidth="1"/>
    <col min="12215" max="12215" width="13.140625" style="16" customWidth="1"/>
    <col min="12216" max="12216" width="12.28515625" style="16" customWidth="1"/>
    <col min="12217" max="12454" width="9.140625" style="16"/>
    <col min="12455" max="12455" width="1.42578125" style="16" customWidth="1"/>
    <col min="12456" max="12456" width="59.5703125" style="16" customWidth="1"/>
    <col min="12457" max="12457" width="9.140625" style="16" customWidth="1"/>
    <col min="12458" max="12459" width="3.85546875" style="16" customWidth="1"/>
    <col min="12460" max="12460" width="10.5703125" style="16" customWidth="1"/>
    <col min="12461" max="12461" width="3.85546875" style="16" customWidth="1"/>
    <col min="12462" max="12464" width="14.42578125" style="16" customWidth="1"/>
    <col min="12465" max="12465" width="4.140625" style="16" customWidth="1"/>
    <col min="12466" max="12466" width="15" style="16" customWidth="1"/>
    <col min="12467" max="12468" width="9.140625" style="16" customWidth="1"/>
    <col min="12469" max="12469" width="11.5703125" style="16" customWidth="1"/>
    <col min="12470" max="12470" width="18.140625" style="16" customWidth="1"/>
    <col min="12471" max="12471" width="13.140625" style="16" customWidth="1"/>
    <col min="12472" max="12472" width="12.28515625" style="16" customWidth="1"/>
    <col min="12473" max="12710" width="9.140625" style="16"/>
    <col min="12711" max="12711" width="1.42578125" style="16" customWidth="1"/>
    <col min="12712" max="12712" width="59.5703125" style="16" customWidth="1"/>
    <col min="12713" max="12713" width="9.140625" style="16" customWidth="1"/>
    <col min="12714" max="12715" width="3.85546875" style="16" customWidth="1"/>
    <col min="12716" max="12716" width="10.5703125" style="16" customWidth="1"/>
    <col min="12717" max="12717" width="3.85546875" style="16" customWidth="1"/>
    <col min="12718" max="12720" width="14.42578125" style="16" customWidth="1"/>
    <col min="12721" max="12721" width="4.140625" style="16" customWidth="1"/>
    <col min="12722" max="12722" width="15" style="16" customWidth="1"/>
    <col min="12723" max="12724" width="9.140625" style="16" customWidth="1"/>
    <col min="12725" max="12725" width="11.5703125" style="16" customWidth="1"/>
    <col min="12726" max="12726" width="18.140625" style="16" customWidth="1"/>
    <col min="12727" max="12727" width="13.140625" style="16" customWidth="1"/>
    <col min="12728" max="12728" width="12.28515625" style="16" customWidth="1"/>
    <col min="12729" max="12966" width="9.140625" style="16"/>
    <col min="12967" max="12967" width="1.42578125" style="16" customWidth="1"/>
    <col min="12968" max="12968" width="59.5703125" style="16" customWidth="1"/>
    <col min="12969" max="12969" width="9.140625" style="16" customWidth="1"/>
    <col min="12970" max="12971" width="3.85546875" style="16" customWidth="1"/>
    <col min="12972" max="12972" width="10.5703125" style="16" customWidth="1"/>
    <col min="12973" max="12973" width="3.85546875" style="16" customWidth="1"/>
    <col min="12974" max="12976" width="14.42578125" style="16" customWidth="1"/>
    <col min="12977" max="12977" width="4.140625" style="16" customWidth="1"/>
    <col min="12978" max="12978" width="15" style="16" customWidth="1"/>
    <col min="12979" max="12980" width="9.140625" style="16" customWidth="1"/>
    <col min="12981" max="12981" width="11.5703125" style="16" customWidth="1"/>
    <col min="12982" max="12982" width="18.140625" style="16" customWidth="1"/>
    <col min="12983" max="12983" width="13.140625" style="16" customWidth="1"/>
    <col min="12984" max="12984" width="12.28515625" style="16" customWidth="1"/>
    <col min="12985" max="13222" width="9.140625" style="16"/>
    <col min="13223" max="13223" width="1.42578125" style="16" customWidth="1"/>
    <col min="13224" max="13224" width="59.5703125" style="16" customWidth="1"/>
    <col min="13225" max="13225" width="9.140625" style="16" customWidth="1"/>
    <col min="13226" max="13227" width="3.85546875" style="16" customWidth="1"/>
    <col min="13228" max="13228" width="10.5703125" style="16" customWidth="1"/>
    <col min="13229" max="13229" width="3.85546875" style="16" customWidth="1"/>
    <col min="13230" max="13232" width="14.42578125" style="16" customWidth="1"/>
    <col min="13233" max="13233" width="4.140625" style="16" customWidth="1"/>
    <col min="13234" max="13234" width="15" style="16" customWidth="1"/>
    <col min="13235" max="13236" width="9.140625" style="16" customWidth="1"/>
    <col min="13237" max="13237" width="11.5703125" style="16" customWidth="1"/>
    <col min="13238" max="13238" width="18.140625" style="16" customWidth="1"/>
    <col min="13239" max="13239" width="13.140625" style="16" customWidth="1"/>
    <col min="13240" max="13240" width="12.28515625" style="16" customWidth="1"/>
    <col min="13241" max="13478" width="9.140625" style="16"/>
    <col min="13479" max="13479" width="1.42578125" style="16" customWidth="1"/>
    <col min="13480" max="13480" width="59.5703125" style="16" customWidth="1"/>
    <col min="13481" max="13481" width="9.140625" style="16" customWidth="1"/>
    <col min="13482" max="13483" width="3.85546875" style="16" customWidth="1"/>
    <col min="13484" max="13484" width="10.5703125" style="16" customWidth="1"/>
    <col min="13485" max="13485" width="3.85546875" style="16" customWidth="1"/>
    <col min="13486" max="13488" width="14.42578125" style="16" customWidth="1"/>
    <col min="13489" max="13489" width="4.140625" style="16" customWidth="1"/>
    <col min="13490" max="13490" width="15" style="16" customWidth="1"/>
    <col min="13491" max="13492" width="9.140625" style="16" customWidth="1"/>
    <col min="13493" max="13493" width="11.5703125" style="16" customWidth="1"/>
    <col min="13494" max="13494" width="18.140625" style="16" customWidth="1"/>
    <col min="13495" max="13495" width="13.140625" style="16" customWidth="1"/>
    <col min="13496" max="13496" width="12.28515625" style="16" customWidth="1"/>
    <col min="13497" max="13734" width="9.140625" style="16"/>
    <col min="13735" max="13735" width="1.42578125" style="16" customWidth="1"/>
    <col min="13736" max="13736" width="59.5703125" style="16" customWidth="1"/>
    <col min="13737" max="13737" width="9.140625" style="16" customWidth="1"/>
    <col min="13738" max="13739" width="3.85546875" style="16" customWidth="1"/>
    <col min="13740" max="13740" width="10.5703125" style="16" customWidth="1"/>
    <col min="13741" max="13741" width="3.85546875" style="16" customWidth="1"/>
    <col min="13742" max="13744" width="14.42578125" style="16" customWidth="1"/>
    <col min="13745" max="13745" width="4.140625" style="16" customWidth="1"/>
    <col min="13746" max="13746" width="15" style="16" customWidth="1"/>
    <col min="13747" max="13748" width="9.140625" style="16" customWidth="1"/>
    <col min="13749" max="13749" width="11.5703125" style="16" customWidth="1"/>
    <col min="13750" max="13750" width="18.140625" style="16" customWidth="1"/>
    <col min="13751" max="13751" width="13.140625" style="16" customWidth="1"/>
    <col min="13752" max="13752" width="12.28515625" style="16" customWidth="1"/>
    <col min="13753" max="13990" width="9.140625" style="16"/>
    <col min="13991" max="13991" width="1.42578125" style="16" customWidth="1"/>
    <col min="13992" max="13992" width="59.5703125" style="16" customWidth="1"/>
    <col min="13993" max="13993" width="9.140625" style="16" customWidth="1"/>
    <col min="13994" max="13995" width="3.85546875" style="16" customWidth="1"/>
    <col min="13996" max="13996" width="10.5703125" style="16" customWidth="1"/>
    <col min="13997" max="13997" width="3.85546875" style="16" customWidth="1"/>
    <col min="13998" max="14000" width="14.42578125" style="16" customWidth="1"/>
    <col min="14001" max="14001" width="4.140625" style="16" customWidth="1"/>
    <col min="14002" max="14002" width="15" style="16" customWidth="1"/>
    <col min="14003" max="14004" width="9.140625" style="16" customWidth="1"/>
    <col min="14005" max="14005" width="11.5703125" style="16" customWidth="1"/>
    <col min="14006" max="14006" width="18.140625" style="16" customWidth="1"/>
    <col min="14007" max="14007" width="13.140625" style="16" customWidth="1"/>
    <col min="14008" max="14008" width="12.28515625" style="16" customWidth="1"/>
    <col min="14009" max="14246" width="9.140625" style="16"/>
    <col min="14247" max="14247" width="1.42578125" style="16" customWidth="1"/>
    <col min="14248" max="14248" width="59.5703125" style="16" customWidth="1"/>
    <col min="14249" max="14249" width="9.140625" style="16" customWidth="1"/>
    <col min="14250" max="14251" width="3.85546875" style="16" customWidth="1"/>
    <col min="14252" max="14252" width="10.5703125" style="16" customWidth="1"/>
    <col min="14253" max="14253" width="3.85546875" style="16" customWidth="1"/>
    <col min="14254" max="14256" width="14.42578125" style="16" customWidth="1"/>
    <col min="14257" max="14257" width="4.140625" style="16" customWidth="1"/>
    <col min="14258" max="14258" width="15" style="16" customWidth="1"/>
    <col min="14259" max="14260" width="9.140625" style="16" customWidth="1"/>
    <col min="14261" max="14261" width="11.5703125" style="16" customWidth="1"/>
    <col min="14262" max="14262" width="18.140625" style="16" customWidth="1"/>
    <col min="14263" max="14263" width="13.140625" style="16" customWidth="1"/>
    <col min="14264" max="14264" width="12.28515625" style="16" customWidth="1"/>
    <col min="14265" max="14502" width="9.140625" style="16"/>
    <col min="14503" max="14503" width="1.42578125" style="16" customWidth="1"/>
    <col min="14504" max="14504" width="59.5703125" style="16" customWidth="1"/>
    <col min="14505" max="14505" width="9.140625" style="16" customWidth="1"/>
    <col min="14506" max="14507" width="3.85546875" style="16" customWidth="1"/>
    <col min="14508" max="14508" width="10.5703125" style="16" customWidth="1"/>
    <col min="14509" max="14509" width="3.85546875" style="16" customWidth="1"/>
    <col min="14510" max="14512" width="14.42578125" style="16" customWidth="1"/>
    <col min="14513" max="14513" width="4.140625" style="16" customWidth="1"/>
    <col min="14514" max="14514" width="15" style="16" customWidth="1"/>
    <col min="14515" max="14516" width="9.140625" style="16" customWidth="1"/>
    <col min="14517" max="14517" width="11.5703125" style="16" customWidth="1"/>
    <col min="14518" max="14518" width="18.140625" style="16" customWidth="1"/>
    <col min="14519" max="14519" width="13.140625" style="16" customWidth="1"/>
    <col min="14520" max="14520" width="12.28515625" style="16" customWidth="1"/>
    <col min="14521" max="14758" width="9.140625" style="16"/>
    <col min="14759" max="14759" width="1.42578125" style="16" customWidth="1"/>
    <col min="14760" max="14760" width="59.5703125" style="16" customWidth="1"/>
    <col min="14761" max="14761" width="9.140625" style="16" customWidth="1"/>
    <col min="14762" max="14763" width="3.85546875" style="16" customWidth="1"/>
    <col min="14764" max="14764" width="10.5703125" style="16" customWidth="1"/>
    <col min="14765" max="14765" width="3.85546875" style="16" customWidth="1"/>
    <col min="14766" max="14768" width="14.42578125" style="16" customWidth="1"/>
    <col min="14769" max="14769" width="4.140625" style="16" customWidth="1"/>
    <col min="14770" max="14770" width="15" style="16" customWidth="1"/>
    <col min="14771" max="14772" width="9.140625" style="16" customWidth="1"/>
    <col min="14773" max="14773" width="11.5703125" style="16" customWidth="1"/>
    <col min="14774" max="14774" width="18.140625" style="16" customWidth="1"/>
    <col min="14775" max="14775" width="13.140625" style="16" customWidth="1"/>
    <col min="14776" max="14776" width="12.28515625" style="16" customWidth="1"/>
    <col min="14777" max="15014" width="9.140625" style="16"/>
    <col min="15015" max="15015" width="1.42578125" style="16" customWidth="1"/>
    <col min="15016" max="15016" width="59.5703125" style="16" customWidth="1"/>
    <col min="15017" max="15017" width="9.140625" style="16" customWidth="1"/>
    <col min="15018" max="15019" width="3.85546875" style="16" customWidth="1"/>
    <col min="15020" max="15020" width="10.5703125" style="16" customWidth="1"/>
    <col min="15021" max="15021" width="3.85546875" style="16" customWidth="1"/>
    <col min="15022" max="15024" width="14.42578125" style="16" customWidth="1"/>
    <col min="15025" max="15025" width="4.140625" style="16" customWidth="1"/>
    <col min="15026" max="15026" width="15" style="16" customWidth="1"/>
    <col min="15027" max="15028" width="9.140625" style="16" customWidth="1"/>
    <col min="15029" max="15029" width="11.5703125" style="16" customWidth="1"/>
    <col min="15030" max="15030" width="18.140625" style="16" customWidth="1"/>
    <col min="15031" max="15031" width="13.140625" style="16" customWidth="1"/>
    <col min="15032" max="15032" width="12.28515625" style="16" customWidth="1"/>
    <col min="15033" max="15270" width="9.140625" style="16"/>
    <col min="15271" max="15271" width="1.42578125" style="16" customWidth="1"/>
    <col min="15272" max="15272" width="59.5703125" style="16" customWidth="1"/>
    <col min="15273" max="15273" width="9.140625" style="16" customWidth="1"/>
    <col min="15274" max="15275" width="3.85546875" style="16" customWidth="1"/>
    <col min="15276" max="15276" width="10.5703125" style="16" customWidth="1"/>
    <col min="15277" max="15277" width="3.85546875" style="16" customWidth="1"/>
    <col min="15278" max="15280" width="14.42578125" style="16" customWidth="1"/>
    <col min="15281" max="15281" width="4.140625" style="16" customWidth="1"/>
    <col min="15282" max="15282" width="15" style="16" customWidth="1"/>
    <col min="15283" max="15284" width="9.140625" style="16" customWidth="1"/>
    <col min="15285" max="15285" width="11.5703125" style="16" customWidth="1"/>
    <col min="15286" max="15286" width="18.140625" style="16" customWidth="1"/>
    <col min="15287" max="15287" width="13.140625" style="16" customWidth="1"/>
    <col min="15288" max="15288" width="12.28515625" style="16" customWidth="1"/>
    <col min="15289" max="15526" width="9.140625" style="16"/>
    <col min="15527" max="15527" width="1.42578125" style="16" customWidth="1"/>
    <col min="15528" max="15528" width="59.5703125" style="16" customWidth="1"/>
    <col min="15529" max="15529" width="9.140625" style="16" customWidth="1"/>
    <col min="15530" max="15531" width="3.85546875" style="16" customWidth="1"/>
    <col min="15532" max="15532" width="10.5703125" style="16" customWidth="1"/>
    <col min="15533" max="15533" width="3.85546875" style="16" customWidth="1"/>
    <col min="15534" max="15536" width="14.42578125" style="16" customWidth="1"/>
    <col min="15537" max="15537" width="4.140625" style="16" customWidth="1"/>
    <col min="15538" max="15538" width="15" style="16" customWidth="1"/>
    <col min="15539" max="15540" width="9.140625" style="16" customWidth="1"/>
    <col min="15541" max="15541" width="11.5703125" style="16" customWidth="1"/>
    <col min="15542" max="15542" width="18.140625" style="16" customWidth="1"/>
    <col min="15543" max="15543" width="13.140625" style="16" customWidth="1"/>
    <col min="15544" max="15544" width="12.28515625" style="16" customWidth="1"/>
    <col min="15545" max="15782" width="9.140625" style="16"/>
    <col min="15783" max="15783" width="1.42578125" style="16" customWidth="1"/>
    <col min="15784" max="15784" width="59.5703125" style="16" customWidth="1"/>
    <col min="15785" max="15785" width="9.140625" style="16" customWidth="1"/>
    <col min="15786" max="15787" width="3.85546875" style="16" customWidth="1"/>
    <col min="15788" max="15788" width="10.5703125" style="16" customWidth="1"/>
    <col min="15789" max="15789" width="3.85546875" style="16" customWidth="1"/>
    <col min="15790" max="15792" width="14.42578125" style="16" customWidth="1"/>
    <col min="15793" max="15793" width="4.140625" style="16" customWidth="1"/>
    <col min="15794" max="15794" width="15" style="16" customWidth="1"/>
    <col min="15795" max="15796" width="9.140625" style="16" customWidth="1"/>
    <col min="15797" max="15797" width="11.5703125" style="16" customWidth="1"/>
    <col min="15798" max="15798" width="18.140625" style="16" customWidth="1"/>
    <col min="15799" max="15799" width="13.140625" style="16" customWidth="1"/>
    <col min="15800" max="15800" width="12.28515625" style="16" customWidth="1"/>
    <col min="15801" max="16038" width="9.140625" style="16"/>
    <col min="16039" max="16039" width="1.42578125" style="16" customWidth="1"/>
    <col min="16040" max="16040" width="59.5703125" style="16" customWidth="1"/>
    <col min="16041" max="16041" width="9.140625" style="16" customWidth="1"/>
    <col min="16042" max="16043" width="3.85546875" style="16" customWidth="1"/>
    <col min="16044" max="16044" width="10.5703125" style="16" customWidth="1"/>
    <col min="16045" max="16045" width="3.85546875" style="16" customWidth="1"/>
    <col min="16046" max="16048" width="14.42578125" style="16" customWidth="1"/>
    <col min="16049" max="16049" width="4.140625" style="16" customWidth="1"/>
    <col min="16050" max="16050" width="15" style="16" customWidth="1"/>
    <col min="16051" max="16052" width="9.140625" style="16" customWidth="1"/>
    <col min="16053" max="16053" width="11.5703125" style="16" customWidth="1"/>
    <col min="16054" max="16054" width="18.140625" style="16" customWidth="1"/>
    <col min="16055" max="16055" width="13.140625" style="16" customWidth="1"/>
    <col min="16056" max="16056" width="12.28515625" style="16" customWidth="1"/>
    <col min="16057" max="16384" width="9.140625" style="16"/>
  </cols>
  <sheetData>
    <row r="1" spans="1:29" hidden="1" x14ac:dyDescent="0.25">
      <c r="F1" s="79" t="s">
        <v>331</v>
      </c>
    </row>
    <row r="2" spans="1:29" ht="34.5" hidden="1" customHeight="1" x14ac:dyDescent="0.25">
      <c r="F2" s="158" t="s">
        <v>349</v>
      </c>
      <c r="G2" s="158"/>
      <c r="H2" s="158"/>
      <c r="I2" s="158"/>
    </row>
    <row r="3" spans="1:29" s="17" customFormat="1" ht="21" customHeight="1" x14ac:dyDescent="0.25">
      <c r="A3" s="16"/>
      <c r="E3" s="18"/>
      <c r="G3" s="2"/>
      <c r="H3" s="2"/>
      <c r="I3" s="2"/>
      <c r="J3" s="2" t="s">
        <v>346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55" t="s">
        <v>476</v>
      </c>
      <c r="AA3" s="155"/>
      <c r="AB3" s="155"/>
      <c r="AC3" s="155"/>
    </row>
    <row r="4" spans="1:29" s="17" customFormat="1" ht="33.75" customHeight="1" x14ac:dyDescent="0.25">
      <c r="A4" s="16"/>
      <c r="E4" s="18"/>
      <c r="G4" s="24"/>
      <c r="H4" s="24"/>
      <c r="I4" s="24"/>
      <c r="J4" s="24" t="s">
        <v>415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55" t="s">
        <v>472</v>
      </c>
      <c r="AA4" s="155"/>
      <c r="AB4" s="155"/>
      <c r="AC4" s="155"/>
    </row>
    <row r="5" spans="1:29" ht="14.2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s="54" customFormat="1" ht="19.5" customHeight="1" x14ac:dyDescent="0.25">
      <c r="A6" s="51"/>
      <c r="B6" s="51"/>
      <c r="C6" s="51"/>
      <c r="D6" s="51"/>
      <c r="E6" s="52"/>
      <c r="F6" s="52"/>
      <c r="G6" s="52"/>
      <c r="H6" s="51"/>
      <c r="I6" s="5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129" t="s">
        <v>329</v>
      </c>
      <c r="AC6" s="88"/>
    </row>
    <row r="7" spans="1:29" ht="91.5" customHeight="1" x14ac:dyDescent="0.25">
      <c r="A7" s="89" t="s">
        <v>0</v>
      </c>
      <c r="B7" s="78"/>
      <c r="C7" s="78"/>
      <c r="D7" s="78"/>
      <c r="E7" s="78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14" t="s">
        <v>223</v>
      </c>
      <c r="K7" s="78" t="s">
        <v>6</v>
      </c>
      <c r="L7" s="78" t="s">
        <v>7</v>
      </c>
      <c r="M7" s="78" t="s">
        <v>8</v>
      </c>
      <c r="N7" s="101" t="s">
        <v>448</v>
      </c>
      <c r="O7" s="99" t="s">
        <v>6</v>
      </c>
      <c r="P7" s="99" t="s">
        <v>7</v>
      </c>
      <c r="Q7" s="99" t="s">
        <v>8</v>
      </c>
      <c r="R7" s="14" t="s">
        <v>449</v>
      </c>
      <c r="S7" s="99" t="s">
        <v>6</v>
      </c>
      <c r="T7" s="99" t="s">
        <v>7</v>
      </c>
      <c r="U7" s="99" t="s">
        <v>8</v>
      </c>
      <c r="V7" s="101" t="s">
        <v>457</v>
      </c>
      <c r="W7" s="99" t="s">
        <v>6</v>
      </c>
      <c r="X7" s="99" t="s">
        <v>7</v>
      </c>
      <c r="Y7" s="99" t="s">
        <v>8</v>
      </c>
      <c r="Z7" s="126" t="s">
        <v>345</v>
      </c>
      <c r="AA7" s="126" t="s">
        <v>469</v>
      </c>
      <c r="AB7" s="126" t="s">
        <v>470</v>
      </c>
      <c r="AC7" s="126" t="s">
        <v>468</v>
      </c>
    </row>
    <row r="8" spans="1:29" s="56" customFormat="1" ht="28.5" x14ac:dyDescent="0.25">
      <c r="A8" s="26" t="s">
        <v>13</v>
      </c>
      <c r="B8" s="57"/>
      <c r="C8" s="57"/>
      <c r="D8" s="57"/>
      <c r="E8" s="62">
        <v>854</v>
      </c>
      <c r="F8" s="27" t="s">
        <v>14</v>
      </c>
      <c r="G8" s="27"/>
      <c r="H8" s="27"/>
      <c r="I8" s="27"/>
      <c r="J8" s="43" t="e">
        <f t="shared" ref="J8:M8" si="0">J9+J17+J37+J41+J61+J65+J69</f>
        <v>#REF!</v>
      </c>
      <c r="K8" s="43" t="e">
        <f t="shared" si="0"/>
        <v>#REF!</v>
      </c>
      <c r="L8" s="43" t="e">
        <f t="shared" si="0"/>
        <v>#REF!</v>
      </c>
      <c r="M8" s="43" t="e">
        <f t="shared" si="0"/>
        <v>#REF!</v>
      </c>
      <c r="N8" s="43" t="e">
        <f t="shared" ref="N8:U8" si="1">N9+N17+N37+N41+N61+N65+N69</f>
        <v>#REF!</v>
      </c>
      <c r="O8" s="43" t="e">
        <f t="shared" si="1"/>
        <v>#REF!</v>
      </c>
      <c r="P8" s="43" t="e">
        <f t="shared" si="1"/>
        <v>#REF!</v>
      </c>
      <c r="Q8" s="43" t="e">
        <f t="shared" si="1"/>
        <v>#REF!</v>
      </c>
      <c r="R8" s="43" t="e">
        <f t="shared" si="1"/>
        <v>#REF!</v>
      </c>
      <c r="S8" s="43" t="e">
        <f t="shared" si="1"/>
        <v>#REF!</v>
      </c>
      <c r="T8" s="43" t="e">
        <f t="shared" si="1"/>
        <v>#REF!</v>
      </c>
      <c r="U8" s="43" t="e">
        <f t="shared" si="1"/>
        <v>#REF!</v>
      </c>
      <c r="V8" s="43" t="e">
        <f t="shared" ref="V8:Y8" si="2">V9+V17+V37+V41+V61+V65+V69</f>
        <v>#REF!</v>
      </c>
      <c r="W8" s="43" t="e">
        <f t="shared" si="2"/>
        <v>#REF!</v>
      </c>
      <c r="X8" s="43" t="e">
        <f t="shared" si="2"/>
        <v>#REF!</v>
      </c>
      <c r="Y8" s="43" t="e">
        <f t="shared" si="2"/>
        <v>#REF!</v>
      </c>
      <c r="Z8" s="43">
        <f t="shared" ref="Z8:AB8" si="3">Z9+Z17+Z37+Z41+Z61+Z65+Z69</f>
        <v>31474299</v>
      </c>
      <c r="AA8" s="43">
        <f t="shared" si="3"/>
        <v>31419299</v>
      </c>
      <c r="AB8" s="43">
        <f t="shared" si="3"/>
        <v>19690842.580000002</v>
      </c>
      <c r="AC8" s="127">
        <f>AB8/AA8*100</f>
        <v>62.67117092586949</v>
      </c>
    </row>
    <row r="9" spans="1:29" s="36" customFormat="1" ht="85.5" x14ac:dyDescent="0.25">
      <c r="A9" s="29" t="s">
        <v>209</v>
      </c>
      <c r="B9" s="58"/>
      <c r="C9" s="58"/>
      <c r="D9" s="58"/>
      <c r="E9" s="78">
        <v>854</v>
      </c>
      <c r="F9" s="31" t="s">
        <v>14</v>
      </c>
      <c r="G9" s="31" t="s">
        <v>61</v>
      </c>
      <c r="H9" s="31"/>
      <c r="I9" s="31"/>
      <c r="J9" s="35" t="e">
        <f t="shared" ref="J9:AB9" si="4">J10</f>
        <v>#REF!</v>
      </c>
      <c r="K9" s="35" t="e">
        <f t="shared" si="4"/>
        <v>#REF!</v>
      </c>
      <c r="L9" s="35" t="e">
        <f t="shared" si="4"/>
        <v>#REF!</v>
      </c>
      <c r="M9" s="35" t="e">
        <f t="shared" si="4"/>
        <v>#REF!</v>
      </c>
      <c r="N9" s="35" t="e">
        <f t="shared" si="4"/>
        <v>#REF!</v>
      </c>
      <c r="O9" s="35" t="e">
        <f t="shared" si="4"/>
        <v>#REF!</v>
      </c>
      <c r="P9" s="35" t="e">
        <f t="shared" si="4"/>
        <v>#REF!</v>
      </c>
      <c r="Q9" s="35" t="e">
        <f t="shared" si="4"/>
        <v>#REF!</v>
      </c>
      <c r="R9" s="35" t="e">
        <f t="shared" si="4"/>
        <v>#REF!</v>
      </c>
      <c r="S9" s="35" t="e">
        <f t="shared" si="4"/>
        <v>#REF!</v>
      </c>
      <c r="T9" s="35" t="e">
        <f t="shared" si="4"/>
        <v>#REF!</v>
      </c>
      <c r="U9" s="35" t="e">
        <f t="shared" si="4"/>
        <v>#REF!</v>
      </c>
      <c r="V9" s="35" t="e">
        <f t="shared" si="4"/>
        <v>#REF!</v>
      </c>
      <c r="W9" s="35" t="e">
        <f t="shared" si="4"/>
        <v>#REF!</v>
      </c>
      <c r="X9" s="35" t="e">
        <f t="shared" si="4"/>
        <v>#REF!</v>
      </c>
      <c r="Y9" s="35" t="e">
        <f t="shared" si="4"/>
        <v>#REF!</v>
      </c>
      <c r="Z9" s="35">
        <f t="shared" si="4"/>
        <v>325500</v>
      </c>
      <c r="AA9" s="35">
        <f t="shared" si="4"/>
        <v>325500</v>
      </c>
      <c r="AB9" s="35">
        <f t="shared" si="4"/>
        <v>218284.75</v>
      </c>
      <c r="AC9" s="127">
        <f t="shared" ref="AC9:AC72" si="5">AB9/AA9*100</f>
        <v>67.061367127496169</v>
      </c>
    </row>
    <row r="10" spans="1:29" ht="60" x14ac:dyDescent="0.25">
      <c r="A10" s="25" t="s">
        <v>23</v>
      </c>
      <c r="B10" s="78"/>
      <c r="C10" s="78"/>
      <c r="D10" s="78"/>
      <c r="E10" s="78">
        <v>854</v>
      </c>
      <c r="F10" s="4" t="s">
        <v>20</v>
      </c>
      <c r="G10" s="4" t="s">
        <v>61</v>
      </c>
      <c r="H10" s="4" t="s">
        <v>210</v>
      </c>
      <c r="I10" s="4"/>
      <c r="J10" s="34" t="e">
        <f t="shared" ref="J10" si="6">J11+J13+J15</f>
        <v>#REF!</v>
      </c>
      <c r="K10" s="34" t="e">
        <f t="shared" ref="K10:M10" si="7">K11+K13+K15</f>
        <v>#REF!</v>
      </c>
      <c r="L10" s="34" t="e">
        <f t="shared" si="7"/>
        <v>#REF!</v>
      </c>
      <c r="M10" s="34" t="e">
        <f t="shared" si="7"/>
        <v>#REF!</v>
      </c>
      <c r="N10" s="34" t="e">
        <f t="shared" ref="N10:U10" si="8">N11+N13+N15</f>
        <v>#REF!</v>
      </c>
      <c r="O10" s="34" t="e">
        <f t="shared" si="8"/>
        <v>#REF!</v>
      </c>
      <c r="P10" s="34" t="e">
        <f t="shared" si="8"/>
        <v>#REF!</v>
      </c>
      <c r="Q10" s="34" t="e">
        <f t="shared" si="8"/>
        <v>#REF!</v>
      </c>
      <c r="R10" s="34" t="e">
        <f t="shared" si="8"/>
        <v>#REF!</v>
      </c>
      <c r="S10" s="34" t="e">
        <f t="shared" si="8"/>
        <v>#REF!</v>
      </c>
      <c r="T10" s="34" t="e">
        <f t="shared" si="8"/>
        <v>#REF!</v>
      </c>
      <c r="U10" s="34" t="e">
        <f t="shared" si="8"/>
        <v>#REF!</v>
      </c>
      <c r="V10" s="34" t="e">
        <f t="shared" ref="V10:Y10" si="9">V11+V13+V15</f>
        <v>#REF!</v>
      </c>
      <c r="W10" s="34" t="e">
        <f t="shared" si="9"/>
        <v>#REF!</v>
      </c>
      <c r="X10" s="34" t="e">
        <f t="shared" si="9"/>
        <v>#REF!</v>
      </c>
      <c r="Y10" s="34" t="e">
        <f t="shared" si="9"/>
        <v>#REF!</v>
      </c>
      <c r="Z10" s="34">
        <f t="shared" ref="Z10:AB10" si="10">Z11+Z13+Z15</f>
        <v>325500</v>
      </c>
      <c r="AA10" s="34">
        <f t="shared" si="10"/>
        <v>325500</v>
      </c>
      <c r="AB10" s="34">
        <f t="shared" si="10"/>
        <v>218284.75</v>
      </c>
      <c r="AC10" s="127">
        <f t="shared" si="5"/>
        <v>67.061367127496169</v>
      </c>
    </row>
    <row r="11" spans="1:29" ht="120" x14ac:dyDescent="0.25">
      <c r="A11" s="76" t="s">
        <v>19</v>
      </c>
      <c r="B11" s="78"/>
      <c r="C11" s="78"/>
      <c r="D11" s="78"/>
      <c r="E11" s="78">
        <v>854</v>
      </c>
      <c r="F11" s="4" t="s">
        <v>14</v>
      </c>
      <c r="G11" s="4" t="s">
        <v>61</v>
      </c>
      <c r="H11" s="4" t="s">
        <v>210</v>
      </c>
      <c r="I11" s="4" t="s">
        <v>21</v>
      </c>
      <c r="J11" s="34" t="e">
        <f t="shared" ref="J11:AB11" si="11">J12</f>
        <v>#REF!</v>
      </c>
      <c r="K11" s="34" t="e">
        <f t="shared" si="11"/>
        <v>#REF!</v>
      </c>
      <c r="L11" s="34" t="e">
        <f t="shared" si="11"/>
        <v>#REF!</v>
      </c>
      <c r="M11" s="34" t="e">
        <f t="shared" si="11"/>
        <v>#REF!</v>
      </c>
      <c r="N11" s="34" t="e">
        <f t="shared" si="11"/>
        <v>#REF!</v>
      </c>
      <c r="O11" s="34" t="e">
        <f t="shared" si="11"/>
        <v>#REF!</v>
      </c>
      <c r="P11" s="34" t="e">
        <f t="shared" si="11"/>
        <v>#REF!</v>
      </c>
      <c r="Q11" s="34" t="e">
        <f t="shared" si="11"/>
        <v>#REF!</v>
      </c>
      <c r="R11" s="34" t="e">
        <f t="shared" si="11"/>
        <v>#REF!</v>
      </c>
      <c r="S11" s="34" t="e">
        <f t="shared" si="11"/>
        <v>#REF!</v>
      </c>
      <c r="T11" s="34" t="e">
        <f t="shared" si="11"/>
        <v>#REF!</v>
      </c>
      <c r="U11" s="34" t="e">
        <f t="shared" si="11"/>
        <v>#REF!</v>
      </c>
      <c r="V11" s="34" t="e">
        <f t="shared" si="11"/>
        <v>#REF!</v>
      </c>
      <c r="W11" s="34" t="e">
        <f t="shared" si="11"/>
        <v>#REF!</v>
      </c>
      <c r="X11" s="34" t="e">
        <f t="shared" si="11"/>
        <v>#REF!</v>
      </c>
      <c r="Y11" s="34" t="e">
        <f t="shared" si="11"/>
        <v>#REF!</v>
      </c>
      <c r="Z11" s="34">
        <f t="shared" si="11"/>
        <v>268800</v>
      </c>
      <c r="AA11" s="34">
        <f t="shared" si="11"/>
        <v>268800</v>
      </c>
      <c r="AB11" s="34">
        <f t="shared" si="11"/>
        <v>185734.2</v>
      </c>
      <c r="AC11" s="127">
        <f t="shared" si="5"/>
        <v>69.097544642857144</v>
      </c>
    </row>
    <row r="12" spans="1:29" ht="45" x14ac:dyDescent="0.25">
      <c r="A12" s="76" t="s">
        <v>11</v>
      </c>
      <c r="B12" s="78"/>
      <c r="C12" s="78"/>
      <c r="D12" s="78"/>
      <c r="E12" s="78">
        <v>854</v>
      </c>
      <c r="F12" s="4" t="s">
        <v>14</v>
      </c>
      <c r="G12" s="4" t="s">
        <v>61</v>
      </c>
      <c r="H12" s="4" t="s">
        <v>210</v>
      </c>
      <c r="I12" s="4" t="s">
        <v>22</v>
      </c>
      <c r="J12" s="34" t="e">
        <f>'2.ВС'!#REF!</f>
        <v>#REF!</v>
      </c>
      <c r="K12" s="34" t="e">
        <f>'2.ВС'!#REF!</f>
        <v>#REF!</v>
      </c>
      <c r="L12" s="34" t="e">
        <f>'2.ВС'!#REF!</f>
        <v>#REF!</v>
      </c>
      <c r="M12" s="34" t="e">
        <f>'2.ВС'!#REF!</f>
        <v>#REF!</v>
      </c>
      <c r="N12" s="34" t="e">
        <f>'2.ВС'!#REF!</f>
        <v>#REF!</v>
      </c>
      <c r="O12" s="34" t="e">
        <f>'2.ВС'!#REF!</f>
        <v>#REF!</v>
      </c>
      <c r="P12" s="34" t="e">
        <f>'2.ВС'!#REF!</f>
        <v>#REF!</v>
      </c>
      <c r="Q12" s="34" t="e">
        <f>'2.ВС'!#REF!</f>
        <v>#REF!</v>
      </c>
      <c r="R12" s="34" t="e">
        <f>'2.ВС'!#REF!</f>
        <v>#REF!</v>
      </c>
      <c r="S12" s="34" t="e">
        <f>'2.ВС'!#REF!</f>
        <v>#REF!</v>
      </c>
      <c r="T12" s="34" t="e">
        <f>'2.ВС'!#REF!</f>
        <v>#REF!</v>
      </c>
      <c r="U12" s="34" t="e">
        <f>'2.ВС'!#REF!</f>
        <v>#REF!</v>
      </c>
      <c r="V12" s="34" t="e">
        <f>'2.ВС'!#REF!</f>
        <v>#REF!</v>
      </c>
      <c r="W12" s="34" t="e">
        <f>'2.ВС'!#REF!</f>
        <v>#REF!</v>
      </c>
      <c r="X12" s="34" t="e">
        <f>'2.ВС'!#REF!</f>
        <v>#REF!</v>
      </c>
      <c r="Y12" s="34" t="e">
        <f>'2.ВС'!#REF!</f>
        <v>#REF!</v>
      </c>
      <c r="Z12" s="34">
        <f>'2.ВС'!J392</f>
        <v>268800</v>
      </c>
      <c r="AA12" s="34">
        <f>'2.ВС'!K392</f>
        <v>268800</v>
      </c>
      <c r="AB12" s="34">
        <f>'2.ВС'!L392</f>
        <v>185734.2</v>
      </c>
      <c r="AC12" s="127">
        <f t="shared" si="5"/>
        <v>69.097544642857144</v>
      </c>
    </row>
    <row r="13" spans="1:29" ht="60" x14ac:dyDescent="0.25">
      <c r="A13" s="3" t="s">
        <v>25</v>
      </c>
      <c r="B13" s="78"/>
      <c r="C13" s="78"/>
      <c r="D13" s="78"/>
      <c r="E13" s="78">
        <v>854</v>
      </c>
      <c r="F13" s="4" t="s">
        <v>14</v>
      </c>
      <c r="G13" s="4" t="s">
        <v>61</v>
      </c>
      <c r="H13" s="4" t="s">
        <v>210</v>
      </c>
      <c r="I13" s="4" t="s">
        <v>26</v>
      </c>
      <c r="J13" s="34" t="e">
        <f t="shared" ref="J13:AB13" si="12">J14</f>
        <v>#REF!</v>
      </c>
      <c r="K13" s="34" t="e">
        <f t="shared" si="12"/>
        <v>#REF!</v>
      </c>
      <c r="L13" s="34" t="e">
        <f t="shared" si="12"/>
        <v>#REF!</v>
      </c>
      <c r="M13" s="34" t="e">
        <f t="shared" si="12"/>
        <v>#REF!</v>
      </c>
      <c r="N13" s="34" t="e">
        <f t="shared" si="12"/>
        <v>#REF!</v>
      </c>
      <c r="O13" s="34" t="e">
        <f t="shared" si="12"/>
        <v>#REF!</v>
      </c>
      <c r="P13" s="34" t="e">
        <f t="shared" si="12"/>
        <v>#REF!</v>
      </c>
      <c r="Q13" s="34" t="e">
        <f t="shared" si="12"/>
        <v>#REF!</v>
      </c>
      <c r="R13" s="34" t="e">
        <f t="shared" si="12"/>
        <v>#REF!</v>
      </c>
      <c r="S13" s="34" t="e">
        <f t="shared" si="12"/>
        <v>#REF!</v>
      </c>
      <c r="T13" s="34" t="e">
        <f t="shared" si="12"/>
        <v>#REF!</v>
      </c>
      <c r="U13" s="34" t="e">
        <f t="shared" si="12"/>
        <v>#REF!</v>
      </c>
      <c r="V13" s="34" t="e">
        <f t="shared" si="12"/>
        <v>#REF!</v>
      </c>
      <c r="W13" s="34" t="e">
        <f t="shared" si="12"/>
        <v>#REF!</v>
      </c>
      <c r="X13" s="34" t="e">
        <f t="shared" si="12"/>
        <v>#REF!</v>
      </c>
      <c r="Y13" s="34" t="e">
        <f t="shared" si="12"/>
        <v>#REF!</v>
      </c>
      <c r="Z13" s="34">
        <f t="shared" si="12"/>
        <v>56700</v>
      </c>
      <c r="AA13" s="34">
        <f t="shared" si="12"/>
        <v>56700</v>
      </c>
      <c r="AB13" s="34">
        <f t="shared" si="12"/>
        <v>32550.55</v>
      </c>
      <c r="AC13" s="127">
        <f t="shared" si="5"/>
        <v>57.408377425044087</v>
      </c>
    </row>
    <row r="14" spans="1:29" ht="60" x14ac:dyDescent="0.25">
      <c r="A14" s="3" t="s">
        <v>12</v>
      </c>
      <c r="B14" s="78"/>
      <c r="C14" s="78"/>
      <c r="D14" s="78"/>
      <c r="E14" s="78">
        <v>854</v>
      </c>
      <c r="F14" s="4" t="s">
        <v>14</v>
      </c>
      <c r="G14" s="4" t="s">
        <v>61</v>
      </c>
      <c r="H14" s="4" t="s">
        <v>210</v>
      </c>
      <c r="I14" s="4" t="s">
        <v>27</v>
      </c>
      <c r="J14" s="34" t="e">
        <f>'2.ВС'!#REF!</f>
        <v>#REF!</v>
      </c>
      <c r="K14" s="34" t="e">
        <f>'2.ВС'!#REF!</f>
        <v>#REF!</v>
      </c>
      <c r="L14" s="34" t="e">
        <f>'2.ВС'!#REF!</f>
        <v>#REF!</v>
      </c>
      <c r="M14" s="34" t="e">
        <f>'2.ВС'!#REF!</f>
        <v>#REF!</v>
      </c>
      <c r="N14" s="34" t="e">
        <f>'2.ВС'!#REF!</f>
        <v>#REF!</v>
      </c>
      <c r="O14" s="34" t="e">
        <f>'2.ВС'!#REF!</f>
        <v>#REF!</v>
      </c>
      <c r="P14" s="34" t="e">
        <f>'2.ВС'!#REF!</f>
        <v>#REF!</v>
      </c>
      <c r="Q14" s="34" t="e">
        <f>'2.ВС'!#REF!</f>
        <v>#REF!</v>
      </c>
      <c r="R14" s="34" t="e">
        <f>'2.ВС'!#REF!</f>
        <v>#REF!</v>
      </c>
      <c r="S14" s="34" t="e">
        <f>'2.ВС'!#REF!</f>
        <v>#REF!</v>
      </c>
      <c r="T14" s="34" t="e">
        <f>'2.ВС'!#REF!</f>
        <v>#REF!</v>
      </c>
      <c r="U14" s="34" t="e">
        <f>'2.ВС'!#REF!</f>
        <v>#REF!</v>
      </c>
      <c r="V14" s="34" t="e">
        <f>'2.ВС'!#REF!</f>
        <v>#REF!</v>
      </c>
      <c r="W14" s="34" t="e">
        <f>'2.ВС'!#REF!</f>
        <v>#REF!</v>
      </c>
      <c r="X14" s="34" t="e">
        <f>'2.ВС'!#REF!</f>
        <v>#REF!</v>
      </c>
      <c r="Y14" s="34" t="e">
        <f>'2.ВС'!#REF!</f>
        <v>#REF!</v>
      </c>
      <c r="Z14" s="34">
        <f>'2.ВС'!J394</f>
        <v>56700</v>
      </c>
      <c r="AA14" s="34">
        <f>'2.ВС'!K394</f>
        <v>56700</v>
      </c>
      <c r="AB14" s="34">
        <f>'2.ВС'!L394</f>
        <v>32550.55</v>
      </c>
      <c r="AC14" s="127">
        <f t="shared" si="5"/>
        <v>57.408377425044087</v>
      </c>
    </row>
    <row r="15" spans="1:29" x14ac:dyDescent="0.25">
      <c r="A15" s="3" t="s">
        <v>28</v>
      </c>
      <c r="B15" s="78"/>
      <c r="C15" s="78"/>
      <c r="D15" s="78"/>
      <c r="E15" s="78">
        <v>854</v>
      </c>
      <c r="F15" s="4" t="s">
        <v>14</v>
      </c>
      <c r="G15" s="4" t="s">
        <v>61</v>
      </c>
      <c r="H15" s="4" t="s">
        <v>210</v>
      </c>
      <c r="I15" s="4" t="s">
        <v>29</v>
      </c>
      <c r="J15" s="34" t="e">
        <f t="shared" ref="J15:AB15" si="13">J16</f>
        <v>#REF!</v>
      </c>
      <c r="K15" s="34" t="e">
        <f t="shared" si="13"/>
        <v>#REF!</v>
      </c>
      <c r="L15" s="34" t="e">
        <f t="shared" si="13"/>
        <v>#REF!</v>
      </c>
      <c r="M15" s="34" t="e">
        <f t="shared" si="13"/>
        <v>#REF!</v>
      </c>
      <c r="N15" s="34" t="e">
        <f t="shared" si="13"/>
        <v>#REF!</v>
      </c>
      <c r="O15" s="34" t="e">
        <f t="shared" si="13"/>
        <v>#REF!</v>
      </c>
      <c r="P15" s="34" t="e">
        <f t="shared" si="13"/>
        <v>#REF!</v>
      </c>
      <c r="Q15" s="34" t="e">
        <f t="shared" si="13"/>
        <v>#REF!</v>
      </c>
      <c r="R15" s="34" t="e">
        <f t="shared" si="13"/>
        <v>#REF!</v>
      </c>
      <c r="S15" s="34" t="e">
        <f t="shared" si="13"/>
        <v>#REF!</v>
      </c>
      <c r="T15" s="34" t="e">
        <f t="shared" si="13"/>
        <v>#REF!</v>
      </c>
      <c r="U15" s="34" t="e">
        <f t="shared" si="13"/>
        <v>#REF!</v>
      </c>
      <c r="V15" s="34" t="e">
        <f t="shared" si="13"/>
        <v>#REF!</v>
      </c>
      <c r="W15" s="34" t="e">
        <f t="shared" si="13"/>
        <v>#REF!</v>
      </c>
      <c r="X15" s="34" t="e">
        <f t="shared" si="13"/>
        <v>#REF!</v>
      </c>
      <c r="Y15" s="34" t="e">
        <f t="shared" si="13"/>
        <v>#REF!</v>
      </c>
      <c r="Z15" s="34">
        <f t="shared" si="13"/>
        <v>0</v>
      </c>
      <c r="AA15" s="34">
        <f t="shared" si="13"/>
        <v>0</v>
      </c>
      <c r="AB15" s="34">
        <f t="shared" si="13"/>
        <v>0</v>
      </c>
      <c r="AC15" s="127" t="e">
        <f t="shared" si="5"/>
        <v>#DIV/0!</v>
      </c>
    </row>
    <row r="16" spans="1:29" ht="30" x14ac:dyDescent="0.25">
      <c r="A16" s="3" t="s">
        <v>30</v>
      </c>
      <c r="B16" s="3"/>
      <c r="C16" s="3"/>
      <c r="D16" s="3"/>
      <c r="E16" s="78">
        <v>854</v>
      </c>
      <c r="F16" s="4" t="s">
        <v>14</v>
      </c>
      <c r="G16" s="4" t="s">
        <v>61</v>
      </c>
      <c r="H16" s="4" t="s">
        <v>210</v>
      </c>
      <c r="I16" s="4" t="s">
        <v>31</v>
      </c>
      <c r="J16" s="34" t="e">
        <f>'2.ВС'!#REF!</f>
        <v>#REF!</v>
      </c>
      <c r="K16" s="34" t="e">
        <f>'2.ВС'!#REF!</f>
        <v>#REF!</v>
      </c>
      <c r="L16" s="34" t="e">
        <f>'2.ВС'!#REF!</f>
        <v>#REF!</v>
      </c>
      <c r="M16" s="34" t="e">
        <f>'2.ВС'!#REF!</f>
        <v>#REF!</v>
      </c>
      <c r="N16" s="34" t="e">
        <f>'2.ВС'!#REF!</f>
        <v>#REF!</v>
      </c>
      <c r="O16" s="34" t="e">
        <f>'2.ВС'!#REF!</f>
        <v>#REF!</v>
      </c>
      <c r="P16" s="34" t="e">
        <f>'2.ВС'!#REF!</f>
        <v>#REF!</v>
      </c>
      <c r="Q16" s="34" t="e">
        <f>'2.ВС'!#REF!</f>
        <v>#REF!</v>
      </c>
      <c r="R16" s="34" t="e">
        <f>'2.ВС'!#REF!</f>
        <v>#REF!</v>
      </c>
      <c r="S16" s="34" t="e">
        <f>'2.ВС'!#REF!</f>
        <v>#REF!</v>
      </c>
      <c r="T16" s="34" t="e">
        <f>'2.ВС'!#REF!</f>
        <v>#REF!</v>
      </c>
      <c r="U16" s="34" t="e">
        <f>'2.ВС'!#REF!</f>
        <v>#REF!</v>
      </c>
      <c r="V16" s="34" t="e">
        <f>'2.ВС'!#REF!</f>
        <v>#REF!</v>
      </c>
      <c r="W16" s="34" t="e">
        <f>'2.ВС'!#REF!</f>
        <v>#REF!</v>
      </c>
      <c r="X16" s="34" t="e">
        <f>'2.ВС'!#REF!</f>
        <v>#REF!</v>
      </c>
      <c r="Y16" s="34" t="e">
        <f>'2.ВС'!#REF!</f>
        <v>#REF!</v>
      </c>
      <c r="Z16" s="34">
        <f>'2.ВС'!J396</f>
        <v>0</v>
      </c>
      <c r="AA16" s="34">
        <f>'2.ВС'!K396</f>
        <v>0</v>
      </c>
      <c r="AB16" s="34">
        <f>'2.ВС'!L396</f>
        <v>0</v>
      </c>
      <c r="AC16" s="127" t="e">
        <f t="shared" si="5"/>
        <v>#DIV/0!</v>
      </c>
    </row>
    <row r="17" spans="1:29" s="36" customFormat="1" ht="114" x14ac:dyDescent="0.25">
      <c r="A17" s="29" t="s">
        <v>15</v>
      </c>
      <c r="B17" s="58"/>
      <c r="C17" s="58"/>
      <c r="D17" s="58"/>
      <c r="E17" s="78">
        <v>851</v>
      </c>
      <c r="F17" s="31" t="s">
        <v>14</v>
      </c>
      <c r="G17" s="31" t="s">
        <v>16</v>
      </c>
      <c r="H17" s="31"/>
      <c r="I17" s="31"/>
      <c r="J17" s="35" t="e">
        <f t="shared" ref="J17" si="14">J18+J21+J34+J28+J31</f>
        <v>#REF!</v>
      </c>
      <c r="K17" s="35" t="e">
        <f t="shared" ref="K17:M17" si="15">K18+K21+K34+K28+K31</f>
        <v>#REF!</v>
      </c>
      <c r="L17" s="35" t="e">
        <f t="shared" si="15"/>
        <v>#REF!</v>
      </c>
      <c r="M17" s="35" t="e">
        <f t="shared" si="15"/>
        <v>#REF!</v>
      </c>
      <c r="N17" s="35" t="e">
        <f t="shared" ref="N17:U17" si="16">N18+N21+N34+N28+N31</f>
        <v>#REF!</v>
      </c>
      <c r="O17" s="35" t="e">
        <f t="shared" si="16"/>
        <v>#REF!</v>
      </c>
      <c r="P17" s="35" t="e">
        <f t="shared" si="16"/>
        <v>#REF!</v>
      </c>
      <c r="Q17" s="35" t="e">
        <f t="shared" si="16"/>
        <v>#REF!</v>
      </c>
      <c r="R17" s="35" t="e">
        <f t="shared" si="16"/>
        <v>#REF!</v>
      </c>
      <c r="S17" s="35" t="e">
        <f t="shared" si="16"/>
        <v>#REF!</v>
      </c>
      <c r="T17" s="35" t="e">
        <f t="shared" si="16"/>
        <v>#REF!</v>
      </c>
      <c r="U17" s="35" t="e">
        <f t="shared" si="16"/>
        <v>#REF!</v>
      </c>
      <c r="V17" s="35" t="e">
        <f t="shared" ref="V17:Y17" si="17">V18+V21+V34+V28+V31</f>
        <v>#REF!</v>
      </c>
      <c r="W17" s="35" t="e">
        <f t="shared" si="17"/>
        <v>#REF!</v>
      </c>
      <c r="X17" s="35" t="e">
        <f t="shared" si="17"/>
        <v>#REF!</v>
      </c>
      <c r="Y17" s="35" t="e">
        <f t="shared" si="17"/>
        <v>#REF!</v>
      </c>
      <c r="Z17" s="35">
        <f t="shared" ref="Z17:AB17" si="18">Z18+Z21+Z34+Z28+Z31</f>
        <v>20442517</v>
      </c>
      <c r="AA17" s="35">
        <f t="shared" si="18"/>
        <v>20442517</v>
      </c>
      <c r="AB17" s="35">
        <f t="shared" si="18"/>
        <v>12965084.790000003</v>
      </c>
      <c r="AC17" s="127">
        <f t="shared" si="5"/>
        <v>63.422154864785007</v>
      </c>
    </row>
    <row r="18" spans="1:29" ht="75" x14ac:dyDescent="0.25">
      <c r="A18" s="25" t="s">
        <v>17</v>
      </c>
      <c r="B18" s="3"/>
      <c r="C18" s="3"/>
      <c r="D18" s="3"/>
      <c r="E18" s="78">
        <v>851</v>
      </c>
      <c r="F18" s="4" t="s">
        <v>14</v>
      </c>
      <c r="G18" s="4" t="s">
        <v>16</v>
      </c>
      <c r="H18" s="4" t="s">
        <v>18</v>
      </c>
      <c r="I18" s="4"/>
      <c r="J18" s="34" t="e">
        <f t="shared" ref="J18:AB19" si="19">J19</f>
        <v>#REF!</v>
      </c>
      <c r="K18" s="34" t="e">
        <f t="shared" si="19"/>
        <v>#REF!</v>
      </c>
      <c r="L18" s="34" t="e">
        <f t="shared" si="19"/>
        <v>#REF!</v>
      </c>
      <c r="M18" s="34" t="e">
        <f t="shared" si="19"/>
        <v>#REF!</v>
      </c>
      <c r="N18" s="34" t="e">
        <f t="shared" si="19"/>
        <v>#REF!</v>
      </c>
      <c r="O18" s="34" t="e">
        <f t="shared" si="19"/>
        <v>#REF!</v>
      </c>
      <c r="P18" s="34" t="e">
        <f t="shared" si="19"/>
        <v>#REF!</v>
      </c>
      <c r="Q18" s="34" t="e">
        <f t="shared" si="19"/>
        <v>#REF!</v>
      </c>
      <c r="R18" s="34" t="e">
        <f t="shared" si="19"/>
        <v>#REF!</v>
      </c>
      <c r="S18" s="34" t="e">
        <f t="shared" si="19"/>
        <v>#REF!</v>
      </c>
      <c r="T18" s="34" t="e">
        <f t="shared" si="19"/>
        <v>#REF!</v>
      </c>
      <c r="U18" s="34" t="e">
        <f t="shared" si="19"/>
        <v>#REF!</v>
      </c>
      <c r="V18" s="34" t="e">
        <f t="shared" si="19"/>
        <v>#REF!</v>
      </c>
      <c r="W18" s="34" t="e">
        <f t="shared" si="19"/>
        <v>#REF!</v>
      </c>
      <c r="X18" s="34" t="e">
        <f t="shared" si="19"/>
        <v>#REF!</v>
      </c>
      <c r="Y18" s="34" t="e">
        <f t="shared" si="19"/>
        <v>#REF!</v>
      </c>
      <c r="Z18" s="34">
        <f t="shared" si="19"/>
        <v>1395661</v>
      </c>
      <c r="AA18" s="34">
        <f t="shared" si="19"/>
        <v>1395661</v>
      </c>
      <c r="AB18" s="34">
        <f t="shared" si="19"/>
        <v>885803.07000000007</v>
      </c>
      <c r="AC18" s="127">
        <f t="shared" si="5"/>
        <v>63.468354421310046</v>
      </c>
    </row>
    <row r="19" spans="1:29" ht="120" x14ac:dyDescent="0.25">
      <c r="A19" s="76" t="s">
        <v>19</v>
      </c>
      <c r="B19" s="3"/>
      <c r="C19" s="3"/>
      <c r="D19" s="3"/>
      <c r="E19" s="78">
        <v>851</v>
      </c>
      <c r="F19" s="4" t="s">
        <v>20</v>
      </c>
      <c r="G19" s="4" t="s">
        <v>16</v>
      </c>
      <c r="H19" s="4" t="s">
        <v>18</v>
      </c>
      <c r="I19" s="4" t="s">
        <v>21</v>
      </c>
      <c r="J19" s="34" t="e">
        <f t="shared" si="19"/>
        <v>#REF!</v>
      </c>
      <c r="K19" s="34" t="e">
        <f t="shared" si="19"/>
        <v>#REF!</v>
      </c>
      <c r="L19" s="34" t="e">
        <f t="shared" si="19"/>
        <v>#REF!</v>
      </c>
      <c r="M19" s="34" t="e">
        <f t="shared" si="19"/>
        <v>#REF!</v>
      </c>
      <c r="N19" s="34" t="e">
        <f t="shared" si="19"/>
        <v>#REF!</v>
      </c>
      <c r="O19" s="34" t="e">
        <f t="shared" si="19"/>
        <v>#REF!</v>
      </c>
      <c r="P19" s="34" t="e">
        <f t="shared" si="19"/>
        <v>#REF!</v>
      </c>
      <c r="Q19" s="34" t="e">
        <f t="shared" si="19"/>
        <v>#REF!</v>
      </c>
      <c r="R19" s="34" t="e">
        <f t="shared" si="19"/>
        <v>#REF!</v>
      </c>
      <c r="S19" s="34" t="e">
        <f t="shared" si="19"/>
        <v>#REF!</v>
      </c>
      <c r="T19" s="34" t="e">
        <f t="shared" si="19"/>
        <v>#REF!</v>
      </c>
      <c r="U19" s="34" t="e">
        <f t="shared" si="19"/>
        <v>#REF!</v>
      </c>
      <c r="V19" s="34" t="e">
        <f t="shared" si="19"/>
        <v>#REF!</v>
      </c>
      <c r="W19" s="34" t="e">
        <f t="shared" si="19"/>
        <v>#REF!</v>
      </c>
      <c r="X19" s="34" t="e">
        <f t="shared" si="19"/>
        <v>#REF!</v>
      </c>
      <c r="Y19" s="34" t="e">
        <f t="shared" si="19"/>
        <v>#REF!</v>
      </c>
      <c r="Z19" s="34">
        <f t="shared" si="19"/>
        <v>1395661</v>
      </c>
      <c r="AA19" s="34">
        <f t="shared" si="19"/>
        <v>1395661</v>
      </c>
      <c r="AB19" s="34">
        <f t="shared" si="19"/>
        <v>885803.07000000007</v>
      </c>
      <c r="AC19" s="127">
        <f t="shared" si="5"/>
        <v>63.468354421310046</v>
      </c>
    </row>
    <row r="20" spans="1:29" ht="45" x14ac:dyDescent="0.25">
      <c r="A20" s="76" t="s">
        <v>11</v>
      </c>
      <c r="B20" s="76"/>
      <c r="C20" s="76"/>
      <c r="D20" s="76"/>
      <c r="E20" s="78">
        <v>851</v>
      </c>
      <c r="F20" s="4" t="s">
        <v>14</v>
      </c>
      <c r="G20" s="4" t="s">
        <v>16</v>
      </c>
      <c r="H20" s="4" t="s">
        <v>18</v>
      </c>
      <c r="I20" s="4" t="s">
        <v>22</v>
      </c>
      <c r="J20" s="34" t="e">
        <f>'2.ВС'!#REF!</f>
        <v>#REF!</v>
      </c>
      <c r="K20" s="34" t="e">
        <f>'2.ВС'!#REF!</f>
        <v>#REF!</v>
      </c>
      <c r="L20" s="34" t="e">
        <f>'2.ВС'!#REF!</f>
        <v>#REF!</v>
      </c>
      <c r="M20" s="34" t="e">
        <f>'2.ВС'!#REF!</f>
        <v>#REF!</v>
      </c>
      <c r="N20" s="34" t="e">
        <f>'2.ВС'!#REF!</f>
        <v>#REF!</v>
      </c>
      <c r="O20" s="34" t="e">
        <f>'2.ВС'!#REF!</f>
        <v>#REF!</v>
      </c>
      <c r="P20" s="34" t="e">
        <f>'2.ВС'!#REF!</f>
        <v>#REF!</v>
      </c>
      <c r="Q20" s="34" t="e">
        <f>'2.ВС'!#REF!</f>
        <v>#REF!</v>
      </c>
      <c r="R20" s="34" t="e">
        <f>'2.ВС'!#REF!</f>
        <v>#REF!</v>
      </c>
      <c r="S20" s="34" t="e">
        <f>'2.ВС'!#REF!</f>
        <v>#REF!</v>
      </c>
      <c r="T20" s="34" t="e">
        <f>'2.ВС'!#REF!</f>
        <v>#REF!</v>
      </c>
      <c r="U20" s="34" t="e">
        <f>'2.ВС'!#REF!</f>
        <v>#REF!</v>
      </c>
      <c r="V20" s="34" t="e">
        <f>'2.ВС'!#REF!</f>
        <v>#REF!</v>
      </c>
      <c r="W20" s="34" t="e">
        <f>'2.ВС'!#REF!</f>
        <v>#REF!</v>
      </c>
      <c r="X20" s="34" t="e">
        <f>'2.ВС'!#REF!</f>
        <v>#REF!</v>
      </c>
      <c r="Y20" s="34" t="e">
        <f>'2.ВС'!#REF!</f>
        <v>#REF!</v>
      </c>
      <c r="Z20" s="34">
        <f>'2.ВС'!J12</f>
        <v>1395661</v>
      </c>
      <c r="AA20" s="34">
        <f>'2.ВС'!K12</f>
        <v>1395661</v>
      </c>
      <c r="AB20" s="34">
        <f>'2.ВС'!L12</f>
        <v>885803.07000000007</v>
      </c>
      <c r="AC20" s="127">
        <f t="shared" si="5"/>
        <v>63.468354421310046</v>
      </c>
    </row>
    <row r="21" spans="1:29" ht="60" x14ac:dyDescent="0.25">
      <c r="A21" s="25" t="s">
        <v>23</v>
      </c>
      <c r="B21" s="59"/>
      <c r="C21" s="78"/>
      <c r="D21" s="78"/>
      <c r="E21" s="78">
        <v>851</v>
      </c>
      <c r="F21" s="4" t="s">
        <v>20</v>
      </c>
      <c r="G21" s="4" t="s">
        <v>16</v>
      </c>
      <c r="H21" s="4" t="s">
        <v>24</v>
      </c>
      <c r="I21" s="4"/>
      <c r="J21" s="34" t="e">
        <f t="shared" ref="J21" si="20">J22+J24+J26</f>
        <v>#REF!</v>
      </c>
      <c r="K21" s="34" t="e">
        <f t="shared" ref="K21:M21" si="21">K22+K24+K26</f>
        <v>#REF!</v>
      </c>
      <c r="L21" s="34" t="e">
        <f t="shared" si="21"/>
        <v>#REF!</v>
      </c>
      <c r="M21" s="34" t="e">
        <f t="shared" si="21"/>
        <v>#REF!</v>
      </c>
      <c r="N21" s="34" t="e">
        <f t="shared" ref="N21:U21" si="22">N22+N24+N26</f>
        <v>#REF!</v>
      </c>
      <c r="O21" s="34" t="e">
        <f t="shared" si="22"/>
        <v>#REF!</v>
      </c>
      <c r="P21" s="34" t="e">
        <f t="shared" si="22"/>
        <v>#REF!</v>
      </c>
      <c r="Q21" s="34" t="e">
        <f t="shared" si="22"/>
        <v>#REF!</v>
      </c>
      <c r="R21" s="34" t="e">
        <f t="shared" si="22"/>
        <v>#REF!</v>
      </c>
      <c r="S21" s="34" t="e">
        <f t="shared" si="22"/>
        <v>#REF!</v>
      </c>
      <c r="T21" s="34" t="e">
        <f t="shared" si="22"/>
        <v>#REF!</v>
      </c>
      <c r="U21" s="34" t="e">
        <f t="shared" si="22"/>
        <v>#REF!</v>
      </c>
      <c r="V21" s="34" t="e">
        <f t="shared" ref="V21:Y21" si="23">V22+V24+V26</f>
        <v>#REF!</v>
      </c>
      <c r="W21" s="34" t="e">
        <f t="shared" si="23"/>
        <v>#REF!</v>
      </c>
      <c r="X21" s="34" t="e">
        <f t="shared" si="23"/>
        <v>#REF!</v>
      </c>
      <c r="Y21" s="34" t="e">
        <f t="shared" si="23"/>
        <v>#REF!</v>
      </c>
      <c r="Z21" s="34">
        <f t="shared" ref="Z21:AB21" si="24">Z22+Z24+Z26</f>
        <v>18588760</v>
      </c>
      <c r="AA21" s="34">
        <f t="shared" si="24"/>
        <v>18588760</v>
      </c>
      <c r="AB21" s="34">
        <f t="shared" si="24"/>
        <v>11664426.260000002</v>
      </c>
      <c r="AC21" s="127">
        <f t="shared" si="5"/>
        <v>62.749888965159592</v>
      </c>
    </row>
    <row r="22" spans="1:29" ht="120" x14ac:dyDescent="0.25">
      <c r="A22" s="76" t="s">
        <v>19</v>
      </c>
      <c r="B22" s="78"/>
      <c r="C22" s="78"/>
      <c r="D22" s="78"/>
      <c r="E22" s="78">
        <v>851</v>
      </c>
      <c r="F22" s="4" t="s">
        <v>14</v>
      </c>
      <c r="G22" s="4" t="s">
        <v>16</v>
      </c>
      <c r="H22" s="4" t="s">
        <v>24</v>
      </c>
      <c r="I22" s="4" t="s">
        <v>21</v>
      </c>
      <c r="J22" s="34" t="e">
        <f t="shared" ref="J22:AB22" si="25">J23</f>
        <v>#REF!</v>
      </c>
      <c r="K22" s="34" t="e">
        <f t="shared" si="25"/>
        <v>#REF!</v>
      </c>
      <c r="L22" s="34" t="e">
        <f t="shared" si="25"/>
        <v>#REF!</v>
      </c>
      <c r="M22" s="34" t="e">
        <f t="shared" si="25"/>
        <v>#REF!</v>
      </c>
      <c r="N22" s="34" t="e">
        <f t="shared" si="25"/>
        <v>#REF!</v>
      </c>
      <c r="O22" s="34" t="e">
        <f t="shared" si="25"/>
        <v>#REF!</v>
      </c>
      <c r="P22" s="34" t="e">
        <f t="shared" si="25"/>
        <v>#REF!</v>
      </c>
      <c r="Q22" s="34" t="e">
        <f t="shared" si="25"/>
        <v>#REF!</v>
      </c>
      <c r="R22" s="34" t="e">
        <f t="shared" si="25"/>
        <v>#REF!</v>
      </c>
      <c r="S22" s="34" t="e">
        <f t="shared" si="25"/>
        <v>#REF!</v>
      </c>
      <c r="T22" s="34" t="e">
        <f t="shared" si="25"/>
        <v>#REF!</v>
      </c>
      <c r="U22" s="34" t="e">
        <f t="shared" si="25"/>
        <v>#REF!</v>
      </c>
      <c r="V22" s="34" t="e">
        <f t="shared" si="25"/>
        <v>#REF!</v>
      </c>
      <c r="W22" s="34" t="e">
        <f t="shared" si="25"/>
        <v>#REF!</v>
      </c>
      <c r="X22" s="34" t="e">
        <f t="shared" si="25"/>
        <v>#REF!</v>
      </c>
      <c r="Y22" s="34" t="e">
        <f t="shared" si="25"/>
        <v>#REF!</v>
      </c>
      <c r="Z22" s="34">
        <f t="shared" si="25"/>
        <v>13698300</v>
      </c>
      <c r="AA22" s="34">
        <f t="shared" si="25"/>
        <v>13698300</v>
      </c>
      <c r="AB22" s="34">
        <f t="shared" si="25"/>
        <v>8719544.0500000007</v>
      </c>
      <c r="AC22" s="127">
        <f t="shared" si="5"/>
        <v>63.654205631355723</v>
      </c>
    </row>
    <row r="23" spans="1:29" ht="45" x14ac:dyDescent="0.25">
      <c r="A23" s="76" t="s">
        <v>11</v>
      </c>
      <c r="B23" s="78"/>
      <c r="C23" s="78"/>
      <c r="D23" s="78"/>
      <c r="E23" s="78">
        <v>851</v>
      </c>
      <c r="F23" s="4" t="s">
        <v>14</v>
      </c>
      <c r="G23" s="4" t="s">
        <v>16</v>
      </c>
      <c r="H23" s="4" t="s">
        <v>24</v>
      </c>
      <c r="I23" s="4" t="s">
        <v>22</v>
      </c>
      <c r="J23" s="34" t="e">
        <f>'2.ВС'!#REF!</f>
        <v>#REF!</v>
      </c>
      <c r="K23" s="34" t="e">
        <f>'2.ВС'!#REF!</f>
        <v>#REF!</v>
      </c>
      <c r="L23" s="34" t="e">
        <f>'2.ВС'!#REF!</f>
        <v>#REF!</v>
      </c>
      <c r="M23" s="34" t="e">
        <f>'2.ВС'!#REF!</f>
        <v>#REF!</v>
      </c>
      <c r="N23" s="34" t="e">
        <f>'2.ВС'!#REF!</f>
        <v>#REF!</v>
      </c>
      <c r="O23" s="34" t="e">
        <f>'2.ВС'!#REF!</f>
        <v>#REF!</v>
      </c>
      <c r="P23" s="34" t="e">
        <f>'2.ВС'!#REF!</f>
        <v>#REF!</v>
      </c>
      <c r="Q23" s="34" t="e">
        <f>'2.ВС'!#REF!</f>
        <v>#REF!</v>
      </c>
      <c r="R23" s="34" t="e">
        <f>'2.ВС'!#REF!</f>
        <v>#REF!</v>
      </c>
      <c r="S23" s="34" t="e">
        <f>'2.ВС'!#REF!</f>
        <v>#REF!</v>
      </c>
      <c r="T23" s="34" t="e">
        <f>'2.ВС'!#REF!</f>
        <v>#REF!</v>
      </c>
      <c r="U23" s="34" t="e">
        <f>'2.ВС'!#REF!</f>
        <v>#REF!</v>
      </c>
      <c r="V23" s="34" t="e">
        <f>'2.ВС'!#REF!</f>
        <v>#REF!</v>
      </c>
      <c r="W23" s="34" t="e">
        <f>'2.ВС'!#REF!</f>
        <v>#REF!</v>
      </c>
      <c r="X23" s="34" t="e">
        <f>'2.ВС'!#REF!</f>
        <v>#REF!</v>
      </c>
      <c r="Y23" s="34" t="e">
        <f>'2.ВС'!#REF!</f>
        <v>#REF!</v>
      </c>
      <c r="Z23" s="34">
        <f>'2.ВС'!J15</f>
        <v>13698300</v>
      </c>
      <c r="AA23" s="34">
        <f>'2.ВС'!K15</f>
        <v>13698300</v>
      </c>
      <c r="AB23" s="34">
        <f>'2.ВС'!L15</f>
        <v>8719544.0500000007</v>
      </c>
      <c r="AC23" s="127">
        <f t="shared" si="5"/>
        <v>63.654205631355723</v>
      </c>
    </row>
    <row r="24" spans="1:29" ht="60" x14ac:dyDescent="0.25">
      <c r="A24" s="3" t="s">
        <v>25</v>
      </c>
      <c r="B24" s="78"/>
      <c r="C24" s="78"/>
      <c r="D24" s="78"/>
      <c r="E24" s="78">
        <v>851</v>
      </c>
      <c r="F24" s="4" t="s">
        <v>14</v>
      </c>
      <c r="G24" s="4" t="s">
        <v>16</v>
      </c>
      <c r="H24" s="4" t="s">
        <v>24</v>
      </c>
      <c r="I24" s="4" t="s">
        <v>26</v>
      </c>
      <c r="J24" s="34" t="e">
        <f t="shared" ref="J24:AB24" si="26">J25</f>
        <v>#REF!</v>
      </c>
      <c r="K24" s="34" t="e">
        <f t="shared" si="26"/>
        <v>#REF!</v>
      </c>
      <c r="L24" s="34" t="e">
        <f t="shared" si="26"/>
        <v>#REF!</v>
      </c>
      <c r="M24" s="34" t="e">
        <f t="shared" si="26"/>
        <v>#REF!</v>
      </c>
      <c r="N24" s="34" t="e">
        <f t="shared" si="26"/>
        <v>#REF!</v>
      </c>
      <c r="O24" s="34" t="e">
        <f t="shared" si="26"/>
        <v>#REF!</v>
      </c>
      <c r="P24" s="34" t="e">
        <f t="shared" si="26"/>
        <v>#REF!</v>
      </c>
      <c r="Q24" s="34" t="e">
        <f t="shared" si="26"/>
        <v>#REF!</v>
      </c>
      <c r="R24" s="34" t="e">
        <f t="shared" si="26"/>
        <v>#REF!</v>
      </c>
      <c r="S24" s="34" t="e">
        <f t="shared" si="26"/>
        <v>#REF!</v>
      </c>
      <c r="T24" s="34" t="e">
        <f t="shared" si="26"/>
        <v>#REF!</v>
      </c>
      <c r="U24" s="34" t="e">
        <f t="shared" si="26"/>
        <v>#REF!</v>
      </c>
      <c r="V24" s="34" t="e">
        <f t="shared" si="26"/>
        <v>#REF!</v>
      </c>
      <c r="W24" s="34" t="e">
        <f t="shared" si="26"/>
        <v>#REF!</v>
      </c>
      <c r="X24" s="34" t="e">
        <f t="shared" si="26"/>
        <v>#REF!</v>
      </c>
      <c r="Y24" s="34" t="e">
        <f t="shared" si="26"/>
        <v>#REF!</v>
      </c>
      <c r="Z24" s="34">
        <f t="shared" si="26"/>
        <v>4694366</v>
      </c>
      <c r="AA24" s="34">
        <f t="shared" si="26"/>
        <v>4694366</v>
      </c>
      <c r="AB24" s="34">
        <f t="shared" si="26"/>
        <v>2794183.72</v>
      </c>
      <c r="AC24" s="127">
        <f t="shared" si="5"/>
        <v>59.522067942721137</v>
      </c>
    </row>
    <row r="25" spans="1:29" ht="60" x14ac:dyDescent="0.25">
      <c r="A25" s="3" t="s">
        <v>12</v>
      </c>
      <c r="B25" s="78"/>
      <c r="C25" s="78"/>
      <c r="D25" s="78"/>
      <c r="E25" s="78">
        <v>851</v>
      </c>
      <c r="F25" s="4" t="s">
        <v>14</v>
      </c>
      <c r="G25" s="4" t="s">
        <v>16</v>
      </c>
      <c r="H25" s="4" t="s">
        <v>24</v>
      </c>
      <c r="I25" s="4" t="s">
        <v>27</v>
      </c>
      <c r="J25" s="34" t="e">
        <f>'2.ВС'!#REF!</f>
        <v>#REF!</v>
      </c>
      <c r="K25" s="34" t="e">
        <f>'2.ВС'!#REF!</f>
        <v>#REF!</v>
      </c>
      <c r="L25" s="34" t="e">
        <f>'2.ВС'!#REF!</f>
        <v>#REF!</v>
      </c>
      <c r="M25" s="34" t="e">
        <f>'2.ВС'!#REF!</f>
        <v>#REF!</v>
      </c>
      <c r="N25" s="34" t="e">
        <f>'2.ВС'!#REF!</f>
        <v>#REF!</v>
      </c>
      <c r="O25" s="34" t="e">
        <f>'2.ВС'!#REF!</f>
        <v>#REF!</v>
      </c>
      <c r="P25" s="34" t="e">
        <f>'2.ВС'!#REF!</f>
        <v>#REF!</v>
      </c>
      <c r="Q25" s="34" t="e">
        <f>'2.ВС'!#REF!</f>
        <v>#REF!</v>
      </c>
      <c r="R25" s="34" t="e">
        <f>'2.ВС'!#REF!</f>
        <v>#REF!</v>
      </c>
      <c r="S25" s="34" t="e">
        <f>'2.ВС'!#REF!</f>
        <v>#REF!</v>
      </c>
      <c r="T25" s="34" t="e">
        <f>'2.ВС'!#REF!</f>
        <v>#REF!</v>
      </c>
      <c r="U25" s="34" t="e">
        <f>'2.ВС'!#REF!</f>
        <v>#REF!</v>
      </c>
      <c r="V25" s="34" t="e">
        <f>'2.ВС'!#REF!</f>
        <v>#REF!</v>
      </c>
      <c r="W25" s="34" t="e">
        <f>'2.ВС'!#REF!</f>
        <v>#REF!</v>
      </c>
      <c r="X25" s="34" t="e">
        <f>'2.ВС'!#REF!</f>
        <v>#REF!</v>
      </c>
      <c r="Y25" s="34" t="e">
        <f>'2.ВС'!#REF!</f>
        <v>#REF!</v>
      </c>
      <c r="Z25" s="34">
        <f>'2.ВС'!J17</f>
        <v>4694366</v>
      </c>
      <c r="AA25" s="34">
        <f>'2.ВС'!K17</f>
        <v>4694366</v>
      </c>
      <c r="AB25" s="34">
        <f>'2.ВС'!L17</f>
        <v>2794183.72</v>
      </c>
      <c r="AC25" s="127">
        <f t="shared" si="5"/>
        <v>59.522067942721137</v>
      </c>
    </row>
    <row r="26" spans="1:29" x14ac:dyDescent="0.25">
      <c r="A26" s="3" t="s">
        <v>28</v>
      </c>
      <c r="B26" s="78"/>
      <c r="C26" s="78"/>
      <c r="D26" s="78"/>
      <c r="E26" s="78">
        <v>851</v>
      </c>
      <c r="F26" s="4" t="s">
        <v>14</v>
      </c>
      <c r="G26" s="4" t="s">
        <v>16</v>
      </c>
      <c r="H26" s="4" t="s">
        <v>24</v>
      </c>
      <c r="I26" s="4" t="s">
        <v>29</v>
      </c>
      <c r="J26" s="34" t="e">
        <f t="shared" ref="J26:AB26" si="27">J27</f>
        <v>#REF!</v>
      </c>
      <c r="K26" s="34" t="e">
        <f t="shared" si="27"/>
        <v>#REF!</v>
      </c>
      <c r="L26" s="34" t="e">
        <f t="shared" si="27"/>
        <v>#REF!</v>
      </c>
      <c r="M26" s="34" t="e">
        <f t="shared" si="27"/>
        <v>#REF!</v>
      </c>
      <c r="N26" s="34" t="e">
        <f t="shared" si="27"/>
        <v>#REF!</v>
      </c>
      <c r="O26" s="34" t="e">
        <f t="shared" si="27"/>
        <v>#REF!</v>
      </c>
      <c r="P26" s="34" t="e">
        <f t="shared" si="27"/>
        <v>#REF!</v>
      </c>
      <c r="Q26" s="34" t="e">
        <f t="shared" si="27"/>
        <v>#REF!</v>
      </c>
      <c r="R26" s="34" t="e">
        <f t="shared" si="27"/>
        <v>#REF!</v>
      </c>
      <c r="S26" s="34" t="e">
        <f t="shared" si="27"/>
        <v>#REF!</v>
      </c>
      <c r="T26" s="34" t="e">
        <f t="shared" si="27"/>
        <v>#REF!</v>
      </c>
      <c r="U26" s="34" t="e">
        <f t="shared" si="27"/>
        <v>#REF!</v>
      </c>
      <c r="V26" s="34" t="e">
        <f t="shared" si="27"/>
        <v>#REF!</v>
      </c>
      <c r="W26" s="34" t="e">
        <f t="shared" si="27"/>
        <v>#REF!</v>
      </c>
      <c r="X26" s="34" t="e">
        <f t="shared" si="27"/>
        <v>#REF!</v>
      </c>
      <c r="Y26" s="34" t="e">
        <f t="shared" si="27"/>
        <v>#REF!</v>
      </c>
      <c r="Z26" s="34">
        <f t="shared" si="27"/>
        <v>196094</v>
      </c>
      <c r="AA26" s="34">
        <f t="shared" si="27"/>
        <v>196094</v>
      </c>
      <c r="AB26" s="34">
        <f t="shared" si="27"/>
        <v>150698.49</v>
      </c>
      <c r="AC26" s="127">
        <f t="shared" si="5"/>
        <v>76.850127999836801</v>
      </c>
    </row>
    <row r="27" spans="1:29" ht="30" x14ac:dyDescent="0.25">
      <c r="A27" s="3" t="s">
        <v>30</v>
      </c>
      <c r="B27" s="78"/>
      <c r="C27" s="78"/>
      <c r="D27" s="78"/>
      <c r="E27" s="78">
        <v>851</v>
      </c>
      <c r="F27" s="4" t="s">
        <v>14</v>
      </c>
      <c r="G27" s="4" t="s">
        <v>16</v>
      </c>
      <c r="H27" s="4" t="s">
        <v>24</v>
      </c>
      <c r="I27" s="4" t="s">
        <v>31</v>
      </c>
      <c r="J27" s="34" t="e">
        <f>'2.ВС'!#REF!</f>
        <v>#REF!</v>
      </c>
      <c r="K27" s="34" t="e">
        <f>'2.ВС'!#REF!</f>
        <v>#REF!</v>
      </c>
      <c r="L27" s="34" t="e">
        <f>'2.ВС'!#REF!</f>
        <v>#REF!</v>
      </c>
      <c r="M27" s="34" t="e">
        <f>'2.ВС'!#REF!</f>
        <v>#REF!</v>
      </c>
      <c r="N27" s="34" t="e">
        <f>'2.ВС'!#REF!</f>
        <v>#REF!</v>
      </c>
      <c r="O27" s="34" t="e">
        <f>'2.ВС'!#REF!</f>
        <v>#REF!</v>
      </c>
      <c r="P27" s="34" t="e">
        <f>'2.ВС'!#REF!</f>
        <v>#REF!</v>
      </c>
      <c r="Q27" s="34" t="e">
        <f>'2.ВС'!#REF!</f>
        <v>#REF!</v>
      </c>
      <c r="R27" s="34" t="e">
        <f>'2.ВС'!#REF!</f>
        <v>#REF!</v>
      </c>
      <c r="S27" s="34" t="e">
        <f>'2.ВС'!#REF!</f>
        <v>#REF!</v>
      </c>
      <c r="T27" s="34" t="e">
        <f>'2.ВС'!#REF!</f>
        <v>#REF!</v>
      </c>
      <c r="U27" s="34" t="e">
        <f>'2.ВС'!#REF!</f>
        <v>#REF!</v>
      </c>
      <c r="V27" s="34" t="e">
        <f>'2.ВС'!#REF!</f>
        <v>#REF!</v>
      </c>
      <c r="W27" s="34" t="e">
        <f>'2.ВС'!#REF!</f>
        <v>#REF!</v>
      </c>
      <c r="X27" s="34" t="e">
        <f>'2.ВС'!#REF!</f>
        <v>#REF!</v>
      </c>
      <c r="Y27" s="34" t="e">
        <f>'2.ВС'!#REF!</f>
        <v>#REF!</v>
      </c>
      <c r="Z27" s="34">
        <f>'2.ВС'!J19</f>
        <v>196094</v>
      </c>
      <c r="AA27" s="34">
        <f>'2.ВС'!K19</f>
        <v>196094</v>
      </c>
      <c r="AB27" s="34">
        <f>'2.ВС'!L19</f>
        <v>150698.49</v>
      </c>
      <c r="AC27" s="127">
        <f t="shared" si="5"/>
        <v>76.850127999836801</v>
      </c>
    </row>
    <row r="28" spans="1:29" ht="45" x14ac:dyDescent="0.25">
      <c r="A28" s="25" t="s">
        <v>366</v>
      </c>
      <c r="B28" s="59"/>
      <c r="C28" s="3"/>
      <c r="D28" s="3"/>
      <c r="E28" s="78">
        <v>851</v>
      </c>
      <c r="F28" s="4" t="s">
        <v>14</v>
      </c>
      <c r="G28" s="4" t="s">
        <v>16</v>
      </c>
      <c r="H28" s="4" t="s">
        <v>34</v>
      </c>
      <c r="I28" s="4"/>
      <c r="J28" s="34" t="e">
        <f t="shared" ref="J28:AB29" si="28">J29</f>
        <v>#REF!</v>
      </c>
      <c r="K28" s="34" t="e">
        <f t="shared" si="28"/>
        <v>#REF!</v>
      </c>
      <c r="L28" s="34" t="e">
        <f t="shared" si="28"/>
        <v>#REF!</v>
      </c>
      <c r="M28" s="34" t="e">
        <f t="shared" si="28"/>
        <v>#REF!</v>
      </c>
      <c r="N28" s="34" t="e">
        <f t="shared" si="28"/>
        <v>#REF!</v>
      </c>
      <c r="O28" s="34" t="e">
        <f t="shared" si="28"/>
        <v>#REF!</v>
      </c>
      <c r="P28" s="34" t="e">
        <f t="shared" si="28"/>
        <v>#REF!</v>
      </c>
      <c r="Q28" s="34" t="e">
        <f t="shared" si="28"/>
        <v>#REF!</v>
      </c>
      <c r="R28" s="34" t="e">
        <f t="shared" si="28"/>
        <v>#REF!</v>
      </c>
      <c r="S28" s="34" t="e">
        <f t="shared" si="28"/>
        <v>#REF!</v>
      </c>
      <c r="T28" s="34" t="e">
        <f t="shared" si="28"/>
        <v>#REF!</v>
      </c>
      <c r="U28" s="34" t="e">
        <f t="shared" si="28"/>
        <v>#REF!</v>
      </c>
      <c r="V28" s="34" t="e">
        <f t="shared" si="28"/>
        <v>#REF!</v>
      </c>
      <c r="W28" s="34" t="e">
        <f t="shared" si="28"/>
        <v>#REF!</v>
      </c>
      <c r="X28" s="34" t="e">
        <f t="shared" si="28"/>
        <v>#REF!</v>
      </c>
      <c r="Y28" s="34" t="e">
        <f t="shared" si="28"/>
        <v>#REF!</v>
      </c>
      <c r="Z28" s="34">
        <f t="shared" si="28"/>
        <v>390596</v>
      </c>
      <c r="AA28" s="34">
        <f t="shared" si="28"/>
        <v>390596</v>
      </c>
      <c r="AB28" s="34">
        <f t="shared" si="28"/>
        <v>349855.46</v>
      </c>
      <c r="AC28" s="127">
        <f t="shared" si="5"/>
        <v>89.569647410623759</v>
      </c>
    </row>
    <row r="29" spans="1:29" ht="60" x14ac:dyDescent="0.25">
      <c r="A29" s="3" t="s">
        <v>25</v>
      </c>
      <c r="B29" s="3"/>
      <c r="C29" s="3"/>
      <c r="D29" s="3"/>
      <c r="E29" s="78">
        <v>851</v>
      </c>
      <c r="F29" s="4" t="s">
        <v>14</v>
      </c>
      <c r="G29" s="4" t="s">
        <v>16</v>
      </c>
      <c r="H29" s="4" t="s">
        <v>34</v>
      </c>
      <c r="I29" s="4" t="s">
        <v>26</v>
      </c>
      <c r="J29" s="34" t="e">
        <f t="shared" si="28"/>
        <v>#REF!</v>
      </c>
      <c r="K29" s="34" t="e">
        <f t="shared" si="28"/>
        <v>#REF!</v>
      </c>
      <c r="L29" s="34" t="e">
        <f t="shared" si="28"/>
        <v>#REF!</v>
      </c>
      <c r="M29" s="34" t="e">
        <f t="shared" si="28"/>
        <v>#REF!</v>
      </c>
      <c r="N29" s="34" t="e">
        <f t="shared" si="28"/>
        <v>#REF!</v>
      </c>
      <c r="O29" s="34" t="e">
        <f t="shared" si="28"/>
        <v>#REF!</v>
      </c>
      <c r="P29" s="34" t="e">
        <f t="shared" si="28"/>
        <v>#REF!</v>
      </c>
      <c r="Q29" s="34" t="e">
        <f t="shared" si="28"/>
        <v>#REF!</v>
      </c>
      <c r="R29" s="34" t="e">
        <f t="shared" si="28"/>
        <v>#REF!</v>
      </c>
      <c r="S29" s="34" t="e">
        <f t="shared" si="28"/>
        <v>#REF!</v>
      </c>
      <c r="T29" s="34" t="e">
        <f t="shared" si="28"/>
        <v>#REF!</v>
      </c>
      <c r="U29" s="34" t="e">
        <f t="shared" si="28"/>
        <v>#REF!</v>
      </c>
      <c r="V29" s="34" t="e">
        <f t="shared" si="28"/>
        <v>#REF!</v>
      </c>
      <c r="W29" s="34" t="e">
        <f t="shared" si="28"/>
        <v>#REF!</v>
      </c>
      <c r="X29" s="34" t="e">
        <f t="shared" si="28"/>
        <v>#REF!</v>
      </c>
      <c r="Y29" s="34" t="e">
        <f t="shared" si="28"/>
        <v>#REF!</v>
      </c>
      <c r="Z29" s="34">
        <f t="shared" si="28"/>
        <v>390596</v>
      </c>
      <c r="AA29" s="34">
        <f t="shared" si="28"/>
        <v>390596</v>
      </c>
      <c r="AB29" s="34">
        <f t="shared" si="28"/>
        <v>349855.46</v>
      </c>
      <c r="AC29" s="127">
        <f t="shared" si="5"/>
        <v>89.569647410623759</v>
      </c>
    </row>
    <row r="30" spans="1:29" ht="60" x14ac:dyDescent="0.25">
      <c r="A30" s="3" t="s">
        <v>12</v>
      </c>
      <c r="B30" s="3"/>
      <c r="C30" s="3"/>
      <c r="D30" s="3"/>
      <c r="E30" s="78">
        <v>851</v>
      </c>
      <c r="F30" s="4" t="s">
        <v>14</v>
      </c>
      <c r="G30" s="4" t="s">
        <v>16</v>
      </c>
      <c r="H30" s="4" t="s">
        <v>34</v>
      </c>
      <c r="I30" s="4" t="s">
        <v>27</v>
      </c>
      <c r="J30" s="34" t="e">
        <f>'2.ВС'!#REF!</f>
        <v>#REF!</v>
      </c>
      <c r="K30" s="34" t="e">
        <f>'2.ВС'!#REF!</f>
        <v>#REF!</v>
      </c>
      <c r="L30" s="34" t="e">
        <f>'2.ВС'!#REF!</f>
        <v>#REF!</v>
      </c>
      <c r="M30" s="34" t="e">
        <f>'2.ВС'!#REF!</f>
        <v>#REF!</v>
      </c>
      <c r="N30" s="34" t="e">
        <f>'2.ВС'!#REF!</f>
        <v>#REF!</v>
      </c>
      <c r="O30" s="34" t="e">
        <f>'2.ВС'!#REF!</f>
        <v>#REF!</v>
      </c>
      <c r="P30" s="34" t="e">
        <f>'2.ВС'!#REF!</f>
        <v>#REF!</v>
      </c>
      <c r="Q30" s="34" t="e">
        <f>'2.ВС'!#REF!</f>
        <v>#REF!</v>
      </c>
      <c r="R30" s="34" t="e">
        <f>'2.ВС'!#REF!</f>
        <v>#REF!</v>
      </c>
      <c r="S30" s="34" t="e">
        <f>'2.ВС'!#REF!</f>
        <v>#REF!</v>
      </c>
      <c r="T30" s="34" t="e">
        <f>'2.ВС'!#REF!</f>
        <v>#REF!</v>
      </c>
      <c r="U30" s="34" t="e">
        <f>'2.ВС'!#REF!</f>
        <v>#REF!</v>
      </c>
      <c r="V30" s="34" t="e">
        <f>'2.ВС'!#REF!</f>
        <v>#REF!</v>
      </c>
      <c r="W30" s="34" t="e">
        <f>'2.ВС'!#REF!</f>
        <v>#REF!</v>
      </c>
      <c r="X30" s="34" t="e">
        <f>'2.ВС'!#REF!</f>
        <v>#REF!</v>
      </c>
      <c r="Y30" s="34" t="e">
        <f>'2.ВС'!#REF!</f>
        <v>#REF!</v>
      </c>
      <c r="Z30" s="34">
        <f>'2.ВС'!J22</f>
        <v>390596</v>
      </c>
      <c r="AA30" s="34">
        <f>'2.ВС'!K22</f>
        <v>390596</v>
      </c>
      <c r="AB30" s="34">
        <f>'2.ВС'!L22</f>
        <v>349855.46</v>
      </c>
      <c r="AC30" s="127">
        <f t="shared" si="5"/>
        <v>89.569647410623759</v>
      </c>
    </row>
    <row r="31" spans="1:29" ht="30" x14ac:dyDescent="0.25">
      <c r="A31" s="25" t="s">
        <v>35</v>
      </c>
      <c r="B31" s="59"/>
      <c r="C31" s="3"/>
      <c r="D31" s="3"/>
      <c r="E31" s="78">
        <v>851</v>
      </c>
      <c r="F31" s="4" t="s">
        <v>14</v>
      </c>
      <c r="G31" s="4" t="s">
        <v>16</v>
      </c>
      <c r="H31" s="4" t="s">
        <v>36</v>
      </c>
      <c r="I31" s="4"/>
      <c r="J31" s="34" t="e">
        <f t="shared" ref="J31:AB32" si="29">J32</f>
        <v>#REF!</v>
      </c>
      <c r="K31" s="34" t="e">
        <f t="shared" si="29"/>
        <v>#REF!</v>
      </c>
      <c r="L31" s="34" t="e">
        <f t="shared" si="29"/>
        <v>#REF!</v>
      </c>
      <c r="M31" s="34" t="e">
        <f t="shared" si="29"/>
        <v>#REF!</v>
      </c>
      <c r="N31" s="34" t="e">
        <f t="shared" si="29"/>
        <v>#REF!</v>
      </c>
      <c r="O31" s="34" t="e">
        <f t="shared" si="29"/>
        <v>#REF!</v>
      </c>
      <c r="P31" s="34" t="e">
        <f t="shared" si="29"/>
        <v>#REF!</v>
      </c>
      <c r="Q31" s="34" t="e">
        <f t="shared" si="29"/>
        <v>#REF!</v>
      </c>
      <c r="R31" s="34" t="e">
        <f t="shared" si="29"/>
        <v>#REF!</v>
      </c>
      <c r="S31" s="34" t="e">
        <f t="shared" si="29"/>
        <v>#REF!</v>
      </c>
      <c r="T31" s="34" t="e">
        <f t="shared" si="29"/>
        <v>#REF!</v>
      </c>
      <c r="U31" s="34" t="e">
        <f t="shared" si="29"/>
        <v>#REF!</v>
      </c>
      <c r="V31" s="34" t="e">
        <f t="shared" si="29"/>
        <v>#REF!</v>
      </c>
      <c r="W31" s="34" t="e">
        <f t="shared" si="29"/>
        <v>#REF!</v>
      </c>
      <c r="X31" s="34" t="e">
        <f t="shared" si="29"/>
        <v>#REF!</v>
      </c>
      <c r="Y31" s="34" t="e">
        <f t="shared" si="29"/>
        <v>#REF!</v>
      </c>
      <c r="Z31" s="34">
        <f t="shared" si="29"/>
        <v>65000</v>
      </c>
      <c r="AA31" s="34">
        <f t="shared" si="29"/>
        <v>65000</v>
      </c>
      <c r="AB31" s="34">
        <f t="shared" si="29"/>
        <v>65000</v>
      </c>
      <c r="AC31" s="127">
        <f t="shared" si="5"/>
        <v>100</v>
      </c>
    </row>
    <row r="32" spans="1:29" x14ac:dyDescent="0.25">
      <c r="A32" s="3" t="s">
        <v>28</v>
      </c>
      <c r="B32" s="3"/>
      <c r="C32" s="3"/>
      <c r="D32" s="3"/>
      <c r="E32" s="78">
        <v>851</v>
      </c>
      <c r="F32" s="4" t="s">
        <v>14</v>
      </c>
      <c r="G32" s="4" t="s">
        <v>16</v>
      </c>
      <c r="H32" s="4" t="s">
        <v>36</v>
      </c>
      <c r="I32" s="4" t="s">
        <v>29</v>
      </c>
      <c r="J32" s="34" t="e">
        <f t="shared" si="29"/>
        <v>#REF!</v>
      </c>
      <c r="K32" s="34" t="e">
        <f t="shared" si="29"/>
        <v>#REF!</v>
      </c>
      <c r="L32" s="34" t="e">
        <f t="shared" si="29"/>
        <v>#REF!</v>
      </c>
      <c r="M32" s="34" t="e">
        <f t="shared" si="29"/>
        <v>#REF!</v>
      </c>
      <c r="N32" s="34" t="e">
        <f t="shared" si="29"/>
        <v>#REF!</v>
      </c>
      <c r="O32" s="34" t="e">
        <f t="shared" si="29"/>
        <v>#REF!</v>
      </c>
      <c r="P32" s="34" t="e">
        <f t="shared" si="29"/>
        <v>#REF!</v>
      </c>
      <c r="Q32" s="34" t="e">
        <f t="shared" si="29"/>
        <v>#REF!</v>
      </c>
      <c r="R32" s="34" t="e">
        <f t="shared" si="29"/>
        <v>#REF!</v>
      </c>
      <c r="S32" s="34" t="e">
        <f t="shared" si="29"/>
        <v>#REF!</v>
      </c>
      <c r="T32" s="34" t="e">
        <f t="shared" si="29"/>
        <v>#REF!</v>
      </c>
      <c r="U32" s="34" t="e">
        <f t="shared" si="29"/>
        <v>#REF!</v>
      </c>
      <c r="V32" s="34" t="e">
        <f t="shared" si="29"/>
        <v>#REF!</v>
      </c>
      <c r="W32" s="34" t="e">
        <f t="shared" si="29"/>
        <v>#REF!</v>
      </c>
      <c r="X32" s="34" t="e">
        <f t="shared" si="29"/>
        <v>#REF!</v>
      </c>
      <c r="Y32" s="34" t="e">
        <f t="shared" si="29"/>
        <v>#REF!</v>
      </c>
      <c r="Z32" s="34">
        <f t="shared" si="29"/>
        <v>65000</v>
      </c>
      <c r="AA32" s="34">
        <f t="shared" si="29"/>
        <v>65000</v>
      </c>
      <c r="AB32" s="34">
        <f t="shared" si="29"/>
        <v>65000</v>
      </c>
      <c r="AC32" s="127">
        <f t="shared" si="5"/>
        <v>100</v>
      </c>
    </row>
    <row r="33" spans="1:29" ht="30" x14ac:dyDescent="0.25">
      <c r="A33" s="3" t="s">
        <v>30</v>
      </c>
      <c r="B33" s="3"/>
      <c r="C33" s="3"/>
      <c r="D33" s="3"/>
      <c r="E33" s="78">
        <v>851</v>
      </c>
      <c r="F33" s="4" t="s">
        <v>14</v>
      </c>
      <c r="G33" s="4" t="s">
        <v>16</v>
      </c>
      <c r="H33" s="4" t="s">
        <v>36</v>
      </c>
      <c r="I33" s="4" t="s">
        <v>31</v>
      </c>
      <c r="J33" s="34" t="e">
        <f>'2.ВС'!#REF!</f>
        <v>#REF!</v>
      </c>
      <c r="K33" s="34" t="e">
        <f>'2.ВС'!#REF!</f>
        <v>#REF!</v>
      </c>
      <c r="L33" s="34" t="e">
        <f>'2.ВС'!#REF!</f>
        <v>#REF!</v>
      </c>
      <c r="M33" s="34" t="e">
        <f>'2.ВС'!#REF!</f>
        <v>#REF!</v>
      </c>
      <c r="N33" s="34" t="e">
        <f>'2.ВС'!#REF!</f>
        <v>#REF!</v>
      </c>
      <c r="O33" s="34" t="e">
        <f>'2.ВС'!#REF!</f>
        <v>#REF!</v>
      </c>
      <c r="P33" s="34" t="e">
        <f>'2.ВС'!#REF!</f>
        <v>#REF!</v>
      </c>
      <c r="Q33" s="34" t="e">
        <f>'2.ВС'!#REF!</f>
        <v>#REF!</v>
      </c>
      <c r="R33" s="34" t="e">
        <f>'2.ВС'!#REF!</f>
        <v>#REF!</v>
      </c>
      <c r="S33" s="34" t="e">
        <f>'2.ВС'!#REF!</f>
        <v>#REF!</v>
      </c>
      <c r="T33" s="34" t="e">
        <f>'2.ВС'!#REF!</f>
        <v>#REF!</v>
      </c>
      <c r="U33" s="34" t="e">
        <f>'2.ВС'!#REF!</f>
        <v>#REF!</v>
      </c>
      <c r="V33" s="34" t="e">
        <f>'2.ВС'!#REF!</f>
        <v>#REF!</v>
      </c>
      <c r="W33" s="34" t="e">
        <f>'2.ВС'!#REF!</f>
        <v>#REF!</v>
      </c>
      <c r="X33" s="34" t="e">
        <f>'2.ВС'!#REF!</f>
        <v>#REF!</v>
      </c>
      <c r="Y33" s="34" t="e">
        <f>'2.ВС'!#REF!</f>
        <v>#REF!</v>
      </c>
      <c r="Z33" s="34">
        <f>'2.ВС'!J25</f>
        <v>65000</v>
      </c>
      <c r="AA33" s="34">
        <f>'2.ВС'!K25</f>
        <v>65000</v>
      </c>
      <c r="AB33" s="34">
        <f>'2.ВС'!L25</f>
        <v>65000</v>
      </c>
      <c r="AC33" s="127">
        <f t="shared" si="5"/>
        <v>100</v>
      </c>
    </row>
    <row r="34" spans="1:29" ht="120" x14ac:dyDescent="0.25">
      <c r="A34" s="25" t="s">
        <v>32</v>
      </c>
      <c r="B34" s="59"/>
      <c r="C34" s="3"/>
      <c r="D34" s="3"/>
      <c r="E34" s="78">
        <v>851</v>
      </c>
      <c r="F34" s="4" t="s">
        <v>14</v>
      </c>
      <c r="G34" s="4" t="s">
        <v>16</v>
      </c>
      <c r="H34" s="4" t="s">
        <v>33</v>
      </c>
      <c r="I34" s="4"/>
      <c r="J34" s="34" t="e">
        <f t="shared" ref="J34:AB35" si="30">J35</f>
        <v>#REF!</v>
      </c>
      <c r="K34" s="34" t="e">
        <f t="shared" si="30"/>
        <v>#REF!</v>
      </c>
      <c r="L34" s="34" t="e">
        <f t="shared" si="30"/>
        <v>#REF!</v>
      </c>
      <c r="M34" s="34" t="e">
        <f t="shared" si="30"/>
        <v>#REF!</v>
      </c>
      <c r="N34" s="34" t="e">
        <f t="shared" si="30"/>
        <v>#REF!</v>
      </c>
      <c r="O34" s="34" t="e">
        <f t="shared" si="30"/>
        <v>#REF!</v>
      </c>
      <c r="P34" s="34" t="e">
        <f t="shared" si="30"/>
        <v>#REF!</v>
      </c>
      <c r="Q34" s="34" t="e">
        <f t="shared" si="30"/>
        <v>#REF!</v>
      </c>
      <c r="R34" s="34" t="e">
        <f t="shared" si="30"/>
        <v>#REF!</v>
      </c>
      <c r="S34" s="34" t="e">
        <f t="shared" si="30"/>
        <v>#REF!</v>
      </c>
      <c r="T34" s="34" t="e">
        <f t="shared" si="30"/>
        <v>#REF!</v>
      </c>
      <c r="U34" s="34" t="e">
        <f t="shared" si="30"/>
        <v>#REF!</v>
      </c>
      <c r="V34" s="34" t="e">
        <f t="shared" si="30"/>
        <v>#REF!</v>
      </c>
      <c r="W34" s="34" t="e">
        <f t="shared" si="30"/>
        <v>#REF!</v>
      </c>
      <c r="X34" s="34" t="e">
        <f t="shared" si="30"/>
        <v>#REF!</v>
      </c>
      <c r="Y34" s="34" t="e">
        <f t="shared" si="30"/>
        <v>#REF!</v>
      </c>
      <c r="Z34" s="34">
        <f t="shared" si="30"/>
        <v>2500</v>
      </c>
      <c r="AA34" s="34">
        <f t="shared" si="30"/>
        <v>2500</v>
      </c>
      <c r="AB34" s="34">
        <f t="shared" si="30"/>
        <v>0</v>
      </c>
      <c r="AC34" s="127">
        <f t="shared" si="5"/>
        <v>0</v>
      </c>
    </row>
    <row r="35" spans="1:29" ht="60" x14ac:dyDescent="0.25">
      <c r="A35" s="3" t="s">
        <v>25</v>
      </c>
      <c r="B35" s="76"/>
      <c r="C35" s="76"/>
      <c r="D35" s="76"/>
      <c r="E35" s="78">
        <v>851</v>
      </c>
      <c r="F35" s="4" t="s">
        <v>14</v>
      </c>
      <c r="G35" s="4" t="s">
        <v>16</v>
      </c>
      <c r="H35" s="4" t="s">
        <v>33</v>
      </c>
      <c r="I35" s="4" t="s">
        <v>26</v>
      </c>
      <c r="J35" s="34" t="e">
        <f t="shared" si="30"/>
        <v>#REF!</v>
      </c>
      <c r="K35" s="34" t="e">
        <f t="shared" si="30"/>
        <v>#REF!</v>
      </c>
      <c r="L35" s="34" t="e">
        <f t="shared" si="30"/>
        <v>#REF!</v>
      </c>
      <c r="M35" s="34" t="e">
        <f t="shared" si="30"/>
        <v>#REF!</v>
      </c>
      <c r="N35" s="34" t="e">
        <f t="shared" si="30"/>
        <v>#REF!</v>
      </c>
      <c r="O35" s="34" t="e">
        <f t="shared" si="30"/>
        <v>#REF!</v>
      </c>
      <c r="P35" s="34" t="e">
        <f t="shared" si="30"/>
        <v>#REF!</v>
      </c>
      <c r="Q35" s="34" t="e">
        <f t="shared" si="30"/>
        <v>#REF!</v>
      </c>
      <c r="R35" s="34" t="e">
        <f t="shared" si="30"/>
        <v>#REF!</v>
      </c>
      <c r="S35" s="34" t="e">
        <f t="shared" si="30"/>
        <v>#REF!</v>
      </c>
      <c r="T35" s="34" t="e">
        <f t="shared" si="30"/>
        <v>#REF!</v>
      </c>
      <c r="U35" s="34" t="e">
        <f t="shared" si="30"/>
        <v>#REF!</v>
      </c>
      <c r="V35" s="34" t="e">
        <f t="shared" si="30"/>
        <v>#REF!</v>
      </c>
      <c r="W35" s="34" t="e">
        <f t="shared" si="30"/>
        <v>#REF!</v>
      </c>
      <c r="X35" s="34" t="e">
        <f t="shared" si="30"/>
        <v>#REF!</v>
      </c>
      <c r="Y35" s="34" t="e">
        <f t="shared" si="30"/>
        <v>#REF!</v>
      </c>
      <c r="Z35" s="34">
        <f t="shared" si="30"/>
        <v>2500</v>
      </c>
      <c r="AA35" s="34">
        <f t="shared" si="30"/>
        <v>2500</v>
      </c>
      <c r="AB35" s="34">
        <f t="shared" si="30"/>
        <v>0</v>
      </c>
      <c r="AC35" s="127">
        <f t="shared" si="5"/>
        <v>0</v>
      </c>
    </row>
    <row r="36" spans="1:29" ht="60" x14ac:dyDescent="0.25">
      <c r="A36" s="3" t="s">
        <v>12</v>
      </c>
      <c r="B36" s="3"/>
      <c r="C36" s="3"/>
      <c r="D36" s="3"/>
      <c r="E36" s="78">
        <v>851</v>
      </c>
      <c r="F36" s="4" t="s">
        <v>14</v>
      </c>
      <c r="G36" s="4" t="s">
        <v>16</v>
      </c>
      <c r="H36" s="4" t="s">
        <v>33</v>
      </c>
      <c r="I36" s="4" t="s">
        <v>27</v>
      </c>
      <c r="J36" s="34" t="e">
        <f>'2.ВС'!#REF!</f>
        <v>#REF!</v>
      </c>
      <c r="K36" s="34" t="e">
        <f>'2.ВС'!#REF!</f>
        <v>#REF!</v>
      </c>
      <c r="L36" s="34" t="e">
        <f>'2.ВС'!#REF!</f>
        <v>#REF!</v>
      </c>
      <c r="M36" s="34" t="e">
        <f>'2.ВС'!#REF!</f>
        <v>#REF!</v>
      </c>
      <c r="N36" s="34" t="e">
        <f>'2.ВС'!#REF!</f>
        <v>#REF!</v>
      </c>
      <c r="O36" s="34" t="e">
        <f>'2.ВС'!#REF!</f>
        <v>#REF!</v>
      </c>
      <c r="P36" s="34" t="e">
        <f>'2.ВС'!#REF!</f>
        <v>#REF!</v>
      </c>
      <c r="Q36" s="34" t="e">
        <f>'2.ВС'!#REF!</f>
        <v>#REF!</v>
      </c>
      <c r="R36" s="34" t="e">
        <f>'2.ВС'!#REF!</f>
        <v>#REF!</v>
      </c>
      <c r="S36" s="34" t="e">
        <f>'2.ВС'!#REF!</f>
        <v>#REF!</v>
      </c>
      <c r="T36" s="34" t="e">
        <f>'2.ВС'!#REF!</f>
        <v>#REF!</v>
      </c>
      <c r="U36" s="34" t="e">
        <f>'2.ВС'!#REF!</f>
        <v>#REF!</v>
      </c>
      <c r="V36" s="34" t="e">
        <f>'2.ВС'!#REF!</f>
        <v>#REF!</v>
      </c>
      <c r="W36" s="34" t="e">
        <f>'2.ВС'!#REF!</f>
        <v>#REF!</v>
      </c>
      <c r="X36" s="34" t="e">
        <f>'2.ВС'!#REF!</f>
        <v>#REF!</v>
      </c>
      <c r="Y36" s="34" t="e">
        <f>'2.ВС'!#REF!</f>
        <v>#REF!</v>
      </c>
      <c r="Z36" s="34">
        <f>'2.ВС'!J28</f>
        <v>2500</v>
      </c>
      <c r="AA36" s="34">
        <f>'2.ВС'!K28</f>
        <v>2500</v>
      </c>
      <c r="AB36" s="34">
        <f>'2.ВС'!L28</f>
        <v>0</v>
      </c>
      <c r="AC36" s="127">
        <f t="shared" si="5"/>
        <v>0</v>
      </c>
    </row>
    <row r="37" spans="1:29" x14ac:dyDescent="0.25">
      <c r="A37" s="29" t="s">
        <v>37</v>
      </c>
      <c r="B37" s="3"/>
      <c r="C37" s="3"/>
      <c r="D37" s="3"/>
      <c r="E37" s="14">
        <v>851</v>
      </c>
      <c r="F37" s="31" t="s">
        <v>14</v>
      </c>
      <c r="G37" s="31" t="s">
        <v>38</v>
      </c>
      <c r="H37" s="31"/>
      <c r="I37" s="31"/>
      <c r="J37" s="34" t="e">
        <f t="shared" ref="J37:AB39" si="31">J38</f>
        <v>#REF!</v>
      </c>
      <c r="K37" s="34" t="e">
        <f t="shared" si="31"/>
        <v>#REF!</v>
      </c>
      <c r="L37" s="34" t="e">
        <f t="shared" si="31"/>
        <v>#REF!</v>
      </c>
      <c r="M37" s="34" t="e">
        <f t="shared" si="31"/>
        <v>#REF!</v>
      </c>
      <c r="N37" s="34" t="e">
        <f t="shared" si="31"/>
        <v>#REF!</v>
      </c>
      <c r="O37" s="34" t="e">
        <f t="shared" si="31"/>
        <v>#REF!</v>
      </c>
      <c r="P37" s="34" t="e">
        <f t="shared" si="31"/>
        <v>#REF!</v>
      </c>
      <c r="Q37" s="34" t="e">
        <f t="shared" si="31"/>
        <v>#REF!</v>
      </c>
      <c r="R37" s="34" t="e">
        <f t="shared" si="31"/>
        <v>#REF!</v>
      </c>
      <c r="S37" s="34" t="e">
        <f t="shared" si="31"/>
        <v>#REF!</v>
      </c>
      <c r="T37" s="34" t="e">
        <f t="shared" si="31"/>
        <v>#REF!</v>
      </c>
      <c r="U37" s="34" t="e">
        <f t="shared" si="31"/>
        <v>#REF!</v>
      </c>
      <c r="V37" s="34" t="e">
        <f t="shared" si="31"/>
        <v>#REF!</v>
      </c>
      <c r="W37" s="34" t="e">
        <f t="shared" si="31"/>
        <v>#REF!</v>
      </c>
      <c r="X37" s="34" t="e">
        <f t="shared" si="31"/>
        <v>#REF!</v>
      </c>
      <c r="Y37" s="34" t="e">
        <f t="shared" si="31"/>
        <v>#REF!</v>
      </c>
      <c r="Z37" s="34">
        <f t="shared" si="31"/>
        <v>5980</v>
      </c>
      <c r="AA37" s="34">
        <f t="shared" si="31"/>
        <v>5980</v>
      </c>
      <c r="AB37" s="34">
        <f t="shared" si="31"/>
        <v>5980</v>
      </c>
      <c r="AC37" s="127">
        <f t="shared" si="5"/>
        <v>100</v>
      </c>
    </row>
    <row r="38" spans="1:29" ht="90" x14ac:dyDescent="0.25">
      <c r="A38" s="25" t="s">
        <v>39</v>
      </c>
      <c r="B38" s="3"/>
      <c r="C38" s="3"/>
      <c r="D38" s="3"/>
      <c r="E38" s="78">
        <v>851</v>
      </c>
      <c r="F38" s="4" t="s">
        <v>14</v>
      </c>
      <c r="G38" s="4" t="s">
        <v>38</v>
      </c>
      <c r="H38" s="4" t="s">
        <v>40</v>
      </c>
      <c r="I38" s="4"/>
      <c r="J38" s="34" t="e">
        <f t="shared" si="31"/>
        <v>#REF!</v>
      </c>
      <c r="K38" s="34" t="e">
        <f t="shared" si="31"/>
        <v>#REF!</v>
      </c>
      <c r="L38" s="34" t="e">
        <f t="shared" si="31"/>
        <v>#REF!</v>
      </c>
      <c r="M38" s="34" t="e">
        <f t="shared" si="31"/>
        <v>#REF!</v>
      </c>
      <c r="N38" s="34" t="e">
        <f t="shared" si="31"/>
        <v>#REF!</v>
      </c>
      <c r="O38" s="34" t="e">
        <f t="shared" si="31"/>
        <v>#REF!</v>
      </c>
      <c r="P38" s="34" t="e">
        <f t="shared" si="31"/>
        <v>#REF!</v>
      </c>
      <c r="Q38" s="34" t="e">
        <f t="shared" si="31"/>
        <v>#REF!</v>
      </c>
      <c r="R38" s="34" t="e">
        <f t="shared" si="31"/>
        <v>#REF!</v>
      </c>
      <c r="S38" s="34" t="e">
        <f t="shared" si="31"/>
        <v>#REF!</v>
      </c>
      <c r="T38" s="34" t="e">
        <f t="shared" si="31"/>
        <v>#REF!</v>
      </c>
      <c r="U38" s="34" t="e">
        <f t="shared" si="31"/>
        <v>#REF!</v>
      </c>
      <c r="V38" s="34" t="e">
        <f t="shared" si="31"/>
        <v>#REF!</v>
      </c>
      <c r="W38" s="34" t="e">
        <f t="shared" si="31"/>
        <v>#REF!</v>
      </c>
      <c r="X38" s="34" t="e">
        <f t="shared" si="31"/>
        <v>#REF!</v>
      </c>
      <c r="Y38" s="34" t="e">
        <f t="shared" si="31"/>
        <v>#REF!</v>
      </c>
      <c r="Z38" s="34">
        <f t="shared" si="31"/>
        <v>5980</v>
      </c>
      <c r="AA38" s="34">
        <f t="shared" si="31"/>
        <v>5980</v>
      </c>
      <c r="AB38" s="34">
        <f t="shared" si="31"/>
        <v>5980</v>
      </c>
      <c r="AC38" s="127">
        <f t="shared" si="5"/>
        <v>100</v>
      </c>
    </row>
    <row r="39" spans="1:29" ht="60" x14ac:dyDescent="0.25">
      <c r="A39" s="3" t="s">
        <v>25</v>
      </c>
      <c r="B39" s="76"/>
      <c r="C39" s="76"/>
      <c r="D39" s="76"/>
      <c r="E39" s="78">
        <v>851</v>
      </c>
      <c r="F39" s="4" t="s">
        <v>14</v>
      </c>
      <c r="G39" s="4" t="s">
        <v>38</v>
      </c>
      <c r="H39" s="4" t="s">
        <v>40</v>
      </c>
      <c r="I39" s="4" t="s">
        <v>26</v>
      </c>
      <c r="J39" s="34" t="e">
        <f t="shared" si="31"/>
        <v>#REF!</v>
      </c>
      <c r="K39" s="34" t="e">
        <f t="shared" si="31"/>
        <v>#REF!</v>
      </c>
      <c r="L39" s="34" t="e">
        <f t="shared" si="31"/>
        <v>#REF!</v>
      </c>
      <c r="M39" s="34" t="e">
        <f t="shared" si="31"/>
        <v>#REF!</v>
      </c>
      <c r="N39" s="34" t="e">
        <f t="shared" si="31"/>
        <v>#REF!</v>
      </c>
      <c r="O39" s="34" t="e">
        <f t="shared" si="31"/>
        <v>#REF!</v>
      </c>
      <c r="P39" s="34" t="e">
        <f t="shared" si="31"/>
        <v>#REF!</v>
      </c>
      <c r="Q39" s="34" t="e">
        <f t="shared" si="31"/>
        <v>#REF!</v>
      </c>
      <c r="R39" s="34" t="e">
        <f t="shared" si="31"/>
        <v>#REF!</v>
      </c>
      <c r="S39" s="34" t="e">
        <f t="shared" si="31"/>
        <v>#REF!</v>
      </c>
      <c r="T39" s="34" t="e">
        <f t="shared" si="31"/>
        <v>#REF!</v>
      </c>
      <c r="U39" s="34" t="e">
        <f t="shared" si="31"/>
        <v>#REF!</v>
      </c>
      <c r="V39" s="34" t="e">
        <f t="shared" si="31"/>
        <v>#REF!</v>
      </c>
      <c r="W39" s="34" t="e">
        <f t="shared" si="31"/>
        <v>#REF!</v>
      </c>
      <c r="X39" s="34" t="e">
        <f t="shared" si="31"/>
        <v>#REF!</v>
      </c>
      <c r="Y39" s="34" t="e">
        <f t="shared" si="31"/>
        <v>#REF!</v>
      </c>
      <c r="Z39" s="34">
        <f t="shared" si="31"/>
        <v>5980</v>
      </c>
      <c r="AA39" s="34">
        <f t="shared" si="31"/>
        <v>5980</v>
      </c>
      <c r="AB39" s="34">
        <f t="shared" si="31"/>
        <v>5980</v>
      </c>
      <c r="AC39" s="127">
        <f t="shared" si="5"/>
        <v>100</v>
      </c>
    </row>
    <row r="40" spans="1:29" ht="60" x14ac:dyDescent="0.25">
      <c r="A40" s="3" t="s">
        <v>12</v>
      </c>
      <c r="B40" s="3"/>
      <c r="C40" s="3"/>
      <c r="D40" s="3"/>
      <c r="E40" s="78">
        <v>851</v>
      </c>
      <c r="F40" s="4" t="s">
        <v>14</v>
      </c>
      <c r="G40" s="4" t="s">
        <v>38</v>
      </c>
      <c r="H40" s="4" t="s">
        <v>40</v>
      </c>
      <c r="I40" s="4" t="s">
        <v>27</v>
      </c>
      <c r="J40" s="34" t="e">
        <f>'2.ВС'!#REF!</f>
        <v>#REF!</v>
      </c>
      <c r="K40" s="34" t="e">
        <f>'2.ВС'!#REF!</f>
        <v>#REF!</v>
      </c>
      <c r="L40" s="34" t="e">
        <f>'2.ВС'!#REF!</f>
        <v>#REF!</v>
      </c>
      <c r="M40" s="34" t="e">
        <f>'2.ВС'!#REF!</f>
        <v>#REF!</v>
      </c>
      <c r="N40" s="34" t="e">
        <f>'2.ВС'!#REF!</f>
        <v>#REF!</v>
      </c>
      <c r="O40" s="34" t="e">
        <f>'2.ВС'!#REF!</f>
        <v>#REF!</v>
      </c>
      <c r="P40" s="34" t="e">
        <f>'2.ВС'!#REF!</f>
        <v>#REF!</v>
      </c>
      <c r="Q40" s="34" t="e">
        <f>'2.ВС'!#REF!</f>
        <v>#REF!</v>
      </c>
      <c r="R40" s="34" t="e">
        <f>'2.ВС'!#REF!</f>
        <v>#REF!</v>
      </c>
      <c r="S40" s="34" t="e">
        <f>'2.ВС'!#REF!</f>
        <v>#REF!</v>
      </c>
      <c r="T40" s="34" t="e">
        <f>'2.ВС'!#REF!</f>
        <v>#REF!</v>
      </c>
      <c r="U40" s="34" t="e">
        <f>'2.ВС'!#REF!</f>
        <v>#REF!</v>
      </c>
      <c r="V40" s="34" t="e">
        <f>'2.ВС'!#REF!</f>
        <v>#REF!</v>
      </c>
      <c r="W40" s="34" t="e">
        <f>'2.ВС'!#REF!</f>
        <v>#REF!</v>
      </c>
      <c r="X40" s="34" t="e">
        <f>'2.ВС'!#REF!</f>
        <v>#REF!</v>
      </c>
      <c r="Y40" s="34" t="e">
        <f>'2.ВС'!#REF!</f>
        <v>#REF!</v>
      </c>
      <c r="Z40" s="34">
        <f>'2.ВС'!J32</f>
        <v>5980</v>
      </c>
      <c r="AA40" s="34">
        <f>'2.ВС'!K32</f>
        <v>5980</v>
      </c>
      <c r="AB40" s="34">
        <f>'2.ВС'!L32</f>
        <v>5980</v>
      </c>
      <c r="AC40" s="127">
        <f t="shared" si="5"/>
        <v>100</v>
      </c>
    </row>
    <row r="41" spans="1:29" s="36" customFormat="1" ht="85.5" x14ac:dyDescent="0.25">
      <c r="A41" s="29" t="s">
        <v>194</v>
      </c>
      <c r="B41" s="58"/>
      <c r="C41" s="58"/>
      <c r="D41" s="58"/>
      <c r="E41" s="6">
        <v>853</v>
      </c>
      <c r="F41" s="31" t="s">
        <v>14</v>
      </c>
      <c r="G41" s="31" t="s">
        <v>142</v>
      </c>
      <c r="H41" s="31"/>
      <c r="I41" s="31"/>
      <c r="J41" s="35" t="e">
        <f t="shared" ref="J41:M41" si="32">J42+J49+J52+J55+J58</f>
        <v>#REF!</v>
      </c>
      <c r="K41" s="35" t="e">
        <f t="shared" si="32"/>
        <v>#REF!</v>
      </c>
      <c r="L41" s="35" t="e">
        <f t="shared" si="32"/>
        <v>#REF!</v>
      </c>
      <c r="M41" s="35" t="e">
        <f t="shared" si="32"/>
        <v>#REF!</v>
      </c>
      <c r="N41" s="35" t="e">
        <f t="shared" ref="N41:U41" si="33">N42+N49+N52+N55+N58</f>
        <v>#REF!</v>
      </c>
      <c r="O41" s="35" t="e">
        <f t="shared" si="33"/>
        <v>#REF!</v>
      </c>
      <c r="P41" s="35" t="e">
        <f t="shared" si="33"/>
        <v>#REF!</v>
      </c>
      <c r="Q41" s="35" t="e">
        <f t="shared" si="33"/>
        <v>#REF!</v>
      </c>
      <c r="R41" s="35" t="e">
        <f t="shared" si="33"/>
        <v>#REF!</v>
      </c>
      <c r="S41" s="35" t="e">
        <f t="shared" si="33"/>
        <v>#REF!</v>
      </c>
      <c r="T41" s="35" t="e">
        <f t="shared" si="33"/>
        <v>#REF!</v>
      </c>
      <c r="U41" s="35" t="e">
        <f t="shared" si="33"/>
        <v>#REF!</v>
      </c>
      <c r="V41" s="35" t="e">
        <f t="shared" ref="V41:Y41" si="34">V42+V49+V52+V55+V58</f>
        <v>#REF!</v>
      </c>
      <c r="W41" s="35" t="e">
        <f t="shared" si="34"/>
        <v>#REF!</v>
      </c>
      <c r="X41" s="35" t="e">
        <f t="shared" si="34"/>
        <v>#REF!</v>
      </c>
      <c r="Y41" s="35" t="e">
        <f t="shared" si="34"/>
        <v>#REF!</v>
      </c>
      <c r="Z41" s="35">
        <f t="shared" ref="Z41:AB41" si="35">Z42+Z49+Z52+Z55+Z58</f>
        <v>5768400</v>
      </c>
      <c r="AA41" s="35">
        <f t="shared" si="35"/>
        <v>5768400</v>
      </c>
      <c r="AB41" s="35">
        <f t="shared" si="35"/>
        <v>3653076.4899999998</v>
      </c>
      <c r="AC41" s="127">
        <f t="shared" si="5"/>
        <v>63.329111885444831</v>
      </c>
    </row>
    <row r="42" spans="1:29" ht="60" x14ac:dyDescent="0.25">
      <c r="A42" s="25" t="s">
        <v>23</v>
      </c>
      <c r="B42" s="78"/>
      <c r="C42" s="78"/>
      <c r="D42" s="78"/>
      <c r="E42" s="6">
        <v>853</v>
      </c>
      <c r="F42" s="4" t="s">
        <v>20</v>
      </c>
      <c r="G42" s="4" t="s">
        <v>142</v>
      </c>
      <c r="H42" s="4" t="s">
        <v>195</v>
      </c>
      <c r="I42" s="4"/>
      <c r="J42" s="34" t="e">
        <f t="shared" ref="J42" si="36">J43+J45+J47</f>
        <v>#REF!</v>
      </c>
      <c r="K42" s="34" t="e">
        <f t="shared" ref="K42:M42" si="37">K43+K45+K47</f>
        <v>#REF!</v>
      </c>
      <c r="L42" s="34" t="e">
        <f t="shared" si="37"/>
        <v>#REF!</v>
      </c>
      <c r="M42" s="34" t="e">
        <f t="shared" si="37"/>
        <v>#REF!</v>
      </c>
      <c r="N42" s="34" t="e">
        <f t="shared" ref="N42:U42" si="38">N43+N45+N47</f>
        <v>#REF!</v>
      </c>
      <c r="O42" s="34" t="e">
        <f t="shared" si="38"/>
        <v>#REF!</v>
      </c>
      <c r="P42" s="34" t="e">
        <f t="shared" si="38"/>
        <v>#REF!</v>
      </c>
      <c r="Q42" s="34" t="e">
        <f t="shared" si="38"/>
        <v>#REF!</v>
      </c>
      <c r="R42" s="34" t="e">
        <f t="shared" si="38"/>
        <v>#REF!</v>
      </c>
      <c r="S42" s="34" t="e">
        <f t="shared" si="38"/>
        <v>#REF!</v>
      </c>
      <c r="T42" s="34" t="e">
        <f t="shared" si="38"/>
        <v>#REF!</v>
      </c>
      <c r="U42" s="34" t="e">
        <f t="shared" si="38"/>
        <v>#REF!</v>
      </c>
      <c r="V42" s="34" t="e">
        <f t="shared" ref="V42:Y42" si="39">V43+V45+V47</f>
        <v>#REF!</v>
      </c>
      <c r="W42" s="34" t="e">
        <f t="shared" si="39"/>
        <v>#REF!</v>
      </c>
      <c r="X42" s="34" t="e">
        <f t="shared" si="39"/>
        <v>#REF!</v>
      </c>
      <c r="Y42" s="34" t="e">
        <f t="shared" si="39"/>
        <v>#REF!</v>
      </c>
      <c r="Z42" s="34">
        <f t="shared" ref="Z42:AB42" si="40">Z43+Z45+Z47</f>
        <v>5138300</v>
      </c>
      <c r="AA42" s="34">
        <f t="shared" si="40"/>
        <v>5138300</v>
      </c>
      <c r="AB42" s="34">
        <f t="shared" si="40"/>
        <v>3243842.05</v>
      </c>
      <c r="AC42" s="127">
        <f t="shared" si="5"/>
        <v>63.130647295798212</v>
      </c>
    </row>
    <row r="43" spans="1:29" ht="120" x14ac:dyDescent="0.25">
      <c r="A43" s="76" t="s">
        <v>19</v>
      </c>
      <c r="B43" s="78"/>
      <c r="C43" s="78"/>
      <c r="D43" s="78"/>
      <c r="E43" s="6">
        <v>853</v>
      </c>
      <c r="F43" s="4" t="s">
        <v>14</v>
      </c>
      <c r="G43" s="4" t="s">
        <v>142</v>
      </c>
      <c r="H43" s="4" t="s">
        <v>195</v>
      </c>
      <c r="I43" s="4" t="s">
        <v>21</v>
      </c>
      <c r="J43" s="34" t="e">
        <f t="shared" ref="J43:AB43" si="41">J44</f>
        <v>#REF!</v>
      </c>
      <c r="K43" s="34" t="e">
        <f t="shared" si="41"/>
        <v>#REF!</v>
      </c>
      <c r="L43" s="34" t="e">
        <f t="shared" si="41"/>
        <v>#REF!</v>
      </c>
      <c r="M43" s="34" t="e">
        <f t="shared" si="41"/>
        <v>#REF!</v>
      </c>
      <c r="N43" s="34" t="e">
        <f t="shared" si="41"/>
        <v>#REF!</v>
      </c>
      <c r="O43" s="34" t="e">
        <f t="shared" si="41"/>
        <v>#REF!</v>
      </c>
      <c r="P43" s="34" t="e">
        <f t="shared" si="41"/>
        <v>#REF!</v>
      </c>
      <c r="Q43" s="34" t="e">
        <f t="shared" si="41"/>
        <v>#REF!</v>
      </c>
      <c r="R43" s="34" t="e">
        <f t="shared" si="41"/>
        <v>#REF!</v>
      </c>
      <c r="S43" s="34" t="e">
        <f t="shared" si="41"/>
        <v>#REF!</v>
      </c>
      <c r="T43" s="34" t="e">
        <f t="shared" si="41"/>
        <v>#REF!</v>
      </c>
      <c r="U43" s="34" t="e">
        <f t="shared" si="41"/>
        <v>#REF!</v>
      </c>
      <c r="V43" s="34" t="e">
        <f t="shared" si="41"/>
        <v>#REF!</v>
      </c>
      <c r="W43" s="34" t="e">
        <f t="shared" si="41"/>
        <v>#REF!</v>
      </c>
      <c r="X43" s="34" t="e">
        <f t="shared" si="41"/>
        <v>#REF!</v>
      </c>
      <c r="Y43" s="34" t="e">
        <f t="shared" si="41"/>
        <v>#REF!</v>
      </c>
      <c r="Z43" s="34">
        <f t="shared" si="41"/>
        <v>4747952</v>
      </c>
      <c r="AA43" s="34">
        <f t="shared" si="41"/>
        <v>4747952</v>
      </c>
      <c r="AB43" s="34">
        <f t="shared" si="41"/>
        <v>3018616.71</v>
      </c>
      <c r="AC43" s="127">
        <f t="shared" si="5"/>
        <v>63.577237301472302</v>
      </c>
    </row>
    <row r="44" spans="1:29" ht="45" x14ac:dyDescent="0.25">
      <c r="A44" s="76" t="s">
        <v>11</v>
      </c>
      <c r="B44" s="78"/>
      <c r="C44" s="78"/>
      <c r="D44" s="78"/>
      <c r="E44" s="6">
        <v>853</v>
      </c>
      <c r="F44" s="4" t="s">
        <v>14</v>
      </c>
      <c r="G44" s="4" t="s">
        <v>142</v>
      </c>
      <c r="H44" s="4" t="s">
        <v>195</v>
      </c>
      <c r="I44" s="4" t="s">
        <v>22</v>
      </c>
      <c r="J44" s="34" t="e">
        <f>'2.ВС'!#REF!</f>
        <v>#REF!</v>
      </c>
      <c r="K44" s="34" t="e">
        <f>'2.ВС'!#REF!</f>
        <v>#REF!</v>
      </c>
      <c r="L44" s="34" t="e">
        <f>'2.ВС'!#REF!</f>
        <v>#REF!</v>
      </c>
      <c r="M44" s="34" t="e">
        <f>'2.ВС'!#REF!</f>
        <v>#REF!</v>
      </c>
      <c r="N44" s="34" t="e">
        <f>'2.ВС'!#REF!</f>
        <v>#REF!</v>
      </c>
      <c r="O44" s="34" t="e">
        <f>'2.ВС'!#REF!</f>
        <v>#REF!</v>
      </c>
      <c r="P44" s="34" t="e">
        <f>'2.ВС'!#REF!</f>
        <v>#REF!</v>
      </c>
      <c r="Q44" s="34" t="e">
        <f>'2.ВС'!#REF!</f>
        <v>#REF!</v>
      </c>
      <c r="R44" s="34" t="e">
        <f>'2.ВС'!#REF!</f>
        <v>#REF!</v>
      </c>
      <c r="S44" s="34" t="e">
        <f>'2.ВС'!#REF!</f>
        <v>#REF!</v>
      </c>
      <c r="T44" s="34" t="e">
        <f>'2.ВС'!#REF!</f>
        <v>#REF!</v>
      </c>
      <c r="U44" s="34" t="e">
        <f>'2.ВС'!#REF!</f>
        <v>#REF!</v>
      </c>
      <c r="V44" s="34" t="e">
        <f>'2.ВС'!#REF!</f>
        <v>#REF!</v>
      </c>
      <c r="W44" s="34" t="e">
        <f>'2.ВС'!#REF!</f>
        <v>#REF!</v>
      </c>
      <c r="X44" s="34" t="e">
        <f>'2.ВС'!#REF!</f>
        <v>#REF!</v>
      </c>
      <c r="Y44" s="34" t="e">
        <f>'2.ВС'!#REF!</f>
        <v>#REF!</v>
      </c>
      <c r="Z44" s="34">
        <f>'2.ВС'!J362</f>
        <v>4747952</v>
      </c>
      <c r="AA44" s="34">
        <f>'2.ВС'!K362</f>
        <v>4747952</v>
      </c>
      <c r="AB44" s="34">
        <f>'2.ВС'!L362</f>
        <v>3018616.71</v>
      </c>
      <c r="AC44" s="127">
        <f t="shared" si="5"/>
        <v>63.577237301472302</v>
      </c>
    </row>
    <row r="45" spans="1:29" ht="60" x14ac:dyDescent="0.25">
      <c r="A45" s="3" t="s">
        <v>25</v>
      </c>
      <c r="B45" s="78"/>
      <c r="C45" s="78"/>
      <c r="D45" s="78"/>
      <c r="E45" s="6">
        <v>853</v>
      </c>
      <c r="F45" s="4" t="s">
        <v>14</v>
      </c>
      <c r="G45" s="4" t="s">
        <v>142</v>
      </c>
      <c r="H45" s="4" t="s">
        <v>195</v>
      </c>
      <c r="I45" s="4" t="s">
        <v>26</v>
      </c>
      <c r="J45" s="34" t="e">
        <f t="shared" ref="J45:AB45" si="42">J46</f>
        <v>#REF!</v>
      </c>
      <c r="K45" s="34" t="e">
        <f t="shared" si="42"/>
        <v>#REF!</v>
      </c>
      <c r="L45" s="34" t="e">
        <f t="shared" si="42"/>
        <v>#REF!</v>
      </c>
      <c r="M45" s="34" t="e">
        <f t="shared" si="42"/>
        <v>#REF!</v>
      </c>
      <c r="N45" s="34" t="e">
        <f t="shared" si="42"/>
        <v>#REF!</v>
      </c>
      <c r="O45" s="34" t="e">
        <f t="shared" si="42"/>
        <v>#REF!</v>
      </c>
      <c r="P45" s="34" t="e">
        <f t="shared" si="42"/>
        <v>#REF!</v>
      </c>
      <c r="Q45" s="34" t="e">
        <f t="shared" si="42"/>
        <v>#REF!</v>
      </c>
      <c r="R45" s="34" t="e">
        <f t="shared" si="42"/>
        <v>#REF!</v>
      </c>
      <c r="S45" s="34" t="e">
        <f t="shared" si="42"/>
        <v>#REF!</v>
      </c>
      <c r="T45" s="34" t="e">
        <f t="shared" si="42"/>
        <v>#REF!</v>
      </c>
      <c r="U45" s="34" t="e">
        <f t="shared" si="42"/>
        <v>#REF!</v>
      </c>
      <c r="V45" s="34" t="e">
        <f t="shared" si="42"/>
        <v>#REF!</v>
      </c>
      <c r="W45" s="34" t="e">
        <f t="shared" si="42"/>
        <v>#REF!</v>
      </c>
      <c r="X45" s="34" t="e">
        <f t="shared" si="42"/>
        <v>#REF!</v>
      </c>
      <c r="Y45" s="34" t="e">
        <f t="shared" si="42"/>
        <v>#REF!</v>
      </c>
      <c r="Z45" s="34">
        <f t="shared" si="42"/>
        <v>387348</v>
      </c>
      <c r="AA45" s="34">
        <f t="shared" si="42"/>
        <v>387348</v>
      </c>
      <c r="AB45" s="34">
        <f t="shared" si="42"/>
        <v>225225.34</v>
      </c>
      <c r="AC45" s="127">
        <f t="shared" si="5"/>
        <v>58.14547641913731</v>
      </c>
    </row>
    <row r="46" spans="1:29" ht="60" x14ac:dyDescent="0.25">
      <c r="A46" s="3" t="s">
        <v>12</v>
      </c>
      <c r="B46" s="78"/>
      <c r="C46" s="78"/>
      <c r="D46" s="78"/>
      <c r="E46" s="6">
        <v>853</v>
      </c>
      <c r="F46" s="4" t="s">
        <v>14</v>
      </c>
      <c r="G46" s="4" t="s">
        <v>142</v>
      </c>
      <c r="H46" s="4" t="s">
        <v>195</v>
      </c>
      <c r="I46" s="4" t="s">
        <v>27</v>
      </c>
      <c r="J46" s="34" t="e">
        <f>'2.ВС'!#REF!</f>
        <v>#REF!</v>
      </c>
      <c r="K46" s="34" t="e">
        <f>'2.ВС'!#REF!</f>
        <v>#REF!</v>
      </c>
      <c r="L46" s="34" t="e">
        <f>'2.ВС'!#REF!</f>
        <v>#REF!</v>
      </c>
      <c r="M46" s="34" t="e">
        <f>'2.ВС'!#REF!</f>
        <v>#REF!</v>
      </c>
      <c r="N46" s="34" t="e">
        <f>'2.ВС'!#REF!</f>
        <v>#REF!</v>
      </c>
      <c r="O46" s="34" t="e">
        <f>'2.ВС'!#REF!</f>
        <v>#REF!</v>
      </c>
      <c r="P46" s="34" t="e">
        <f>'2.ВС'!#REF!</f>
        <v>#REF!</v>
      </c>
      <c r="Q46" s="34" t="e">
        <f>'2.ВС'!#REF!</f>
        <v>#REF!</v>
      </c>
      <c r="R46" s="34" t="e">
        <f>'2.ВС'!#REF!</f>
        <v>#REF!</v>
      </c>
      <c r="S46" s="34" t="e">
        <f>'2.ВС'!#REF!</f>
        <v>#REF!</v>
      </c>
      <c r="T46" s="34" t="e">
        <f>'2.ВС'!#REF!</f>
        <v>#REF!</v>
      </c>
      <c r="U46" s="34" t="e">
        <f>'2.ВС'!#REF!</f>
        <v>#REF!</v>
      </c>
      <c r="V46" s="34" t="e">
        <f>'2.ВС'!#REF!</f>
        <v>#REF!</v>
      </c>
      <c r="W46" s="34" t="e">
        <f>'2.ВС'!#REF!</f>
        <v>#REF!</v>
      </c>
      <c r="X46" s="34" t="e">
        <f>'2.ВС'!#REF!</f>
        <v>#REF!</v>
      </c>
      <c r="Y46" s="34" t="e">
        <f>'2.ВС'!#REF!</f>
        <v>#REF!</v>
      </c>
      <c r="Z46" s="34">
        <f>'2.ВС'!J364</f>
        <v>387348</v>
      </c>
      <c r="AA46" s="34">
        <f>'2.ВС'!K364</f>
        <v>387348</v>
      </c>
      <c r="AB46" s="34">
        <f>'2.ВС'!L364</f>
        <v>225225.34</v>
      </c>
      <c r="AC46" s="127">
        <f t="shared" si="5"/>
        <v>58.14547641913731</v>
      </c>
    </row>
    <row r="47" spans="1:29" x14ac:dyDescent="0.25">
      <c r="A47" s="3" t="s">
        <v>28</v>
      </c>
      <c r="B47" s="78"/>
      <c r="C47" s="78"/>
      <c r="D47" s="78"/>
      <c r="E47" s="6">
        <v>853</v>
      </c>
      <c r="F47" s="4" t="s">
        <v>14</v>
      </c>
      <c r="G47" s="4" t="s">
        <v>142</v>
      </c>
      <c r="H47" s="4" t="s">
        <v>195</v>
      </c>
      <c r="I47" s="4" t="s">
        <v>29</v>
      </c>
      <c r="J47" s="34" t="e">
        <f t="shared" ref="J47:AB47" si="43">J48</f>
        <v>#REF!</v>
      </c>
      <c r="K47" s="34" t="e">
        <f t="shared" si="43"/>
        <v>#REF!</v>
      </c>
      <c r="L47" s="34" t="e">
        <f t="shared" si="43"/>
        <v>#REF!</v>
      </c>
      <c r="M47" s="34" t="e">
        <f t="shared" si="43"/>
        <v>#REF!</v>
      </c>
      <c r="N47" s="34" t="e">
        <f t="shared" si="43"/>
        <v>#REF!</v>
      </c>
      <c r="O47" s="34" t="e">
        <f t="shared" si="43"/>
        <v>#REF!</v>
      </c>
      <c r="P47" s="34" t="e">
        <f t="shared" si="43"/>
        <v>#REF!</v>
      </c>
      <c r="Q47" s="34" t="e">
        <f t="shared" si="43"/>
        <v>#REF!</v>
      </c>
      <c r="R47" s="34" t="e">
        <f t="shared" si="43"/>
        <v>#REF!</v>
      </c>
      <c r="S47" s="34" t="e">
        <f t="shared" si="43"/>
        <v>#REF!</v>
      </c>
      <c r="T47" s="34" t="e">
        <f t="shared" si="43"/>
        <v>#REF!</v>
      </c>
      <c r="U47" s="34" t="e">
        <f t="shared" si="43"/>
        <v>#REF!</v>
      </c>
      <c r="V47" s="34" t="e">
        <f t="shared" si="43"/>
        <v>#REF!</v>
      </c>
      <c r="W47" s="34" t="e">
        <f t="shared" si="43"/>
        <v>#REF!</v>
      </c>
      <c r="X47" s="34" t="e">
        <f t="shared" si="43"/>
        <v>#REF!</v>
      </c>
      <c r="Y47" s="34" t="e">
        <f t="shared" si="43"/>
        <v>#REF!</v>
      </c>
      <c r="Z47" s="34">
        <f t="shared" si="43"/>
        <v>3000</v>
      </c>
      <c r="AA47" s="34">
        <f t="shared" si="43"/>
        <v>3000</v>
      </c>
      <c r="AB47" s="34">
        <f t="shared" si="43"/>
        <v>0</v>
      </c>
      <c r="AC47" s="127">
        <f t="shared" si="5"/>
        <v>0</v>
      </c>
    </row>
    <row r="48" spans="1:29" ht="30" x14ac:dyDescent="0.25">
      <c r="A48" s="3" t="s">
        <v>30</v>
      </c>
      <c r="B48" s="78"/>
      <c r="C48" s="78"/>
      <c r="D48" s="78"/>
      <c r="E48" s="6">
        <v>853</v>
      </c>
      <c r="F48" s="4" t="s">
        <v>14</v>
      </c>
      <c r="G48" s="4" t="s">
        <v>142</v>
      </c>
      <c r="H48" s="4" t="s">
        <v>195</v>
      </c>
      <c r="I48" s="4" t="s">
        <v>31</v>
      </c>
      <c r="J48" s="34" t="e">
        <f>'2.ВС'!#REF!</f>
        <v>#REF!</v>
      </c>
      <c r="K48" s="34" t="e">
        <f>'2.ВС'!#REF!</f>
        <v>#REF!</v>
      </c>
      <c r="L48" s="34" t="e">
        <f>'2.ВС'!#REF!</f>
        <v>#REF!</v>
      </c>
      <c r="M48" s="34" t="e">
        <f>'2.ВС'!#REF!</f>
        <v>#REF!</v>
      </c>
      <c r="N48" s="34" t="e">
        <f>'2.ВС'!#REF!</f>
        <v>#REF!</v>
      </c>
      <c r="O48" s="34" t="e">
        <f>'2.ВС'!#REF!</f>
        <v>#REF!</v>
      </c>
      <c r="P48" s="34" t="e">
        <f>'2.ВС'!#REF!</f>
        <v>#REF!</v>
      </c>
      <c r="Q48" s="34" t="e">
        <f>'2.ВС'!#REF!</f>
        <v>#REF!</v>
      </c>
      <c r="R48" s="34" t="e">
        <f>'2.ВС'!#REF!</f>
        <v>#REF!</v>
      </c>
      <c r="S48" s="34" t="e">
        <f>'2.ВС'!#REF!</f>
        <v>#REF!</v>
      </c>
      <c r="T48" s="34" t="e">
        <f>'2.ВС'!#REF!</f>
        <v>#REF!</v>
      </c>
      <c r="U48" s="34" t="e">
        <f>'2.ВС'!#REF!</f>
        <v>#REF!</v>
      </c>
      <c r="V48" s="34" t="e">
        <f>'2.ВС'!#REF!</f>
        <v>#REF!</v>
      </c>
      <c r="W48" s="34" t="e">
        <f>'2.ВС'!#REF!</f>
        <v>#REF!</v>
      </c>
      <c r="X48" s="34" t="e">
        <f>'2.ВС'!#REF!</f>
        <v>#REF!</v>
      </c>
      <c r="Y48" s="34" t="e">
        <f>'2.ВС'!#REF!</f>
        <v>#REF!</v>
      </c>
      <c r="Z48" s="34">
        <f>'2.ВС'!J366</f>
        <v>3000</v>
      </c>
      <c r="AA48" s="34">
        <f>'2.ВС'!K366</f>
        <v>3000</v>
      </c>
      <c r="AB48" s="34">
        <f>'2.ВС'!L366</f>
        <v>0</v>
      </c>
      <c r="AC48" s="127">
        <f t="shared" si="5"/>
        <v>0</v>
      </c>
    </row>
    <row r="49" spans="1:29" ht="135" x14ac:dyDescent="0.25">
      <c r="A49" s="13" t="s">
        <v>411</v>
      </c>
      <c r="B49" s="78"/>
      <c r="C49" s="78"/>
      <c r="D49" s="78"/>
      <c r="E49" s="6"/>
      <c r="F49" s="4" t="s">
        <v>14</v>
      </c>
      <c r="G49" s="4" t="s">
        <v>142</v>
      </c>
      <c r="H49" s="4" t="s">
        <v>410</v>
      </c>
      <c r="I49" s="4"/>
      <c r="J49" s="34" t="e">
        <f>J50</f>
        <v>#REF!</v>
      </c>
      <c r="K49" s="34" t="e">
        <f t="shared" ref="K49:AB50" si="44">K50</f>
        <v>#REF!</v>
      </c>
      <c r="L49" s="34" t="e">
        <f t="shared" si="44"/>
        <v>#REF!</v>
      </c>
      <c r="M49" s="34" t="e">
        <f t="shared" si="44"/>
        <v>#REF!</v>
      </c>
      <c r="N49" s="34" t="e">
        <f t="shared" si="44"/>
        <v>#REF!</v>
      </c>
      <c r="O49" s="34" t="e">
        <f t="shared" si="44"/>
        <v>#REF!</v>
      </c>
      <c r="P49" s="34" t="e">
        <f t="shared" si="44"/>
        <v>#REF!</v>
      </c>
      <c r="Q49" s="34" t="e">
        <f t="shared" si="44"/>
        <v>#REF!</v>
      </c>
      <c r="R49" s="34" t="e">
        <f t="shared" si="44"/>
        <v>#REF!</v>
      </c>
      <c r="S49" s="34" t="e">
        <f t="shared" si="44"/>
        <v>#REF!</v>
      </c>
      <c r="T49" s="34" t="e">
        <f t="shared" si="44"/>
        <v>#REF!</v>
      </c>
      <c r="U49" s="34" t="e">
        <f t="shared" si="44"/>
        <v>#REF!</v>
      </c>
      <c r="V49" s="34" t="e">
        <f t="shared" si="44"/>
        <v>#REF!</v>
      </c>
      <c r="W49" s="34" t="e">
        <f t="shared" si="44"/>
        <v>#REF!</v>
      </c>
      <c r="X49" s="34" t="e">
        <f t="shared" si="44"/>
        <v>#REF!</v>
      </c>
      <c r="Y49" s="34" t="e">
        <f t="shared" si="44"/>
        <v>#REF!</v>
      </c>
      <c r="Z49" s="34">
        <f t="shared" si="44"/>
        <v>2400</v>
      </c>
      <c r="AA49" s="34">
        <f t="shared" si="44"/>
        <v>2400</v>
      </c>
      <c r="AB49" s="34">
        <f t="shared" si="44"/>
        <v>0</v>
      </c>
      <c r="AC49" s="127">
        <f t="shared" si="5"/>
        <v>0</v>
      </c>
    </row>
    <row r="50" spans="1:29" ht="60" x14ac:dyDescent="0.25">
      <c r="A50" s="3" t="s">
        <v>25</v>
      </c>
      <c r="B50" s="78"/>
      <c r="C50" s="78"/>
      <c r="D50" s="78"/>
      <c r="E50" s="6"/>
      <c r="F50" s="4" t="s">
        <v>14</v>
      </c>
      <c r="G50" s="4" t="s">
        <v>142</v>
      </c>
      <c r="H50" s="4" t="s">
        <v>410</v>
      </c>
      <c r="I50" s="4" t="s">
        <v>26</v>
      </c>
      <c r="J50" s="34" t="e">
        <f>J51</f>
        <v>#REF!</v>
      </c>
      <c r="K50" s="34" t="e">
        <f t="shared" si="44"/>
        <v>#REF!</v>
      </c>
      <c r="L50" s="34" t="e">
        <f t="shared" si="44"/>
        <v>#REF!</v>
      </c>
      <c r="M50" s="34" t="e">
        <f t="shared" si="44"/>
        <v>#REF!</v>
      </c>
      <c r="N50" s="34" t="e">
        <f t="shared" si="44"/>
        <v>#REF!</v>
      </c>
      <c r="O50" s="34" t="e">
        <f t="shared" si="44"/>
        <v>#REF!</v>
      </c>
      <c r="P50" s="34" t="e">
        <f t="shared" si="44"/>
        <v>#REF!</v>
      </c>
      <c r="Q50" s="34" t="e">
        <f t="shared" si="44"/>
        <v>#REF!</v>
      </c>
      <c r="R50" s="34" t="e">
        <f t="shared" si="44"/>
        <v>#REF!</v>
      </c>
      <c r="S50" s="34" t="e">
        <f t="shared" si="44"/>
        <v>#REF!</v>
      </c>
      <c r="T50" s="34" t="e">
        <f t="shared" si="44"/>
        <v>#REF!</v>
      </c>
      <c r="U50" s="34" t="e">
        <f t="shared" si="44"/>
        <v>#REF!</v>
      </c>
      <c r="V50" s="34" t="e">
        <f t="shared" si="44"/>
        <v>#REF!</v>
      </c>
      <c r="W50" s="34" t="e">
        <f t="shared" si="44"/>
        <v>#REF!</v>
      </c>
      <c r="X50" s="34" t="e">
        <f t="shared" si="44"/>
        <v>#REF!</v>
      </c>
      <c r="Y50" s="34" t="e">
        <f t="shared" si="44"/>
        <v>#REF!</v>
      </c>
      <c r="Z50" s="34">
        <f t="shared" si="44"/>
        <v>2400</v>
      </c>
      <c r="AA50" s="34">
        <f t="shared" si="44"/>
        <v>2400</v>
      </c>
      <c r="AB50" s="34">
        <f t="shared" si="44"/>
        <v>0</v>
      </c>
      <c r="AC50" s="127">
        <f t="shared" si="5"/>
        <v>0</v>
      </c>
    </row>
    <row r="51" spans="1:29" ht="60" x14ac:dyDescent="0.25">
      <c r="A51" s="3" t="s">
        <v>12</v>
      </c>
      <c r="B51" s="78"/>
      <c r="C51" s="78"/>
      <c r="D51" s="78"/>
      <c r="E51" s="6"/>
      <c r="F51" s="4" t="s">
        <v>14</v>
      </c>
      <c r="G51" s="4" t="s">
        <v>142</v>
      </c>
      <c r="H51" s="4" t="s">
        <v>410</v>
      </c>
      <c r="I51" s="4" t="s">
        <v>27</v>
      </c>
      <c r="J51" s="34" t="e">
        <f>'2.ВС'!#REF!</f>
        <v>#REF!</v>
      </c>
      <c r="K51" s="34" t="e">
        <f>'2.ВС'!#REF!</f>
        <v>#REF!</v>
      </c>
      <c r="L51" s="34" t="e">
        <f>'2.ВС'!#REF!</f>
        <v>#REF!</v>
      </c>
      <c r="M51" s="34" t="e">
        <f>'2.ВС'!#REF!</f>
        <v>#REF!</v>
      </c>
      <c r="N51" s="34" t="e">
        <f>'2.ВС'!#REF!</f>
        <v>#REF!</v>
      </c>
      <c r="O51" s="34" t="e">
        <f>'2.ВС'!#REF!</f>
        <v>#REF!</v>
      </c>
      <c r="P51" s="34" t="e">
        <f>'2.ВС'!#REF!</f>
        <v>#REF!</v>
      </c>
      <c r="Q51" s="34" t="e">
        <f>'2.ВС'!#REF!</f>
        <v>#REF!</v>
      </c>
      <c r="R51" s="34" t="e">
        <f>'2.ВС'!#REF!</f>
        <v>#REF!</v>
      </c>
      <c r="S51" s="34" t="e">
        <f>'2.ВС'!#REF!</f>
        <v>#REF!</v>
      </c>
      <c r="T51" s="34" t="e">
        <f>'2.ВС'!#REF!</f>
        <v>#REF!</v>
      </c>
      <c r="U51" s="34" t="e">
        <f>'2.ВС'!#REF!</f>
        <v>#REF!</v>
      </c>
      <c r="V51" s="34" t="e">
        <f>'2.ВС'!#REF!</f>
        <v>#REF!</v>
      </c>
      <c r="W51" s="34" t="e">
        <f>'2.ВС'!#REF!</f>
        <v>#REF!</v>
      </c>
      <c r="X51" s="34" t="e">
        <f>'2.ВС'!#REF!</f>
        <v>#REF!</v>
      </c>
      <c r="Y51" s="34" t="e">
        <f>'2.ВС'!#REF!</f>
        <v>#REF!</v>
      </c>
      <c r="Z51" s="34">
        <f>'2.ВС'!J369</f>
        <v>2400</v>
      </c>
      <c r="AA51" s="34">
        <f>'2.ВС'!K369</f>
        <v>2400</v>
      </c>
      <c r="AB51" s="34">
        <f>'2.ВС'!L369</f>
        <v>0</v>
      </c>
      <c r="AC51" s="127">
        <f t="shared" si="5"/>
        <v>0</v>
      </c>
    </row>
    <row r="52" spans="1:29" s="36" customFormat="1" ht="60" x14ac:dyDescent="0.25">
      <c r="A52" s="25" t="s">
        <v>23</v>
      </c>
      <c r="B52" s="58"/>
      <c r="C52" s="58"/>
      <c r="D52" s="58"/>
      <c r="E52" s="78">
        <v>857</v>
      </c>
      <c r="F52" s="4" t="s">
        <v>14</v>
      </c>
      <c r="G52" s="4" t="s">
        <v>142</v>
      </c>
      <c r="H52" s="4" t="s">
        <v>210</v>
      </c>
      <c r="I52" s="4"/>
      <c r="J52" s="34" t="e">
        <f>J53</f>
        <v>#REF!</v>
      </c>
      <c r="K52" s="34" t="e">
        <f t="shared" ref="K52:AB52" si="45">K53</f>
        <v>#REF!</v>
      </c>
      <c r="L52" s="34" t="e">
        <f t="shared" si="45"/>
        <v>#REF!</v>
      </c>
      <c r="M52" s="34" t="e">
        <f t="shared" si="45"/>
        <v>#REF!</v>
      </c>
      <c r="N52" s="34" t="e">
        <f t="shared" si="45"/>
        <v>#REF!</v>
      </c>
      <c r="O52" s="34" t="e">
        <f t="shared" si="45"/>
        <v>#REF!</v>
      </c>
      <c r="P52" s="34" t="e">
        <f t="shared" si="45"/>
        <v>#REF!</v>
      </c>
      <c r="Q52" s="34" t="e">
        <f t="shared" si="45"/>
        <v>#REF!</v>
      </c>
      <c r="R52" s="34" t="e">
        <f t="shared" si="45"/>
        <v>#REF!</v>
      </c>
      <c r="S52" s="34" t="e">
        <f t="shared" si="45"/>
        <v>#REF!</v>
      </c>
      <c r="T52" s="34" t="e">
        <f t="shared" si="45"/>
        <v>#REF!</v>
      </c>
      <c r="U52" s="34" t="e">
        <f t="shared" si="45"/>
        <v>#REF!</v>
      </c>
      <c r="V52" s="34" t="e">
        <f t="shared" si="45"/>
        <v>#REF!</v>
      </c>
      <c r="W52" s="34" t="e">
        <f t="shared" si="45"/>
        <v>#REF!</v>
      </c>
      <c r="X52" s="34" t="e">
        <f t="shared" si="45"/>
        <v>#REF!</v>
      </c>
      <c r="Y52" s="34" t="e">
        <f t="shared" si="45"/>
        <v>#REF!</v>
      </c>
      <c r="Z52" s="34">
        <f t="shared" si="45"/>
        <v>21700</v>
      </c>
      <c r="AA52" s="34">
        <f t="shared" si="45"/>
        <v>21700</v>
      </c>
      <c r="AB52" s="34">
        <f t="shared" si="45"/>
        <v>20458</v>
      </c>
      <c r="AC52" s="127">
        <f t="shared" si="5"/>
        <v>94.276497695852541</v>
      </c>
    </row>
    <row r="53" spans="1:29" s="36" customFormat="1" ht="60" x14ac:dyDescent="0.25">
      <c r="A53" s="3" t="s">
        <v>25</v>
      </c>
      <c r="B53" s="76"/>
      <c r="C53" s="76"/>
      <c r="D53" s="4" t="s">
        <v>14</v>
      </c>
      <c r="E53" s="78">
        <v>857</v>
      </c>
      <c r="F53" s="4" t="s">
        <v>14</v>
      </c>
      <c r="G53" s="4" t="s">
        <v>142</v>
      </c>
      <c r="H53" s="4" t="s">
        <v>210</v>
      </c>
      <c r="I53" s="4" t="s">
        <v>26</v>
      </c>
      <c r="J53" s="34" t="e">
        <f t="shared" ref="J53:AB53" si="46">J54</f>
        <v>#REF!</v>
      </c>
      <c r="K53" s="34" t="e">
        <f t="shared" si="46"/>
        <v>#REF!</v>
      </c>
      <c r="L53" s="34" t="e">
        <f t="shared" si="46"/>
        <v>#REF!</v>
      </c>
      <c r="M53" s="34" t="e">
        <f t="shared" si="46"/>
        <v>#REF!</v>
      </c>
      <c r="N53" s="34" t="e">
        <f t="shared" si="46"/>
        <v>#REF!</v>
      </c>
      <c r="O53" s="34" t="e">
        <f t="shared" si="46"/>
        <v>#REF!</v>
      </c>
      <c r="P53" s="34" t="e">
        <f t="shared" si="46"/>
        <v>#REF!</v>
      </c>
      <c r="Q53" s="34" t="e">
        <f t="shared" si="46"/>
        <v>#REF!</v>
      </c>
      <c r="R53" s="34" t="e">
        <f t="shared" si="46"/>
        <v>#REF!</v>
      </c>
      <c r="S53" s="34" t="e">
        <f t="shared" si="46"/>
        <v>#REF!</v>
      </c>
      <c r="T53" s="34" t="e">
        <f t="shared" si="46"/>
        <v>#REF!</v>
      </c>
      <c r="U53" s="34" t="e">
        <f t="shared" si="46"/>
        <v>#REF!</v>
      </c>
      <c r="V53" s="34" t="e">
        <f t="shared" si="46"/>
        <v>#REF!</v>
      </c>
      <c r="W53" s="34" t="e">
        <f t="shared" si="46"/>
        <v>#REF!</v>
      </c>
      <c r="X53" s="34" t="e">
        <f t="shared" si="46"/>
        <v>#REF!</v>
      </c>
      <c r="Y53" s="34" t="e">
        <f t="shared" si="46"/>
        <v>#REF!</v>
      </c>
      <c r="Z53" s="34">
        <f t="shared" si="46"/>
        <v>21700</v>
      </c>
      <c r="AA53" s="34">
        <f t="shared" si="46"/>
        <v>21700</v>
      </c>
      <c r="AB53" s="34">
        <f t="shared" si="46"/>
        <v>20458</v>
      </c>
      <c r="AC53" s="127">
        <f t="shared" si="5"/>
        <v>94.276497695852541</v>
      </c>
    </row>
    <row r="54" spans="1:29" s="36" customFormat="1" ht="60" x14ac:dyDescent="0.25">
      <c r="A54" s="3" t="s">
        <v>12</v>
      </c>
      <c r="B54" s="3"/>
      <c r="C54" s="3"/>
      <c r="D54" s="4" t="s">
        <v>14</v>
      </c>
      <c r="E54" s="78">
        <v>857</v>
      </c>
      <c r="F54" s="4" t="s">
        <v>14</v>
      </c>
      <c r="G54" s="4" t="s">
        <v>142</v>
      </c>
      <c r="H54" s="4" t="s">
        <v>210</v>
      </c>
      <c r="I54" s="4" t="s">
        <v>27</v>
      </c>
      <c r="J54" s="34" t="e">
        <f>'2.ВС'!#REF!</f>
        <v>#REF!</v>
      </c>
      <c r="K54" s="34" t="e">
        <f>'2.ВС'!#REF!</f>
        <v>#REF!</v>
      </c>
      <c r="L54" s="34" t="e">
        <f>'2.ВС'!#REF!</f>
        <v>#REF!</v>
      </c>
      <c r="M54" s="34" t="e">
        <f>'2.ВС'!#REF!</f>
        <v>#REF!</v>
      </c>
      <c r="N54" s="34" t="e">
        <f>'2.ВС'!#REF!</f>
        <v>#REF!</v>
      </c>
      <c r="O54" s="34" t="e">
        <f>'2.ВС'!#REF!</f>
        <v>#REF!</v>
      </c>
      <c r="P54" s="34" t="e">
        <f>'2.ВС'!#REF!</f>
        <v>#REF!</v>
      </c>
      <c r="Q54" s="34" t="e">
        <f>'2.ВС'!#REF!</f>
        <v>#REF!</v>
      </c>
      <c r="R54" s="34" t="e">
        <f>'2.ВС'!#REF!</f>
        <v>#REF!</v>
      </c>
      <c r="S54" s="34" t="e">
        <f>'2.ВС'!#REF!</f>
        <v>#REF!</v>
      </c>
      <c r="T54" s="34" t="e">
        <f>'2.ВС'!#REF!</f>
        <v>#REF!</v>
      </c>
      <c r="U54" s="34" t="e">
        <f>'2.ВС'!#REF!</f>
        <v>#REF!</v>
      </c>
      <c r="V54" s="34" t="e">
        <f>'2.ВС'!#REF!</f>
        <v>#REF!</v>
      </c>
      <c r="W54" s="34" t="e">
        <f>'2.ВС'!#REF!</f>
        <v>#REF!</v>
      </c>
      <c r="X54" s="34" t="e">
        <f>'2.ВС'!#REF!</f>
        <v>#REF!</v>
      </c>
      <c r="Y54" s="34" t="e">
        <f>'2.ВС'!#REF!</f>
        <v>#REF!</v>
      </c>
      <c r="Z54" s="34">
        <f>'2.ВС'!J402</f>
        <v>21700</v>
      </c>
      <c r="AA54" s="34">
        <f>'2.ВС'!K402</f>
        <v>21700</v>
      </c>
      <c r="AB54" s="34">
        <f>'2.ВС'!L402</f>
        <v>20458</v>
      </c>
      <c r="AC54" s="127">
        <f t="shared" si="5"/>
        <v>94.276497695852541</v>
      </c>
    </row>
    <row r="55" spans="1:29" ht="60" x14ac:dyDescent="0.25">
      <c r="A55" s="25" t="s">
        <v>212</v>
      </c>
      <c r="B55" s="3"/>
      <c r="C55" s="3"/>
      <c r="D55" s="3"/>
      <c r="E55" s="78">
        <v>857</v>
      </c>
      <c r="F55" s="4" t="s">
        <v>14</v>
      </c>
      <c r="G55" s="4" t="s">
        <v>142</v>
      </c>
      <c r="H55" s="4" t="s">
        <v>213</v>
      </c>
      <c r="I55" s="4"/>
      <c r="J55" s="34" t="e">
        <f t="shared" ref="J55:AB55" si="47">J56</f>
        <v>#REF!</v>
      </c>
      <c r="K55" s="34" t="e">
        <f t="shared" si="47"/>
        <v>#REF!</v>
      </c>
      <c r="L55" s="34" t="e">
        <f t="shared" si="47"/>
        <v>#REF!</v>
      </c>
      <c r="M55" s="34" t="e">
        <f t="shared" si="47"/>
        <v>#REF!</v>
      </c>
      <c r="N55" s="34" t="e">
        <f t="shared" si="47"/>
        <v>#REF!</v>
      </c>
      <c r="O55" s="34" t="e">
        <f t="shared" si="47"/>
        <v>#REF!</v>
      </c>
      <c r="P55" s="34" t="e">
        <f t="shared" si="47"/>
        <v>#REF!</v>
      </c>
      <c r="Q55" s="34" t="e">
        <f t="shared" si="47"/>
        <v>#REF!</v>
      </c>
      <c r="R55" s="34" t="e">
        <f t="shared" si="47"/>
        <v>#REF!</v>
      </c>
      <c r="S55" s="34" t="e">
        <f t="shared" si="47"/>
        <v>#REF!</v>
      </c>
      <c r="T55" s="34" t="e">
        <f t="shared" si="47"/>
        <v>#REF!</v>
      </c>
      <c r="U55" s="34" t="e">
        <f t="shared" si="47"/>
        <v>#REF!</v>
      </c>
      <c r="V55" s="34" t="e">
        <f t="shared" si="47"/>
        <v>#REF!</v>
      </c>
      <c r="W55" s="34" t="e">
        <f t="shared" si="47"/>
        <v>#REF!</v>
      </c>
      <c r="X55" s="34" t="e">
        <f t="shared" si="47"/>
        <v>#REF!</v>
      </c>
      <c r="Y55" s="34" t="e">
        <f t="shared" si="47"/>
        <v>#REF!</v>
      </c>
      <c r="Z55" s="34">
        <f t="shared" si="47"/>
        <v>588000</v>
      </c>
      <c r="AA55" s="34">
        <f t="shared" si="47"/>
        <v>588000</v>
      </c>
      <c r="AB55" s="34">
        <f t="shared" si="47"/>
        <v>388776.44</v>
      </c>
      <c r="AC55" s="127">
        <f t="shared" si="5"/>
        <v>66.118442176870758</v>
      </c>
    </row>
    <row r="56" spans="1:29" ht="120" x14ac:dyDescent="0.25">
      <c r="A56" s="76" t="s">
        <v>19</v>
      </c>
      <c r="B56" s="3"/>
      <c r="C56" s="3"/>
      <c r="D56" s="3"/>
      <c r="E56" s="78">
        <v>857</v>
      </c>
      <c r="F56" s="4" t="s">
        <v>20</v>
      </c>
      <c r="G56" s="4" t="s">
        <v>142</v>
      </c>
      <c r="H56" s="4" t="s">
        <v>213</v>
      </c>
      <c r="I56" s="4" t="s">
        <v>21</v>
      </c>
      <c r="J56" s="34" t="e">
        <f t="shared" ref="J56:AB56" si="48">J57</f>
        <v>#REF!</v>
      </c>
      <c r="K56" s="34" t="e">
        <f t="shared" si="48"/>
        <v>#REF!</v>
      </c>
      <c r="L56" s="34" t="e">
        <f t="shared" si="48"/>
        <v>#REF!</v>
      </c>
      <c r="M56" s="34" t="e">
        <f t="shared" si="48"/>
        <v>#REF!</v>
      </c>
      <c r="N56" s="34" t="e">
        <f t="shared" si="48"/>
        <v>#REF!</v>
      </c>
      <c r="O56" s="34" t="e">
        <f t="shared" si="48"/>
        <v>#REF!</v>
      </c>
      <c r="P56" s="34" t="e">
        <f t="shared" si="48"/>
        <v>#REF!</v>
      </c>
      <c r="Q56" s="34" t="e">
        <f t="shared" si="48"/>
        <v>#REF!</v>
      </c>
      <c r="R56" s="34" t="e">
        <f t="shared" si="48"/>
        <v>#REF!</v>
      </c>
      <c r="S56" s="34" t="e">
        <f t="shared" si="48"/>
        <v>#REF!</v>
      </c>
      <c r="T56" s="34" t="e">
        <f t="shared" si="48"/>
        <v>#REF!</v>
      </c>
      <c r="U56" s="34" t="e">
        <f t="shared" si="48"/>
        <v>#REF!</v>
      </c>
      <c r="V56" s="34" t="e">
        <f t="shared" si="48"/>
        <v>#REF!</v>
      </c>
      <c r="W56" s="34" t="e">
        <f t="shared" si="48"/>
        <v>#REF!</v>
      </c>
      <c r="X56" s="34" t="e">
        <f t="shared" si="48"/>
        <v>#REF!</v>
      </c>
      <c r="Y56" s="34" t="e">
        <f t="shared" si="48"/>
        <v>#REF!</v>
      </c>
      <c r="Z56" s="34">
        <f t="shared" si="48"/>
        <v>588000</v>
      </c>
      <c r="AA56" s="34">
        <f t="shared" si="48"/>
        <v>588000</v>
      </c>
      <c r="AB56" s="34">
        <f t="shared" si="48"/>
        <v>388776.44</v>
      </c>
      <c r="AC56" s="127">
        <f t="shared" si="5"/>
        <v>66.118442176870758</v>
      </c>
    </row>
    <row r="57" spans="1:29" ht="45" x14ac:dyDescent="0.25">
      <c r="A57" s="76" t="s">
        <v>11</v>
      </c>
      <c r="B57" s="76"/>
      <c r="C57" s="76"/>
      <c r="D57" s="76"/>
      <c r="E57" s="78">
        <v>857</v>
      </c>
      <c r="F57" s="4" t="s">
        <v>14</v>
      </c>
      <c r="G57" s="4" t="s">
        <v>142</v>
      </c>
      <c r="H57" s="4" t="s">
        <v>213</v>
      </c>
      <c r="I57" s="4" t="s">
        <v>22</v>
      </c>
      <c r="J57" s="34" t="e">
        <f>'2.ВС'!#REF!</f>
        <v>#REF!</v>
      </c>
      <c r="K57" s="34" t="e">
        <f>'2.ВС'!#REF!</f>
        <v>#REF!</v>
      </c>
      <c r="L57" s="34" t="e">
        <f>'2.ВС'!#REF!</f>
        <v>#REF!</v>
      </c>
      <c r="M57" s="34" t="e">
        <f>'2.ВС'!#REF!</f>
        <v>#REF!</v>
      </c>
      <c r="N57" s="34" t="e">
        <f>'2.ВС'!#REF!</f>
        <v>#REF!</v>
      </c>
      <c r="O57" s="34" t="e">
        <f>'2.ВС'!#REF!</f>
        <v>#REF!</v>
      </c>
      <c r="P57" s="34" t="e">
        <f>'2.ВС'!#REF!</f>
        <v>#REF!</v>
      </c>
      <c r="Q57" s="34" t="e">
        <f>'2.ВС'!#REF!</f>
        <v>#REF!</v>
      </c>
      <c r="R57" s="34" t="e">
        <f>'2.ВС'!#REF!</f>
        <v>#REF!</v>
      </c>
      <c r="S57" s="34" t="e">
        <f>'2.ВС'!#REF!</f>
        <v>#REF!</v>
      </c>
      <c r="T57" s="34" t="e">
        <f>'2.ВС'!#REF!</f>
        <v>#REF!</v>
      </c>
      <c r="U57" s="34" t="e">
        <f>'2.ВС'!#REF!</f>
        <v>#REF!</v>
      </c>
      <c r="V57" s="34" t="e">
        <f>'2.ВС'!#REF!</f>
        <v>#REF!</v>
      </c>
      <c r="W57" s="34" t="e">
        <f>'2.ВС'!#REF!</f>
        <v>#REF!</v>
      </c>
      <c r="X57" s="34" t="e">
        <f>'2.ВС'!#REF!</f>
        <v>#REF!</v>
      </c>
      <c r="Y57" s="34" t="e">
        <f>'2.ВС'!#REF!</f>
        <v>#REF!</v>
      </c>
      <c r="Z57" s="34">
        <f>'2.ВС'!J405</f>
        <v>588000</v>
      </c>
      <c r="AA57" s="34">
        <f>'2.ВС'!K405</f>
        <v>588000</v>
      </c>
      <c r="AB57" s="34">
        <f>'2.ВС'!L405</f>
        <v>388776.44</v>
      </c>
      <c r="AC57" s="127">
        <f t="shared" si="5"/>
        <v>66.118442176870758</v>
      </c>
    </row>
    <row r="58" spans="1:29" ht="135" x14ac:dyDescent="0.25">
      <c r="A58" s="25" t="s">
        <v>214</v>
      </c>
      <c r="B58" s="3"/>
      <c r="C58" s="3"/>
      <c r="D58" s="4" t="s">
        <v>14</v>
      </c>
      <c r="E58" s="78">
        <v>857</v>
      </c>
      <c r="F58" s="4" t="s">
        <v>20</v>
      </c>
      <c r="G58" s="4" t="s">
        <v>142</v>
      </c>
      <c r="H58" s="4" t="s">
        <v>215</v>
      </c>
      <c r="I58" s="4"/>
      <c r="J58" s="34" t="e">
        <f t="shared" ref="J58:AB59" si="49">J59</f>
        <v>#REF!</v>
      </c>
      <c r="K58" s="34" t="e">
        <f t="shared" si="49"/>
        <v>#REF!</v>
      </c>
      <c r="L58" s="34" t="e">
        <f t="shared" si="49"/>
        <v>#REF!</v>
      </c>
      <c r="M58" s="34" t="e">
        <f t="shared" si="49"/>
        <v>#REF!</v>
      </c>
      <c r="N58" s="34" t="e">
        <f t="shared" si="49"/>
        <v>#REF!</v>
      </c>
      <c r="O58" s="34" t="e">
        <f t="shared" si="49"/>
        <v>#REF!</v>
      </c>
      <c r="P58" s="34" t="e">
        <f t="shared" si="49"/>
        <v>#REF!</v>
      </c>
      <c r="Q58" s="34" t="e">
        <f t="shared" si="49"/>
        <v>#REF!</v>
      </c>
      <c r="R58" s="34" t="e">
        <f t="shared" si="49"/>
        <v>#REF!</v>
      </c>
      <c r="S58" s="34" t="e">
        <f t="shared" si="49"/>
        <v>#REF!</v>
      </c>
      <c r="T58" s="34" t="e">
        <f t="shared" si="49"/>
        <v>#REF!</v>
      </c>
      <c r="U58" s="34" t="e">
        <f t="shared" si="49"/>
        <v>#REF!</v>
      </c>
      <c r="V58" s="34" t="e">
        <f t="shared" si="49"/>
        <v>#REF!</v>
      </c>
      <c r="W58" s="34" t="e">
        <f t="shared" si="49"/>
        <v>#REF!</v>
      </c>
      <c r="X58" s="34" t="e">
        <f t="shared" si="49"/>
        <v>#REF!</v>
      </c>
      <c r="Y58" s="34" t="e">
        <f t="shared" si="49"/>
        <v>#REF!</v>
      </c>
      <c r="Z58" s="34">
        <f t="shared" si="49"/>
        <v>18000</v>
      </c>
      <c r="AA58" s="34">
        <f t="shared" si="49"/>
        <v>18000</v>
      </c>
      <c r="AB58" s="34">
        <f t="shared" si="49"/>
        <v>0</v>
      </c>
      <c r="AC58" s="127">
        <f t="shared" si="5"/>
        <v>0</v>
      </c>
    </row>
    <row r="59" spans="1:29" ht="60" x14ac:dyDescent="0.25">
      <c r="A59" s="3" t="s">
        <v>25</v>
      </c>
      <c r="B59" s="76"/>
      <c r="C59" s="76"/>
      <c r="D59" s="4" t="s">
        <v>14</v>
      </c>
      <c r="E59" s="78">
        <v>857</v>
      </c>
      <c r="F59" s="4" t="s">
        <v>14</v>
      </c>
      <c r="G59" s="4" t="s">
        <v>142</v>
      </c>
      <c r="H59" s="4" t="s">
        <v>215</v>
      </c>
      <c r="I59" s="4" t="s">
        <v>26</v>
      </c>
      <c r="J59" s="34" t="e">
        <f t="shared" si="49"/>
        <v>#REF!</v>
      </c>
      <c r="K59" s="34" t="e">
        <f t="shared" si="49"/>
        <v>#REF!</v>
      </c>
      <c r="L59" s="34" t="e">
        <f t="shared" si="49"/>
        <v>#REF!</v>
      </c>
      <c r="M59" s="34" t="e">
        <f t="shared" si="49"/>
        <v>#REF!</v>
      </c>
      <c r="N59" s="34" t="e">
        <f t="shared" si="49"/>
        <v>#REF!</v>
      </c>
      <c r="O59" s="34" t="e">
        <f t="shared" si="49"/>
        <v>#REF!</v>
      </c>
      <c r="P59" s="34" t="e">
        <f t="shared" si="49"/>
        <v>#REF!</v>
      </c>
      <c r="Q59" s="34" t="e">
        <f t="shared" si="49"/>
        <v>#REF!</v>
      </c>
      <c r="R59" s="34" t="e">
        <f t="shared" si="49"/>
        <v>#REF!</v>
      </c>
      <c r="S59" s="34" t="e">
        <f t="shared" si="49"/>
        <v>#REF!</v>
      </c>
      <c r="T59" s="34" t="e">
        <f t="shared" si="49"/>
        <v>#REF!</v>
      </c>
      <c r="U59" s="34" t="e">
        <f t="shared" si="49"/>
        <v>#REF!</v>
      </c>
      <c r="V59" s="34" t="e">
        <f t="shared" si="49"/>
        <v>#REF!</v>
      </c>
      <c r="W59" s="34" t="e">
        <f t="shared" si="49"/>
        <v>#REF!</v>
      </c>
      <c r="X59" s="34" t="e">
        <f t="shared" si="49"/>
        <v>#REF!</v>
      </c>
      <c r="Y59" s="34" t="e">
        <f t="shared" si="49"/>
        <v>#REF!</v>
      </c>
      <c r="Z59" s="34">
        <f t="shared" si="49"/>
        <v>18000</v>
      </c>
      <c r="AA59" s="34">
        <f t="shared" si="49"/>
        <v>18000</v>
      </c>
      <c r="AB59" s="34">
        <f t="shared" si="49"/>
        <v>0</v>
      </c>
      <c r="AC59" s="127">
        <f t="shared" si="5"/>
        <v>0</v>
      </c>
    </row>
    <row r="60" spans="1:29" ht="60" x14ac:dyDescent="0.25">
      <c r="A60" s="3" t="s">
        <v>12</v>
      </c>
      <c r="B60" s="3"/>
      <c r="C60" s="3"/>
      <c r="D60" s="4" t="s">
        <v>14</v>
      </c>
      <c r="E60" s="78">
        <v>857</v>
      </c>
      <c r="F60" s="4" t="s">
        <v>14</v>
      </c>
      <c r="G60" s="4" t="s">
        <v>142</v>
      </c>
      <c r="H60" s="4" t="s">
        <v>215</v>
      </c>
      <c r="I60" s="4" t="s">
        <v>27</v>
      </c>
      <c r="J60" s="34" t="e">
        <f>'2.ВС'!#REF!</f>
        <v>#REF!</v>
      </c>
      <c r="K60" s="34" t="e">
        <f>'2.ВС'!#REF!</f>
        <v>#REF!</v>
      </c>
      <c r="L60" s="34" t="e">
        <f>'2.ВС'!#REF!</f>
        <v>#REF!</v>
      </c>
      <c r="M60" s="34" t="e">
        <f>'2.ВС'!#REF!</f>
        <v>#REF!</v>
      </c>
      <c r="N60" s="34" t="e">
        <f>'2.ВС'!#REF!</f>
        <v>#REF!</v>
      </c>
      <c r="O60" s="34" t="e">
        <f>'2.ВС'!#REF!</f>
        <v>#REF!</v>
      </c>
      <c r="P60" s="34" t="e">
        <f>'2.ВС'!#REF!</f>
        <v>#REF!</v>
      </c>
      <c r="Q60" s="34" t="e">
        <f>'2.ВС'!#REF!</f>
        <v>#REF!</v>
      </c>
      <c r="R60" s="34" t="e">
        <f>'2.ВС'!#REF!</f>
        <v>#REF!</v>
      </c>
      <c r="S60" s="34" t="e">
        <f>'2.ВС'!#REF!</f>
        <v>#REF!</v>
      </c>
      <c r="T60" s="34" t="e">
        <f>'2.ВС'!#REF!</f>
        <v>#REF!</v>
      </c>
      <c r="U60" s="34" t="e">
        <f>'2.ВС'!#REF!</f>
        <v>#REF!</v>
      </c>
      <c r="V60" s="34" t="e">
        <f>'2.ВС'!#REF!</f>
        <v>#REF!</v>
      </c>
      <c r="W60" s="34" t="e">
        <f>'2.ВС'!#REF!</f>
        <v>#REF!</v>
      </c>
      <c r="X60" s="34" t="e">
        <f>'2.ВС'!#REF!</f>
        <v>#REF!</v>
      </c>
      <c r="Y60" s="34" t="e">
        <f>'2.ВС'!#REF!</f>
        <v>#REF!</v>
      </c>
      <c r="Z60" s="34">
        <f>'2.ВС'!J408</f>
        <v>18000</v>
      </c>
      <c r="AA60" s="34">
        <f>'2.ВС'!K408</f>
        <v>18000</v>
      </c>
      <c r="AB60" s="34">
        <f>'2.ВС'!L408</f>
        <v>0</v>
      </c>
      <c r="AC60" s="127">
        <f t="shared" si="5"/>
        <v>0</v>
      </c>
    </row>
    <row r="61" spans="1:29" ht="28.5" x14ac:dyDescent="0.25">
      <c r="A61" s="74" t="s">
        <v>416</v>
      </c>
      <c r="B61" s="58"/>
      <c r="C61" s="58"/>
      <c r="D61" s="58"/>
      <c r="E61" s="14">
        <v>851</v>
      </c>
      <c r="F61" s="31" t="s">
        <v>14</v>
      </c>
      <c r="G61" s="31" t="s">
        <v>106</v>
      </c>
      <c r="H61" s="31"/>
      <c r="I61" s="31"/>
      <c r="J61" s="35" t="e">
        <f>J62</f>
        <v>#REF!</v>
      </c>
      <c r="K61" s="35" t="e">
        <f t="shared" ref="K61:AB63" si="50">K62</f>
        <v>#REF!</v>
      </c>
      <c r="L61" s="35" t="e">
        <f t="shared" si="50"/>
        <v>#REF!</v>
      </c>
      <c r="M61" s="35" t="e">
        <f t="shared" si="50"/>
        <v>#REF!</v>
      </c>
      <c r="N61" s="35" t="e">
        <f t="shared" si="50"/>
        <v>#REF!</v>
      </c>
      <c r="O61" s="35" t="e">
        <f t="shared" si="50"/>
        <v>#REF!</v>
      </c>
      <c r="P61" s="35" t="e">
        <f t="shared" si="50"/>
        <v>#REF!</v>
      </c>
      <c r="Q61" s="35" t="e">
        <f t="shared" si="50"/>
        <v>#REF!</v>
      </c>
      <c r="R61" s="35" t="e">
        <f t="shared" si="50"/>
        <v>#REF!</v>
      </c>
      <c r="S61" s="35" t="e">
        <f t="shared" si="50"/>
        <v>#REF!</v>
      </c>
      <c r="T61" s="35" t="e">
        <f t="shared" si="50"/>
        <v>#REF!</v>
      </c>
      <c r="U61" s="35" t="e">
        <f t="shared" si="50"/>
        <v>#REF!</v>
      </c>
      <c r="V61" s="35" t="e">
        <f t="shared" si="50"/>
        <v>#REF!</v>
      </c>
      <c r="W61" s="35" t="e">
        <f t="shared" si="50"/>
        <v>#REF!</v>
      </c>
      <c r="X61" s="35" t="e">
        <f t="shared" si="50"/>
        <v>#REF!</v>
      </c>
      <c r="Y61" s="35" t="e">
        <f t="shared" si="50"/>
        <v>#REF!</v>
      </c>
      <c r="Z61" s="35">
        <f t="shared" si="50"/>
        <v>340800</v>
      </c>
      <c r="AA61" s="35">
        <f t="shared" si="50"/>
        <v>340800</v>
      </c>
      <c r="AB61" s="35">
        <f t="shared" si="50"/>
        <v>340800</v>
      </c>
      <c r="AC61" s="127">
        <f t="shared" si="5"/>
        <v>100</v>
      </c>
    </row>
    <row r="62" spans="1:29" ht="30" x14ac:dyDescent="0.25">
      <c r="A62" s="13" t="s">
        <v>417</v>
      </c>
      <c r="B62" s="3"/>
      <c r="C62" s="3"/>
      <c r="D62" s="3"/>
      <c r="E62" s="78">
        <v>851</v>
      </c>
      <c r="F62" s="4" t="s">
        <v>14</v>
      </c>
      <c r="G62" s="4" t="s">
        <v>106</v>
      </c>
      <c r="H62" s="4" t="s">
        <v>418</v>
      </c>
      <c r="I62" s="4"/>
      <c r="J62" s="34" t="e">
        <f>J63</f>
        <v>#REF!</v>
      </c>
      <c r="K62" s="34" t="e">
        <f t="shared" si="50"/>
        <v>#REF!</v>
      </c>
      <c r="L62" s="34" t="e">
        <f t="shared" si="50"/>
        <v>#REF!</v>
      </c>
      <c r="M62" s="34" t="e">
        <f t="shared" si="50"/>
        <v>#REF!</v>
      </c>
      <c r="N62" s="34" t="e">
        <f t="shared" si="50"/>
        <v>#REF!</v>
      </c>
      <c r="O62" s="34" t="e">
        <f t="shared" si="50"/>
        <v>#REF!</v>
      </c>
      <c r="P62" s="34" t="e">
        <f t="shared" si="50"/>
        <v>#REF!</v>
      </c>
      <c r="Q62" s="34" t="e">
        <f t="shared" si="50"/>
        <v>#REF!</v>
      </c>
      <c r="R62" s="34" t="e">
        <f t="shared" si="50"/>
        <v>#REF!</v>
      </c>
      <c r="S62" s="34" t="e">
        <f t="shared" si="50"/>
        <v>#REF!</v>
      </c>
      <c r="T62" s="34" t="e">
        <f t="shared" si="50"/>
        <v>#REF!</v>
      </c>
      <c r="U62" s="34" t="e">
        <f t="shared" si="50"/>
        <v>#REF!</v>
      </c>
      <c r="V62" s="34" t="e">
        <f t="shared" si="50"/>
        <v>#REF!</v>
      </c>
      <c r="W62" s="34" t="e">
        <f t="shared" si="50"/>
        <v>#REF!</v>
      </c>
      <c r="X62" s="34" t="e">
        <f t="shared" si="50"/>
        <v>#REF!</v>
      </c>
      <c r="Y62" s="34" t="e">
        <f t="shared" si="50"/>
        <v>#REF!</v>
      </c>
      <c r="Z62" s="34">
        <f t="shared" si="50"/>
        <v>340800</v>
      </c>
      <c r="AA62" s="34">
        <f t="shared" si="50"/>
        <v>340800</v>
      </c>
      <c r="AB62" s="34">
        <f t="shared" si="50"/>
        <v>340800</v>
      </c>
      <c r="AC62" s="127">
        <f t="shared" si="5"/>
        <v>100</v>
      </c>
    </row>
    <row r="63" spans="1:29" x14ac:dyDescent="0.25">
      <c r="A63" s="13" t="s">
        <v>28</v>
      </c>
      <c r="B63" s="3"/>
      <c r="C63" s="3"/>
      <c r="D63" s="3"/>
      <c r="E63" s="78">
        <v>851</v>
      </c>
      <c r="F63" s="4" t="s">
        <v>14</v>
      </c>
      <c r="G63" s="4" t="s">
        <v>106</v>
      </c>
      <c r="H63" s="4" t="s">
        <v>418</v>
      </c>
      <c r="I63" s="4" t="s">
        <v>29</v>
      </c>
      <c r="J63" s="34" t="e">
        <f>J64</f>
        <v>#REF!</v>
      </c>
      <c r="K63" s="34" t="e">
        <f t="shared" si="50"/>
        <v>#REF!</v>
      </c>
      <c r="L63" s="34" t="e">
        <f t="shared" si="50"/>
        <v>#REF!</v>
      </c>
      <c r="M63" s="34" t="e">
        <f t="shared" si="50"/>
        <v>#REF!</v>
      </c>
      <c r="N63" s="34" t="e">
        <f t="shared" si="50"/>
        <v>#REF!</v>
      </c>
      <c r="O63" s="34" t="e">
        <f t="shared" si="50"/>
        <v>#REF!</v>
      </c>
      <c r="P63" s="34" t="e">
        <f t="shared" si="50"/>
        <v>#REF!</v>
      </c>
      <c r="Q63" s="34" t="e">
        <f t="shared" si="50"/>
        <v>#REF!</v>
      </c>
      <c r="R63" s="34" t="e">
        <f t="shared" si="50"/>
        <v>#REF!</v>
      </c>
      <c r="S63" s="34" t="e">
        <f t="shared" si="50"/>
        <v>#REF!</v>
      </c>
      <c r="T63" s="34" t="e">
        <f t="shared" si="50"/>
        <v>#REF!</v>
      </c>
      <c r="U63" s="34" t="e">
        <f t="shared" si="50"/>
        <v>#REF!</v>
      </c>
      <c r="V63" s="34" t="e">
        <f t="shared" si="50"/>
        <v>#REF!</v>
      </c>
      <c r="W63" s="34" t="e">
        <f t="shared" si="50"/>
        <v>#REF!</v>
      </c>
      <c r="X63" s="34" t="e">
        <f t="shared" si="50"/>
        <v>#REF!</v>
      </c>
      <c r="Y63" s="34" t="e">
        <f t="shared" si="50"/>
        <v>#REF!</v>
      </c>
      <c r="Z63" s="34">
        <f t="shared" si="50"/>
        <v>340800</v>
      </c>
      <c r="AA63" s="34">
        <f t="shared" si="50"/>
        <v>340800</v>
      </c>
      <c r="AB63" s="34">
        <f t="shared" si="50"/>
        <v>340800</v>
      </c>
      <c r="AC63" s="127">
        <f t="shared" si="5"/>
        <v>100</v>
      </c>
    </row>
    <row r="64" spans="1:29" x14ac:dyDescent="0.25">
      <c r="A64" s="13" t="s">
        <v>419</v>
      </c>
      <c r="B64" s="3"/>
      <c r="C64" s="3"/>
      <c r="D64" s="3"/>
      <c r="E64" s="78">
        <v>851</v>
      </c>
      <c r="F64" s="4" t="s">
        <v>14</v>
      </c>
      <c r="G64" s="4" t="s">
        <v>106</v>
      </c>
      <c r="H64" s="4" t="s">
        <v>418</v>
      </c>
      <c r="I64" s="4" t="s">
        <v>420</v>
      </c>
      <c r="J64" s="34" t="e">
        <f>'2.ВС'!#REF!</f>
        <v>#REF!</v>
      </c>
      <c r="K64" s="34" t="e">
        <f>'2.ВС'!#REF!</f>
        <v>#REF!</v>
      </c>
      <c r="L64" s="34" t="e">
        <f>'2.ВС'!#REF!</f>
        <v>#REF!</v>
      </c>
      <c r="M64" s="34" t="e">
        <f>'2.ВС'!#REF!</f>
        <v>#REF!</v>
      </c>
      <c r="N64" s="34" t="e">
        <f>'2.ВС'!#REF!</f>
        <v>#REF!</v>
      </c>
      <c r="O64" s="34" t="e">
        <f>'2.ВС'!#REF!</f>
        <v>#REF!</v>
      </c>
      <c r="P64" s="34" t="e">
        <f>'2.ВС'!#REF!</f>
        <v>#REF!</v>
      </c>
      <c r="Q64" s="34" t="e">
        <f>'2.ВС'!#REF!</f>
        <v>#REF!</v>
      </c>
      <c r="R64" s="34" t="e">
        <f>'2.ВС'!#REF!</f>
        <v>#REF!</v>
      </c>
      <c r="S64" s="34" t="e">
        <f>'2.ВС'!#REF!</f>
        <v>#REF!</v>
      </c>
      <c r="T64" s="34" t="e">
        <f>'2.ВС'!#REF!</f>
        <v>#REF!</v>
      </c>
      <c r="U64" s="34" t="e">
        <f>'2.ВС'!#REF!</f>
        <v>#REF!</v>
      </c>
      <c r="V64" s="34" t="e">
        <f>'2.ВС'!#REF!</f>
        <v>#REF!</v>
      </c>
      <c r="W64" s="34" t="e">
        <f>'2.ВС'!#REF!</f>
        <v>#REF!</v>
      </c>
      <c r="X64" s="34" t="e">
        <f>'2.ВС'!#REF!</f>
        <v>#REF!</v>
      </c>
      <c r="Y64" s="34" t="e">
        <f>'2.ВС'!#REF!</f>
        <v>#REF!</v>
      </c>
      <c r="Z64" s="34">
        <f>'2.ВС'!J36</f>
        <v>340800</v>
      </c>
      <c r="AA64" s="34">
        <f>'2.ВС'!K36</f>
        <v>340800</v>
      </c>
      <c r="AB64" s="34">
        <f>'2.ВС'!L36</f>
        <v>340800</v>
      </c>
      <c r="AC64" s="127">
        <f t="shared" si="5"/>
        <v>100</v>
      </c>
    </row>
    <row r="65" spans="1:29" s="36" customFormat="1" x14ac:dyDescent="0.25">
      <c r="A65" s="29" t="s">
        <v>196</v>
      </c>
      <c r="B65" s="58"/>
      <c r="C65" s="58"/>
      <c r="D65" s="58"/>
      <c r="E65" s="6">
        <v>853</v>
      </c>
      <c r="F65" s="31" t="s">
        <v>14</v>
      </c>
      <c r="G65" s="31" t="s">
        <v>146</v>
      </c>
      <c r="H65" s="31"/>
      <c r="I65" s="31"/>
      <c r="J65" s="35" t="e">
        <f t="shared" ref="J65:AB67" si="51">J66</f>
        <v>#REF!</v>
      </c>
      <c r="K65" s="35" t="e">
        <f t="shared" si="51"/>
        <v>#REF!</v>
      </c>
      <c r="L65" s="35" t="e">
        <f t="shared" si="51"/>
        <v>#REF!</v>
      </c>
      <c r="M65" s="35" t="e">
        <f t="shared" si="51"/>
        <v>#REF!</v>
      </c>
      <c r="N65" s="35" t="e">
        <f t="shared" si="51"/>
        <v>#REF!</v>
      </c>
      <c r="O65" s="35" t="e">
        <f t="shared" si="51"/>
        <v>#REF!</v>
      </c>
      <c r="P65" s="35" t="e">
        <f t="shared" si="51"/>
        <v>#REF!</v>
      </c>
      <c r="Q65" s="35" t="e">
        <f t="shared" si="51"/>
        <v>#REF!</v>
      </c>
      <c r="R65" s="35" t="e">
        <f t="shared" si="51"/>
        <v>#REF!</v>
      </c>
      <c r="S65" s="35" t="e">
        <f t="shared" si="51"/>
        <v>#REF!</v>
      </c>
      <c r="T65" s="35" t="e">
        <f t="shared" si="51"/>
        <v>#REF!</v>
      </c>
      <c r="U65" s="35" t="e">
        <f t="shared" si="51"/>
        <v>#REF!</v>
      </c>
      <c r="V65" s="35" t="e">
        <f t="shared" si="51"/>
        <v>#REF!</v>
      </c>
      <c r="W65" s="35" t="e">
        <f t="shared" si="51"/>
        <v>#REF!</v>
      </c>
      <c r="X65" s="35" t="e">
        <f t="shared" si="51"/>
        <v>#REF!</v>
      </c>
      <c r="Y65" s="35" t="e">
        <f t="shared" si="51"/>
        <v>#REF!</v>
      </c>
      <c r="Z65" s="35">
        <f t="shared" si="51"/>
        <v>268432</v>
      </c>
      <c r="AA65" s="35">
        <f t="shared" si="51"/>
        <v>213432</v>
      </c>
      <c r="AB65" s="35">
        <f t="shared" si="51"/>
        <v>0</v>
      </c>
      <c r="AC65" s="127">
        <f t="shared" si="5"/>
        <v>0</v>
      </c>
    </row>
    <row r="66" spans="1:29" ht="30" x14ac:dyDescent="0.25">
      <c r="A66" s="25" t="s">
        <v>136</v>
      </c>
      <c r="B66" s="3"/>
      <c r="C66" s="3"/>
      <c r="D66" s="3"/>
      <c r="E66" s="6">
        <v>853</v>
      </c>
      <c r="F66" s="4" t="s">
        <v>14</v>
      </c>
      <c r="G66" s="4" t="s">
        <v>146</v>
      </c>
      <c r="H66" s="4" t="s">
        <v>323</v>
      </c>
      <c r="I66" s="4"/>
      <c r="J66" s="34" t="e">
        <f t="shared" si="51"/>
        <v>#REF!</v>
      </c>
      <c r="K66" s="34" t="e">
        <f t="shared" si="51"/>
        <v>#REF!</v>
      </c>
      <c r="L66" s="34" t="e">
        <f t="shared" si="51"/>
        <v>#REF!</v>
      </c>
      <c r="M66" s="34" t="e">
        <f t="shared" si="51"/>
        <v>#REF!</v>
      </c>
      <c r="N66" s="34" t="e">
        <f t="shared" si="51"/>
        <v>#REF!</v>
      </c>
      <c r="O66" s="34" t="e">
        <f t="shared" si="51"/>
        <v>#REF!</v>
      </c>
      <c r="P66" s="34" t="e">
        <f t="shared" si="51"/>
        <v>#REF!</v>
      </c>
      <c r="Q66" s="34" t="e">
        <f t="shared" si="51"/>
        <v>#REF!</v>
      </c>
      <c r="R66" s="34" t="e">
        <f t="shared" si="51"/>
        <v>#REF!</v>
      </c>
      <c r="S66" s="34" t="e">
        <f t="shared" si="51"/>
        <v>#REF!</v>
      </c>
      <c r="T66" s="34" t="e">
        <f t="shared" si="51"/>
        <v>#REF!</v>
      </c>
      <c r="U66" s="34" t="e">
        <f t="shared" si="51"/>
        <v>#REF!</v>
      </c>
      <c r="V66" s="34" t="e">
        <f t="shared" si="51"/>
        <v>#REF!</v>
      </c>
      <c r="W66" s="34" t="e">
        <f t="shared" si="51"/>
        <v>#REF!</v>
      </c>
      <c r="X66" s="34" t="e">
        <f t="shared" si="51"/>
        <v>#REF!</v>
      </c>
      <c r="Y66" s="34" t="e">
        <f t="shared" si="51"/>
        <v>#REF!</v>
      </c>
      <c r="Z66" s="34">
        <f t="shared" si="51"/>
        <v>268432</v>
      </c>
      <c r="AA66" s="34">
        <f t="shared" si="51"/>
        <v>213432</v>
      </c>
      <c r="AB66" s="34">
        <f t="shared" si="51"/>
        <v>0</v>
      </c>
      <c r="AC66" s="127">
        <f t="shared" si="5"/>
        <v>0</v>
      </c>
    </row>
    <row r="67" spans="1:29" x14ac:dyDescent="0.25">
      <c r="A67" s="3" t="s">
        <v>28</v>
      </c>
      <c r="B67" s="3"/>
      <c r="C67" s="3"/>
      <c r="D67" s="3"/>
      <c r="E67" s="6">
        <v>853</v>
      </c>
      <c r="F67" s="4" t="s">
        <v>14</v>
      </c>
      <c r="G67" s="4" t="s">
        <v>146</v>
      </c>
      <c r="H67" s="4" t="s">
        <v>323</v>
      </c>
      <c r="I67" s="4" t="s">
        <v>29</v>
      </c>
      <c r="J67" s="34" t="e">
        <f t="shared" si="51"/>
        <v>#REF!</v>
      </c>
      <c r="K67" s="34" t="e">
        <f t="shared" si="51"/>
        <v>#REF!</v>
      </c>
      <c r="L67" s="34" t="e">
        <f t="shared" si="51"/>
        <v>#REF!</v>
      </c>
      <c r="M67" s="34" t="e">
        <f t="shared" si="51"/>
        <v>#REF!</v>
      </c>
      <c r="N67" s="34" t="e">
        <f t="shared" si="51"/>
        <v>#REF!</v>
      </c>
      <c r="O67" s="34" t="e">
        <f t="shared" si="51"/>
        <v>#REF!</v>
      </c>
      <c r="P67" s="34" t="e">
        <f t="shared" si="51"/>
        <v>#REF!</v>
      </c>
      <c r="Q67" s="34" t="e">
        <f t="shared" si="51"/>
        <v>#REF!</v>
      </c>
      <c r="R67" s="34" t="e">
        <f t="shared" si="51"/>
        <v>#REF!</v>
      </c>
      <c r="S67" s="34" t="e">
        <f t="shared" si="51"/>
        <v>#REF!</v>
      </c>
      <c r="T67" s="34" t="e">
        <f t="shared" si="51"/>
        <v>#REF!</v>
      </c>
      <c r="U67" s="34" t="e">
        <f t="shared" si="51"/>
        <v>#REF!</v>
      </c>
      <c r="V67" s="34" t="e">
        <f t="shared" si="51"/>
        <v>#REF!</v>
      </c>
      <c r="W67" s="34" t="e">
        <f t="shared" si="51"/>
        <v>#REF!</v>
      </c>
      <c r="X67" s="34" t="e">
        <f t="shared" si="51"/>
        <v>#REF!</v>
      </c>
      <c r="Y67" s="34" t="e">
        <f t="shared" si="51"/>
        <v>#REF!</v>
      </c>
      <c r="Z67" s="34">
        <f t="shared" si="51"/>
        <v>268432</v>
      </c>
      <c r="AA67" s="34">
        <f t="shared" si="51"/>
        <v>213432</v>
      </c>
      <c r="AB67" s="34">
        <f t="shared" si="51"/>
        <v>0</v>
      </c>
      <c r="AC67" s="127">
        <f t="shared" si="5"/>
        <v>0</v>
      </c>
    </row>
    <row r="68" spans="1:29" x14ac:dyDescent="0.25">
      <c r="A68" s="76" t="s">
        <v>197</v>
      </c>
      <c r="B68" s="76"/>
      <c r="C68" s="76"/>
      <c r="D68" s="76"/>
      <c r="E68" s="6">
        <v>853</v>
      </c>
      <c r="F68" s="4" t="s">
        <v>14</v>
      </c>
      <c r="G68" s="4" t="s">
        <v>146</v>
      </c>
      <c r="H68" s="4" t="s">
        <v>323</v>
      </c>
      <c r="I68" s="4" t="s">
        <v>198</v>
      </c>
      <c r="J68" s="34" t="e">
        <f>'2.ВС'!#REF!</f>
        <v>#REF!</v>
      </c>
      <c r="K68" s="34" t="e">
        <f>'2.ВС'!#REF!</f>
        <v>#REF!</v>
      </c>
      <c r="L68" s="34" t="e">
        <f>'2.ВС'!#REF!</f>
        <v>#REF!</v>
      </c>
      <c r="M68" s="34" t="e">
        <f>'2.ВС'!#REF!</f>
        <v>#REF!</v>
      </c>
      <c r="N68" s="34" t="e">
        <f>'2.ВС'!#REF!</f>
        <v>#REF!</v>
      </c>
      <c r="O68" s="34" t="e">
        <f>'2.ВС'!#REF!</f>
        <v>#REF!</v>
      </c>
      <c r="P68" s="34" t="e">
        <f>'2.ВС'!#REF!</f>
        <v>#REF!</v>
      </c>
      <c r="Q68" s="34" t="e">
        <f>'2.ВС'!#REF!</f>
        <v>#REF!</v>
      </c>
      <c r="R68" s="34" t="e">
        <f>'2.ВС'!#REF!</f>
        <v>#REF!</v>
      </c>
      <c r="S68" s="34" t="e">
        <f>'2.ВС'!#REF!</f>
        <v>#REF!</v>
      </c>
      <c r="T68" s="34" t="e">
        <f>'2.ВС'!#REF!</f>
        <v>#REF!</v>
      </c>
      <c r="U68" s="34" t="e">
        <f>'2.ВС'!#REF!</f>
        <v>#REF!</v>
      </c>
      <c r="V68" s="34" t="e">
        <f>'2.ВС'!#REF!</f>
        <v>#REF!</v>
      </c>
      <c r="W68" s="34" t="e">
        <f>'2.ВС'!#REF!</f>
        <v>#REF!</v>
      </c>
      <c r="X68" s="34" t="e">
        <f>'2.ВС'!#REF!</f>
        <v>#REF!</v>
      </c>
      <c r="Y68" s="34" t="e">
        <f>'2.ВС'!#REF!</f>
        <v>#REF!</v>
      </c>
      <c r="Z68" s="34">
        <f>'2.ВС'!J373</f>
        <v>268432</v>
      </c>
      <c r="AA68" s="34">
        <f>'2.ВС'!K373</f>
        <v>213432</v>
      </c>
      <c r="AB68" s="34">
        <f>'2.ВС'!L373</f>
        <v>0</v>
      </c>
      <c r="AC68" s="127">
        <f t="shared" si="5"/>
        <v>0</v>
      </c>
    </row>
    <row r="69" spans="1:29" s="36" customFormat="1" ht="28.5" x14ac:dyDescent="0.25">
      <c r="A69" s="29" t="s">
        <v>41</v>
      </c>
      <c r="B69" s="58"/>
      <c r="C69" s="58"/>
      <c r="D69" s="58"/>
      <c r="E69" s="78">
        <v>851</v>
      </c>
      <c r="F69" s="31" t="s">
        <v>14</v>
      </c>
      <c r="G69" s="31" t="s">
        <v>42</v>
      </c>
      <c r="H69" s="31"/>
      <c r="I69" s="31"/>
      <c r="J69" s="35" t="e">
        <f>J70+J77+J80+J83+J86+J92+J89+#REF!+J95</f>
        <v>#REF!</v>
      </c>
      <c r="K69" s="35" t="e">
        <f>K70+K77+K80+K83+K86+K92+K89+#REF!+K95</f>
        <v>#REF!</v>
      </c>
      <c r="L69" s="35" t="e">
        <f>L70+L77+L80+L83+L86+L92+L89+#REF!+L95</f>
        <v>#REF!</v>
      </c>
      <c r="M69" s="35" t="e">
        <f>M70+M77+M80+M83+M86+M92+M89+#REF!+M95</f>
        <v>#REF!</v>
      </c>
      <c r="N69" s="35" t="e">
        <f>N70+N77+N80+N83+N86+N92+N89+#REF!+N95</f>
        <v>#REF!</v>
      </c>
      <c r="O69" s="35" t="e">
        <f>O70+O77+O80+O83+O86+O92+O89+#REF!+O95</f>
        <v>#REF!</v>
      </c>
      <c r="P69" s="35" t="e">
        <f>P70+P77+P80+P83+P86+P92+P89+#REF!+P95</f>
        <v>#REF!</v>
      </c>
      <c r="Q69" s="35" t="e">
        <f>Q70+Q77+Q80+Q83+Q86+Q92+Q89+#REF!+Q95</f>
        <v>#REF!</v>
      </c>
      <c r="R69" s="35" t="e">
        <f>R70+R77+R80+R83+R86+R92+R89+#REF!+R95</f>
        <v>#REF!</v>
      </c>
      <c r="S69" s="35" t="e">
        <f>S70+S77+S80+S83+S86+S92+S89+#REF!+S95</f>
        <v>#REF!</v>
      </c>
      <c r="T69" s="35" t="e">
        <f>T70+T77+T80+T83+T86+T92+T89+#REF!+T95</f>
        <v>#REF!</v>
      </c>
      <c r="U69" s="35" t="e">
        <f>U70+U77+U80+U83+U86+U92+U89+#REF!+U95</f>
        <v>#REF!</v>
      </c>
      <c r="V69" s="35" t="e">
        <f>V70+V77+V80+V83+V86+V92+V89+#REF!+V95</f>
        <v>#REF!</v>
      </c>
      <c r="W69" s="35" t="e">
        <f>W70+W77+W80+W83+W86+W92+W89+#REF!+W95</f>
        <v>#REF!</v>
      </c>
      <c r="X69" s="35" t="e">
        <f>X70+X77+X80+X83+X86+X92+X89+#REF!+X95</f>
        <v>#REF!</v>
      </c>
      <c r="Y69" s="35" t="e">
        <f>Y70+Y77+Y80+Y83+Y86+Y92+Y89+#REF!+Y95</f>
        <v>#REF!</v>
      </c>
      <c r="Z69" s="35">
        <f>Z70+Z77+Z80+Z83+Z86+Z92+Z89+Z95</f>
        <v>4322670</v>
      </c>
      <c r="AA69" s="35">
        <f t="shared" ref="AA69:AB69" si="52">AA70+AA77+AA80+AA83+AA86+AA92+AA89+AA95</f>
        <v>4322670</v>
      </c>
      <c r="AB69" s="35">
        <f t="shared" si="52"/>
        <v>2507616.5499999998</v>
      </c>
      <c r="AC69" s="127">
        <f t="shared" si="5"/>
        <v>58.010825485174664</v>
      </c>
    </row>
    <row r="70" spans="1:29" ht="165" x14ac:dyDescent="0.25">
      <c r="A70" s="25" t="s">
        <v>43</v>
      </c>
      <c r="B70" s="78"/>
      <c r="C70" s="78"/>
      <c r="D70" s="78"/>
      <c r="E70" s="78">
        <v>851</v>
      </c>
      <c r="F70" s="4" t="s">
        <v>14</v>
      </c>
      <c r="G70" s="4" t="s">
        <v>42</v>
      </c>
      <c r="H70" s="4" t="s">
        <v>44</v>
      </c>
      <c r="I70" s="4"/>
      <c r="J70" s="34" t="e">
        <f t="shared" ref="J70" si="53">J71+J73+J75</f>
        <v>#REF!</v>
      </c>
      <c r="K70" s="34" t="e">
        <f t="shared" ref="K70:M70" si="54">K71+K73+K75</f>
        <v>#REF!</v>
      </c>
      <c r="L70" s="34" t="e">
        <f t="shared" si="54"/>
        <v>#REF!</v>
      </c>
      <c r="M70" s="34" t="e">
        <f t="shared" si="54"/>
        <v>#REF!</v>
      </c>
      <c r="N70" s="34" t="e">
        <f t="shared" ref="N70:U70" si="55">N71+N73+N75</f>
        <v>#REF!</v>
      </c>
      <c r="O70" s="34" t="e">
        <f t="shared" si="55"/>
        <v>#REF!</v>
      </c>
      <c r="P70" s="34" t="e">
        <f t="shared" si="55"/>
        <v>#REF!</v>
      </c>
      <c r="Q70" s="34" t="e">
        <f t="shared" si="55"/>
        <v>#REF!</v>
      </c>
      <c r="R70" s="34" t="e">
        <f t="shared" si="55"/>
        <v>#REF!</v>
      </c>
      <c r="S70" s="34" t="e">
        <f t="shared" si="55"/>
        <v>#REF!</v>
      </c>
      <c r="T70" s="34" t="e">
        <f t="shared" si="55"/>
        <v>#REF!</v>
      </c>
      <c r="U70" s="34" t="e">
        <f t="shared" si="55"/>
        <v>#REF!</v>
      </c>
      <c r="V70" s="34" t="e">
        <f t="shared" ref="V70:Y70" si="56">V71+V73+V75</f>
        <v>#REF!</v>
      </c>
      <c r="W70" s="34" t="e">
        <f t="shared" si="56"/>
        <v>#REF!</v>
      </c>
      <c r="X70" s="34" t="e">
        <f t="shared" si="56"/>
        <v>#REF!</v>
      </c>
      <c r="Y70" s="34" t="e">
        <f t="shared" si="56"/>
        <v>#REF!</v>
      </c>
      <c r="Z70" s="34">
        <f t="shared" ref="Z70:AB70" si="57">Z71+Z73+Z75</f>
        <v>326458</v>
      </c>
      <c r="AA70" s="34">
        <f t="shared" si="57"/>
        <v>326458</v>
      </c>
      <c r="AB70" s="34">
        <f t="shared" si="57"/>
        <v>184332.92</v>
      </c>
      <c r="AC70" s="127">
        <f t="shared" si="5"/>
        <v>56.464513046088626</v>
      </c>
    </row>
    <row r="71" spans="1:29" ht="120" x14ac:dyDescent="0.25">
      <c r="A71" s="76" t="s">
        <v>19</v>
      </c>
      <c r="B71" s="78"/>
      <c r="C71" s="78"/>
      <c r="D71" s="78"/>
      <c r="E71" s="78">
        <v>851</v>
      </c>
      <c r="F71" s="4" t="s">
        <v>14</v>
      </c>
      <c r="G71" s="4" t="s">
        <v>42</v>
      </c>
      <c r="H71" s="4" t="s">
        <v>44</v>
      </c>
      <c r="I71" s="4" t="s">
        <v>21</v>
      </c>
      <c r="J71" s="34" t="e">
        <f t="shared" ref="J71:AB71" si="58">J72</f>
        <v>#REF!</v>
      </c>
      <c r="K71" s="34" t="e">
        <f t="shared" si="58"/>
        <v>#REF!</v>
      </c>
      <c r="L71" s="34" t="e">
        <f t="shared" si="58"/>
        <v>#REF!</v>
      </c>
      <c r="M71" s="34" t="e">
        <f t="shared" si="58"/>
        <v>#REF!</v>
      </c>
      <c r="N71" s="34" t="e">
        <f t="shared" si="58"/>
        <v>#REF!</v>
      </c>
      <c r="O71" s="34" t="e">
        <f t="shared" si="58"/>
        <v>#REF!</v>
      </c>
      <c r="P71" s="34" t="e">
        <f t="shared" si="58"/>
        <v>#REF!</v>
      </c>
      <c r="Q71" s="34" t="e">
        <f t="shared" si="58"/>
        <v>#REF!</v>
      </c>
      <c r="R71" s="34" t="e">
        <f t="shared" si="58"/>
        <v>#REF!</v>
      </c>
      <c r="S71" s="34" t="e">
        <f t="shared" si="58"/>
        <v>#REF!</v>
      </c>
      <c r="T71" s="34" t="e">
        <f t="shared" si="58"/>
        <v>#REF!</v>
      </c>
      <c r="U71" s="34" t="e">
        <f t="shared" si="58"/>
        <v>#REF!</v>
      </c>
      <c r="V71" s="34" t="e">
        <f t="shared" si="58"/>
        <v>#REF!</v>
      </c>
      <c r="W71" s="34" t="e">
        <f t="shared" si="58"/>
        <v>#REF!</v>
      </c>
      <c r="X71" s="34" t="e">
        <f t="shared" si="58"/>
        <v>#REF!</v>
      </c>
      <c r="Y71" s="34" t="e">
        <f t="shared" si="58"/>
        <v>#REF!</v>
      </c>
      <c r="Z71" s="34">
        <f t="shared" si="58"/>
        <v>252186</v>
      </c>
      <c r="AA71" s="34">
        <f t="shared" si="58"/>
        <v>252186</v>
      </c>
      <c r="AB71" s="34">
        <f t="shared" si="58"/>
        <v>166886.26</v>
      </c>
      <c r="AC71" s="127">
        <f t="shared" si="5"/>
        <v>66.175862260395107</v>
      </c>
    </row>
    <row r="72" spans="1:29" ht="45" x14ac:dyDescent="0.25">
      <c r="A72" s="76" t="s">
        <v>11</v>
      </c>
      <c r="B72" s="78"/>
      <c r="C72" s="78"/>
      <c r="D72" s="78"/>
      <c r="E72" s="78">
        <v>851</v>
      </c>
      <c r="F72" s="4" t="s">
        <v>14</v>
      </c>
      <c r="G72" s="4" t="s">
        <v>42</v>
      </c>
      <c r="H72" s="4" t="s">
        <v>44</v>
      </c>
      <c r="I72" s="4" t="s">
        <v>22</v>
      </c>
      <c r="J72" s="34" t="e">
        <f>'2.ВС'!#REF!</f>
        <v>#REF!</v>
      </c>
      <c r="K72" s="34" t="e">
        <f>'2.ВС'!#REF!</f>
        <v>#REF!</v>
      </c>
      <c r="L72" s="34" t="e">
        <f>'2.ВС'!#REF!</f>
        <v>#REF!</v>
      </c>
      <c r="M72" s="34" t="e">
        <f>'2.ВС'!#REF!</f>
        <v>#REF!</v>
      </c>
      <c r="N72" s="34" t="e">
        <f>'2.ВС'!#REF!</f>
        <v>#REF!</v>
      </c>
      <c r="O72" s="34" t="e">
        <f>'2.ВС'!#REF!</f>
        <v>#REF!</v>
      </c>
      <c r="P72" s="34" t="e">
        <f>'2.ВС'!#REF!</f>
        <v>#REF!</v>
      </c>
      <c r="Q72" s="34" t="e">
        <f>'2.ВС'!#REF!</f>
        <v>#REF!</v>
      </c>
      <c r="R72" s="34" t="e">
        <f>'2.ВС'!#REF!</f>
        <v>#REF!</v>
      </c>
      <c r="S72" s="34" t="e">
        <f>'2.ВС'!#REF!</f>
        <v>#REF!</v>
      </c>
      <c r="T72" s="34" t="e">
        <f>'2.ВС'!#REF!</f>
        <v>#REF!</v>
      </c>
      <c r="U72" s="34" t="e">
        <f>'2.ВС'!#REF!</f>
        <v>#REF!</v>
      </c>
      <c r="V72" s="34" t="e">
        <f>'2.ВС'!#REF!</f>
        <v>#REF!</v>
      </c>
      <c r="W72" s="34" t="e">
        <f>'2.ВС'!#REF!</f>
        <v>#REF!</v>
      </c>
      <c r="X72" s="34" t="e">
        <f>'2.ВС'!#REF!</f>
        <v>#REF!</v>
      </c>
      <c r="Y72" s="34" t="e">
        <f>'2.ВС'!#REF!</f>
        <v>#REF!</v>
      </c>
      <c r="Z72" s="34">
        <f>'2.ВС'!J40</f>
        <v>252186</v>
      </c>
      <c r="AA72" s="34">
        <f>'2.ВС'!K40</f>
        <v>252186</v>
      </c>
      <c r="AB72" s="34">
        <f>'2.ВС'!L40</f>
        <v>166886.26</v>
      </c>
      <c r="AC72" s="127">
        <f t="shared" si="5"/>
        <v>66.175862260395107</v>
      </c>
    </row>
    <row r="73" spans="1:29" ht="60" x14ac:dyDescent="0.25">
      <c r="A73" s="3" t="s">
        <v>25</v>
      </c>
      <c r="B73" s="78"/>
      <c r="C73" s="78"/>
      <c r="D73" s="78"/>
      <c r="E73" s="78">
        <v>851</v>
      </c>
      <c r="F73" s="4" t="s">
        <v>14</v>
      </c>
      <c r="G73" s="4" t="s">
        <v>42</v>
      </c>
      <c r="H73" s="4" t="s">
        <v>44</v>
      </c>
      <c r="I73" s="4" t="s">
        <v>26</v>
      </c>
      <c r="J73" s="34" t="e">
        <f t="shared" ref="J73:AB73" si="59">J74</f>
        <v>#REF!</v>
      </c>
      <c r="K73" s="34" t="e">
        <f t="shared" si="59"/>
        <v>#REF!</v>
      </c>
      <c r="L73" s="34" t="e">
        <f t="shared" si="59"/>
        <v>#REF!</v>
      </c>
      <c r="M73" s="34" t="e">
        <f t="shared" si="59"/>
        <v>#REF!</v>
      </c>
      <c r="N73" s="34" t="e">
        <f t="shared" si="59"/>
        <v>#REF!</v>
      </c>
      <c r="O73" s="34" t="e">
        <f t="shared" si="59"/>
        <v>#REF!</v>
      </c>
      <c r="P73" s="34" t="e">
        <f t="shared" si="59"/>
        <v>#REF!</v>
      </c>
      <c r="Q73" s="34" t="e">
        <f t="shared" si="59"/>
        <v>#REF!</v>
      </c>
      <c r="R73" s="34" t="e">
        <f t="shared" si="59"/>
        <v>#REF!</v>
      </c>
      <c r="S73" s="34" t="e">
        <f t="shared" si="59"/>
        <v>#REF!</v>
      </c>
      <c r="T73" s="34" t="e">
        <f t="shared" si="59"/>
        <v>#REF!</v>
      </c>
      <c r="U73" s="34" t="e">
        <f t="shared" si="59"/>
        <v>#REF!</v>
      </c>
      <c r="V73" s="34" t="e">
        <f t="shared" si="59"/>
        <v>#REF!</v>
      </c>
      <c r="W73" s="34" t="e">
        <f t="shared" si="59"/>
        <v>#REF!</v>
      </c>
      <c r="X73" s="34" t="e">
        <f t="shared" si="59"/>
        <v>#REF!</v>
      </c>
      <c r="Y73" s="34" t="e">
        <f t="shared" si="59"/>
        <v>#REF!</v>
      </c>
      <c r="Z73" s="34">
        <f t="shared" si="59"/>
        <v>74072</v>
      </c>
      <c r="AA73" s="34">
        <f t="shared" si="59"/>
        <v>74072</v>
      </c>
      <c r="AB73" s="34">
        <f t="shared" si="59"/>
        <v>17246.66</v>
      </c>
      <c r="AC73" s="127">
        <f t="shared" ref="AC73:AC136" si="60">AB73/AA73*100</f>
        <v>23.283642942002373</v>
      </c>
    </row>
    <row r="74" spans="1:29" ht="60" x14ac:dyDescent="0.25">
      <c r="A74" s="3" t="s">
        <v>12</v>
      </c>
      <c r="B74" s="78"/>
      <c r="C74" s="78"/>
      <c r="D74" s="78"/>
      <c r="E74" s="78">
        <v>851</v>
      </c>
      <c r="F74" s="4" t="s">
        <v>14</v>
      </c>
      <c r="G74" s="4" t="s">
        <v>42</v>
      </c>
      <c r="H74" s="4" t="s">
        <v>44</v>
      </c>
      <c r="I74" s="4" t="s">
        <v>27</v>
      </c>
      <c r="J74" s="34" t="e">
        <f>'2.ВС'!#REF!</f>
        <v>#REF!</v>
      </c>
      <c r="K74" s="34" t="e">
        <f>'2.ВС'!#REF!</f>
        <v>#REF!</v>
      </c>
      <c r="L74" s="34" t="e">
        <f>'2.ВС'!#REF!</f>
        <v>#REF!</v>
      </c>
      <c r="M74" s="34" t="e">
        <f>'2.ВС'!#REF!</f>
        <v>#REF!</v>
      </c>
      <c r="N74" s="34" t="e">
        <f>'2.ВС'!#REF!</f>
        <v>#REF!</v>
      </c>
      <c r="O74" s="34" t="e">
        <f>'2.ВС'!#REF!</f>
        <v>#REF!</v>
      </c>
      <c r="P74" s="34" t="e">
        <f>'2.ВС'!#REF!</f>
        <v>#REF!</v>
      </c>
      <c r="Q74" s="34" t="e">
        <f>'2.ВС'!#REF!</f>
        <v>#REF!</v>
      </c>
      <c r="R74" s="34" t="e">
        <f>'2.ВС'!#REF!</f>
        <v>#REF!</v>
      </c>
      <c r="S74" s="34" t="e">
        <f>'2.ВС'!#REF!</f>
        <v>#REF!</v>
      </c>
      <c r="T74" s="34" t="e">
        <f>'2.ВС'!#REF!</f>
        <v>#REF!</v>
      </c>
      <c r="U74" s="34" t="e">
        <f>'2.ВС'!#REF!</f>
        <v>#REF!</v>
      </c>
      <c r="V74" s="34" t="e">
        <f>'2.ВС'!#REF!</f>
        <v>#REF!</v>
      </c>
      <c r="W74" s="34" t="e">
        <f>'2.ВС'!#REF!</f>
        <v>#REF!</v>
      </c>
      <c r="X74" s="34" t="e">
        <f>'2.ВС'!#REF!</f>
        <v>#REF!</v>
      </c>
      <c r="Y74" s="34" t="e">
        <f>'2.ВС'!#REF!</f>
        <v>#REF!</v>
      </c>
      <c r="Z74" s="34">
        <f>'2.ВС'!J42</f>
        <v>74072</v>
      </c>
      <c r="AA74" s="34">
        <f>'2.ВС'!K42</f>
        <v>74072</v>
      </c>
      <c r="AB74" s="34">
        <f>'2.ВС'!L42</f>
        <v>17246.66</v>
      </c>
      <c r="AC74" s="127">
        <f t="shared" si="60"/>
        <v>23.283642942002373</v>
      </c>
    </row>
    <row r="75" spans="1:29" x14ac:dyDescent="0.25">
      <c r="A75" s="76" t="s">
        <v>45</v>
      </c>
      <c r="B75" s="76"/>
      <c r="C75" s="76"/>
      <c r="D75" s="76"/>
      <c r="E75" s="78">
        <v>851</v>
      </c>
      <c r="F75" s="4" t="s">
        <v>14</v>
      </c>
      <c r="G75" s="5" t="s">
        <v>42</v>
      </c>
      <c r="H75" s="4" t="s">
        <v>44</v>
      </c>
      <c r="I75" s="4" t="s">
        <v>46</v>
      </c>
      <c r="J75" s="34" t="e">
        <f t="shared" ref="J75:AB75" si="61">J76</f>
        <v>#REF!</v>
      </c>
      <c r="K75" s="34" t="e">
        <f t="shared" si="61"/>
        <v>#REF!</v>
      </c>
      <c r="L75" s="34" t="e">
        <f t="shared" si="61"/>
        <v>#REF!</v>
      </c>
      <c r="M75" s="34" t="e">
        <f t="shared" si="61"/>
        <v>#REF!</v>
      </c>
      <c r="N75" s="34" t="e">
        <f t="shared" si="61"/>
        <v>#REF!</v>
      </c>
      <c r="O75" s="34" t="e">
        <f t="shared" si="61"/>
        <v>#REF!</v>
      </c>
      <c r="P75" s="34" t="e">
        <f t="shared" si="61"/>
        <v>#REF!</v>
      </c>
      <c r="Q75" s="34" t="e">
        <f t="shared" si="61"/>
        <v>#REF!</v>
      </c>
      <c r="R75" s="34" t="e">
        <f t="shared" si="61"/>
        <v>#REF!</v>
      </c>
      <c r="S75" s="34" t="e">
        <f t="shared" si="61"/>
        <v>#REF!</v>
      </c>
      <c r="T75" s="34" t="e">
        <f t="shared" si="61"/>
        <v>#REF!</v>
      </c>
      <c r="U75" s="34" t="e">
        <f t="shared" si="61"/>
        <v>#REF!</v>
      </c>
      <c r="V75" s="34" t="e">
        <f t="shared" si="61"/>
        <v>#REF!</v>
      </c>
      <c r="W75" s="34" t="e">
        <f t="shared" si="61"/>
        <v>#REF!</v>
      </c>
      <c r="X75" s="34" t="e">
        <f t="shared" si="61"/>
        <v>#REF!</v>
      </c>
      <c r="Y75" s="34" t="e">
        <f t="shared" si="61"/>
        <v>#REF!</v>
      </c>
      <c r="Z75" s="34">
        <f t="shared" si="61"/>
        <v>200</v>
      </c>
      <c r="AA75" s="34">
        <f t="shared" si="61"/>
        <v>200</v>
      </c>
      <c r="AB75" s="34">
        <f t="shared" si="61"/>
        <v>200</v>
      </c>
      <c r="AC75" s="127">
        <f t="shared" si="60"/>
        <v>100</v>
      </c>
    </row>
    <row r="76" spans="1:29" x14ac:dyDescent="0.25">
      <c r="A76" s="76" t="s">
        <v>47</v>
      </c>
      <c r="B76" s="76"/>
      <c r="C76" s="76"/>
      <c r="D76" s="76"/>
      <c r="E76" s="78">
        <v>851</v>
      </c>
      <c r="F76" s="4" t="s">
        <v>14</v>
      </c>
      <c r="G76" s="5" t="s">
        <v>42</v>
      </c>
      <c r="H76" s="4" t="s">
        <v>44</v>
      </c>
      <c r="I76" s="4" t="s">
        <v>48</v>
      </c>
      <c r="J76" s="34" t="e">
        <f>'2.ВС'!#REF!</f>
        <v>#REF!</v>
      </c>
      <c r="K76" s="34" t="e">
        <f>'2.ВС'!#REF!</f>
        <v>#REF!</v>
      </c>
      <c r="L76" s="34" t="e">
        <f>'2.ВС'!#REF!</f>
        <v>#REF!</v>
      </c>
      <c r="M76" s="34" t="e">
        <f>'2.ВС'!#REF!</f>
        <v>#REF!</v>
      </c>
      <c r="N76" s="34" t="e">
        <f>'2.ВС'!#REF!</f>
        <v>#REF!</v>
      </c>
      <c r="O76" s="34" t="e">
        <f>'2.ВС'!#REF!</f>
        <v>#REF!</v>
      </c>
      <c r="P76" s="34" t="e">
        <f>'2.ВС'!#REF!</f>
        <v>#REF!</v>
      </c>
      <c r="Q76" s="34" t="e">
        <f>'2.ВС'!#REF!</f>
        <v>#REF!</v>
      </c>
      <c r="R76" s="34" t="e">
        <f>'2.ВС'!#REF!</f>
        <v>#REF!</v>
      </c>
      <c r="S76" s="34" t="e">
        <f>'2.ВС'!#REF!</f>
        <v>#REF!</v>
      </c>
      <c r="T76" s="34" t="e">
        <f>'2.ВС'!#REF!</f>
        <v>#REF!</v>
      </c>
      <c r="U76" s="34" t="e">
        <f>'2.ВС'!#REF!</f>
        <v>#REF!</v>
      </c>
      <c r="V76" s="34" t="e">
        <f>'2.ВС'!#REF!</f>
        <v>#REF!</v>
      </c>
      <c r="W76" s="34" t="e">
        <f>'2.ВС'!#REF!</f>
        <v>#REF!</v>
      </c>
      <c r="X76" s="34" t="e">
        <f>'2.ВС'!#REF!</f>
        <v>#REF!</v>
      </c>
      <c r="Y76" s="34" t="e">
        <f>'2.ВС'!#REF!</f>
        <v>#REF!</v>
      </c>
      <c r="Z76" s="34">
        <f>'2.ВС'!J44</f>
        <v>200</v>
      </c>
      <c r="AA76" s="34">
        <f>'2.ВС'!K44</f>
        <v>200</v>
      </c>
      <c r="AB76" s="34">
        <f>'2.ВС'!L44</f>
        <v>200</v>
      </c>
      <c r="AC76" s="127">
        <f t="shared" si="60"/>
        <v>100</v>
      </c>
    </row>
    <row r="77" spans="1:29" ht="45" x14ac:dyDescent="0.25">
      <c r="A77" s="25" t="s">
        <v>49</v>
      </c>
      <c r="B77" s="3"/>
      <c r="C77" s="3"/>
      <c r="D77" s="3"/>
      <c r="E77" s="78">
        <v>851</v>
      </c>
      <c r="F77" s="4" t="s">
        <v>20</v>
      </c>
      <c r="G77" s="5" t="s">
        <v>42</v>
      </c>
      <c r="H77" s="4" t="s">
        <v>50</v>
      </c>
      <c r="I77" s="4"/>
      <c r="J77" s="34" t="e">
        <f t="shared" ref="J77:AB78" si="62">J78</f>
        <v>#REF!</v>
      </c>
      <c r="K77" s="34" t="e">
        <f t="shared" si="62"/>
        <v>#REF!</v>
      </c>
      <c r="L77" s="34" t="e">
        <f t="shared" si="62"/>
        <v>#REF!</v>
      </c>
      <c r="M77" s="34" t="e">
        <f t="shared" si="62"/>
        <v>#REF!</v>
      </c>
      <c r="N77" s="34" t="e">
        <f t="shared" si="62"/>
        <v>#REF!</v>
      </c>
      <c r="O77" s="34" t="e">
        <f t="shared" si="62"/>
        <v>#REF!</v>
      </c>
      <c r="P77" s="34" t="e">
        <f t="shared" si="62"/>
        <v>#REF!</v>
      </c>
      <c r="Q77" s="34" t="e">
        <f t="shared" si="62"/>
        <v>#REF!</v>
      </c>
      <c r="R77" s="34" t="e">
        <f t="shared" si="62"/>
        <v>#REF!</v>
      </c>
      <c r="S77" s="34" t="e">
        <f t="shared" si="62"/>
        <v>#REF!</v>
      </c>
      <c r="T77" s="34" t="e">
        <f t="shared" si="62"/>
        <v>#REF!</v>
      </c>
      <c r="U77" s="34" t="e">
        <f t="shared" si="62"/>
        <v>#REF!</v>
      </c>
      <c r="V77" s="34" t="e">
        <f t="shared" si="62"/>
        <v>#REF!</v>
      </c>
      <c r="W77" s="34" t="e">
        <f t="shared" si="62"/>
        <v>#REF!</v>
      </c>
      <c r="X77" s="34" t="e">
        <f t="shared" si="62"/>
        <v>#REF!</v>
      </c>
      <c r="Y77" s="34" t="e">
        <f t="shared" si="62"/>
        <v>#REF!</v>
      </c>
      <c r="Z77" s="34">
        <f t="shared" si="62"/>
        <v>415600</v>
      </c>
      <c r="AA77" s="34">
        <f t="shared" si="62"/>
        <v>415600</v>
      </c>
      <c r="AB77" s="34">
        <f t="shared" si="62"/>
        <v>109500</v>
      </c>
      <c r="AC77" s="127">
        <f t="shared" si="60"/>
        <v>26.34744947064485</v>
      </c>
    </row>
    <row r="78" spans="1:29" ht="60" x14ac:dyDescent="0.25">
      <c r="A78" s="3" t="s">
        <v>25</v>
      </c>
      <c r="B78" s="76"/>
      <c r="C78" s="76"/>
      <c r="D78" s="76"/>
      <c r="E78" s="78">
        <v>851</v>
      </c>
      <c r="F78" s="4" t="s">
        <v>14</v>
      </c>
      <c r="G78" s="4" t="s">
        <v>42</v>
      </c>
      <c r="H78" s="4" t="s">
        <v>50</v>
      </c>
      <c r="I78" s="4" t="s">
        <v>26</v>
      </c>
      <c r="J78" s="34" t="e">
        <f t="shared" si="62"/>
        <v>#REF!</v>
      </c>
      <c r="K78" s="34" t="e">
        <f t="shared" si="62"/>
        <v>#REF!</v>
      </c>
      <c r="L78" s="34" t="e">
        <f t="shared" si="62"/>
        <v>#REF!</v>
      </c>
      <c r="M78" s="34" t="e">
        <f t="shared" si="62"/>
        <v>#REF!</v>
      </c>
      <c r="N78" s="34" t="e">
        <f t="shared" si="62"/>
        <v>#REF!</v>
      </c>
      <c r="O78" s="34" t="e">
        <f t="shared" si="62"/>
        <v>#REF!</v>
      </c>
      <c r="P78" s="34" t="e">
        <f t="shared" si="62"/>
        <v>#REF!</v>
      </c>
      <c r="Q78" s="34" t="e">
        <f t="shared" si="62"/>
        <v>#REF!</v>
      </c>
      <c r="R78" s="34" t="e">
        <f t="shared" si="62"/>
        <v>#REF!</v>
      </c>
      <c r="S78" s="34" t="e">
        <f t="shared" si="62"/>
        <v>#REF!</v>
      </c>
      <c r="T78" s="34" t="e">
        <f t="shared" si="62"/>
        <v>#REF!</v>
      </c>
      <c r="U78" s="34" t="e">
        <f t="shared" si="62"/>
        <v>#REF!</v>
      </c>
      <c r="V78" s="34" t="e">
        <f t="shared" si="62"/>
        <v>#REF!</v>
      </c>
      <c r="W78" s="34" t="e">
        <f t="shared" si="62"/>
        <v>#REF!</v>
      </c>
      <c r="X78" s="34" t="e">
        <f t="shared" si="62"/>
        <v>#REF!</v>
      </c>
      <c r="Y78" s="34" t="e">
        <f t="shared" si="62"/>
        <v>#REF!</v>
      </c>
      <c r="Z78" s="34">
        <f t="shared" si="62"/>
        <v>415600</v>
      </c>
      <c r="AA78" s="34">
        <f t="shared" si="62"/>
        <v>415600</v>
      </c>
      <c r="AB78" s="34">
        <f t="shared" si="62"/>
        <v>109500</v>
      </c>
      <c r="AC78" s="127">
        <f t="shared" si="60"/>
        <v>26.34744947064485</v>
      </c>
    </row>
    <row r="79" spans="1:29" ht="60" x14ac:dyDescent="0.25">
      <c r="A79" s="3" t="s">
        <v>12</v>
      </c>
      <c r="B79" s="3"/>
      <c r="C79" s="3"/>
      <c r="D79" s="3"/>
      <c r="E79" s="78">
        <v>851</v>
      </c>
      <c r="F79" s="4" t="s">
        <v>14</v>
      </c>
      <c r="G79" s="4" t="s">
        <v>42</v>
      </c>
      <c r="H79" s="4" t="s">
        <v>50</v>
      </c>
      <c r="I79" s="4" t="s">
        <v>27</v>
      </c>
      <c r="J79" s="34" t="e">
        <f>'2.ВС'!#REF!</f>
        <v>#REF!</v>
      </c>
      <c r="K79" s="34" t="e">
        <f>'2.ВС'!#REF!</f>
        <v>#REF!</v>
      </c>
      <c r="L79" s="34" t="e">
        <f>'2.ВС'!#REF!</f>
        <v>#REF!</v>
      </c>
      <c r="M79" s="34" t="e">
        <f>'2.ВС'!#REF!</f>
        <v>#REF!</v>
      </c>
      <c r="N79" s="34" t="e">
        <f>'2.ВС'!#REF!</f>
        <v>#REF!</v>
      </c>
      <c r="O79" s="34" t="e">
        <f>'2.ВС'!#REF!</f>
        <v>#REF!</v>
      </c>
      <c r="P79" s="34" t="e">
        <f>'2.ВС'!#REF!</f>
        <v>#REF!</v>
      </c>
      <c r="Q79" s="34" t="e">
        <f>'2.ВС'!#REF!</f>
        <v>#REF!</v>
      </c>
      <c r="R79" s="34" t="e">
        <f>'2.ВС'!#REF!</f>
        <v>#REF!</v>
      </c>
      <c r="S79" s="34" t="e">
        <f>'2.ВС'!#REF!</f>
        <v>#REF!</v>
      </c>
      <c r="T79" s="34" t="e">
        <f>'2.ВС'!#REF!</f>
        <v>#REF!</v>
      </c>
      <c r="U79" s="34" t="e">
        <f>'2.ВС'!#REF!</f>
        <v>#REF!</v>
      </c>
      <c r="V79" s="34" t="e">
        <f>'2.ВС'!#REF!</f>
        <v>#REF!</v>
      </c>
      <c r="W79" s="34" t="e">
        <f>'2.ВС'!#REF!</f>
        <v>#REF!</v>
      </c>
      <c r="X79" s="34" t="e">
        <f>'2.ВС'!#REF!</f>
        <v>#REF!</v>
      </c>
      <c r="Y79" s="34" t="e">
        <f>'2.ВС'!#REF!</f>
        <v>#REF!</v>
      </c>
      <c r="Z79" s="34">
        <f>'2.ВС'!J47</f>
        <v>415600</v>
      </c>
      <c r="AA79" s="34">
        <f>'2.ВС'!K47</f>
        <v>415600</v>
      </c>
      <c r="AB79" s="34">
        <f>'2.ВС'!L47</f>
        <v>109500</v>
      </c>
      <c r="AC79" s="127">
        <f t="shared" si="60"/>
        <v>26.34744947064485</v>
      </c>
    </row>
    <row r="80" spans="1:29" ht="45" x14ac:dyDescent="0.25">
      <c r="A80" s="25" t="s">
        <v>51</v>
      </c>
      <c r="B80" s="3"/>
      <c r="C80" s="3"/>
      <c r="D80" s="3"/>
      <c r="E80" s="78">
        <v>851</v>
      </c>
      <c r="F80" s="4" t="s">
        <v>14</v>
      </c>
      <c r="G80" s="4" t="s">
        <v>42</v>
      </c>
      <c r="H80" s="4" t="s">
        <v>52</v>
      </c>
      <c r="I80" s="4"/>
      <c r="J80" s="34" t="e">
        <f t="shared" ref="J80:AB80" si="63">J81</f>
        <v>#REF!</v>
      </c>
      <c r="K80" s="34" t="e">
        <f t="shared" si="63"/>
        <v>#REF!</v>
      </c>
      <c r="L80" s="34" t="e">
        <f t="shared" si="63"/>
        <v>#REF!</v>
      </c>
      <c r="M80" s="34" t="e">
        <f t="shared" si="63"/>
        <v>#REF!</v>
      </c>
      <c r="N80" s="34" t="e">
        <f t="shared" si="63"/>
        <v>#REF!</v>
      </c>
      <c r="O80" s="34" t="e">
        <f t="shared" si="63"/>
        <v>#REF!</v>
      </c>
      <c r="P80" s="34" t="e">
        <f t="shared" si="63"/>
        <v>#REF!</v>
      </c>
      <c r="Q80" s="34" t="e">
        <f t="shared" si="63"/>
        <v>#REF!</v>
      </c>
      <c r="R80" s="34" t="e">
        <f t="shared" si="63"/>
        <v>#REF!</v>
      </c>
      <c r="S80" s="34" t="e">
        <f t="shared" si="63"/>
        <v>#REF!</v>
      </c>
      <c r="T80" s="34" t="e">
        <f t="shared" si="63"/>
        <v>#REF!</v>
      </c>
      <c r="U80" s="34" t="e">
        <f t="shared" si="63"/>
        <v>#REF!</v>
      </c>
      <c r="V80" s="34" t="e">
        <f t="shared" si="63"/>
        <v>#REF!</v>
      </c>
      <c r="W80" s="34" t="e">
        <f t="shared" si="63"/>
        <v>#REF!</v>
      </c>
      <c r="X80" s="34" t="e">
        <f t="shared" si="63"/>
        <v>#REF!</v>
      </c>
      <c r="Y80" s="34" t="e">
        <f t="shared" si="63"/>
        <v>#REF!</v>
      </c>
      <c r="Z80" s="34">
        <f t="shared" si="63"/>
        <v>70282</v>
      </c>
      <c r="AA80" s="34">
        <f t="shared" si="63"/>
        <v>70282</v>
      </c>
      <c r="AB80" s="34">
        <f t="shared" si="63"/>
        <v>49402.16</v>
      </c>
      <c r="AC80" s="127">
        <f t="shared" si="60"/>
        <v>70.291340599299971</v>
      </c>
    </row>
    <row r="81" spans="1:29" ht="60" x14ac:dyDescent="0.25">
      <c r="A81" s="3" t="s">
        <v>25</v>
      </c>
      <c r="B81" s="76"/>
      <c r="C81" s="76"/>
      <c r="D81" s="76"/>
      <c r="E81" s="78">
        <v>851</v>
      </c>
      <c r="F81" s="4" t="s">
        <v>14</v>
      </c>
      <c r="G81" s="4" t="s">
        <v>42</v>
      </c>
      <c r="H81" s="4" t="s">
        <v>52</v>
      </c>
      <c r="I81" s="4" t="s">
        <v>26</v>
      </c>
      <c r="J81" s="34" t="e">
        <f t="shared" ref="J81:AB81" si="64">J82</f>
        <v>#REF!</v>
      </c>
      <c r="K81" s="34" t="e">
        <f t="shared" si="64"/>
        <v>#REF!</v>
      </c>
      <c r="L81" s="34" t="e">
        <f t="shared" si="64"/>
        <v>#REF!</v>
      </c>
      <c r="M81" s="34" t="e">
        <f t="shared" si="64"/>
        <v>#REF!</v>
      </c>
      <c r="N81" s="34" t="e">
        <f t="shared" si="64"/>
        <v>#REF!</v>
      </c>
      <c r="O81" s="34" t="e">
        <f t="shared" si="64"/>
        <v>#REF!</v>
      </c>
      <c r="P81" s="34" t="e">
        <f t="shared" si="64"/>
        <v>#REF!</v>
      </c>
      <c r="Q81" s="34" t="e">
        <f t="shared" si="64"/>
        <v>#REF!</v>
      </c>
      <c r="R81" s="34" t="e">
        <f t="shared" si="64"/>
        <v>#REF!</v>
      </c>
      <c r="S81" s="34" t="e">
        <f t="shared" si="64"/>
        <v>#REF!</v>
      </c>
      <c r="T81" s="34" t="e">
        <f t="shared" si="64"/>
        <v>#REF!</v>
      </c>
      <c r="U81" s="34" t="e">
        <f t="shared" si="64"/>
        <v>#REF!</v>
      </c>
      <c r="V81" s="34" t="e">
        <f t="shared" si="64"/>
        <v>#REF!</v>
      </c>
      <c r="W81" s="34" t="e">
        <f t="shared" si="64"/>
        <v>#REF!</v>
      </c>
      <c r="X81" s="34" t="e">
        <f t="shared" si="64"/>
        <v>#REF!</v>
      </c>
      <c r="Y81" s="34" t="e">
        <f t="shared" si="64"/>
        <v>#REF!</v>
      </c>
      <c r="Z81" s="34">
        <f t="shared" si="64"/>
        <v>70282</v>
      </c>
      <c r="AA81" s="34">
        <f t="shared" si="64"/>
        <v>70282</v>
      </c>
      <c r="AB81" s="34">
        <f t="shared" si="64"/>
        <v>49402.16</v>
      </c>
      <c r="AC81" s="127">
        <f t="shared" si="60"/>
        <v>70.291340599299971</v>
      </c>
    </row>
    <row r="82" spans="1:29" ht="60" x14ac:dyDescent="0.25">
      <c r="A82" s="3" t="s">
        <v>12</v>
      </c>
      <c r="B82" s="3"/>
      <c r="C82" s="3"/>
      <c r="D82" s="3"/>
      <c r="E82" s="78">
        <v>851</v>
      </c>
      <c r="F82" s="4" t="s">
        <v>14</v>
      </c>
      <c r="G82" s="4" t="s">
        <v>42</v>
      </c>
      <c r="H82" s="4" t="s">
        <v>52</v>
      </c>
      <c r="I82" s="4" t="s">
        <v>27</v>
      </c>
      <c r="J82" s="34" t="e">
        <f>'2.ВС'!#REF!</f>
        <v>#REF!</v>
      </c>
      <c r="K82" s="34" t="e">
        <f>'2.ВС'!#REF!</f>
        <v>#REF!</v>
      </c>
      <c r="L82" s="34" t="e">
        <f>'2.ВС'!#REF!</f>
        <v>#REF!</v>
      </c>
      <c r="M82" s="34" t="e">
        <f>'2.ВС'!#REF!</f>
        <v>#REF!</v>
      </c>
      <c r="N82" s="34" t="e">
        <f>'2.ВС'!#REF!</f>
        <v>#REF!</v>
      </c>
      <c r="O82" s="34" t="e">
        <f>'2.ВС'!#REF!</f>
        <v>#REF!</v>
      </c>
      <c r="P82" s="34" t="e">
        <f>'2.ВС'!#REF!</f>
        <v>#REF!</v>
      </c>
      <c r="Q82" s="34" t="e">
        <f>'2.ВС'!#REF!</f>
        <v>#REF!</v>
      </c>
      <c r="R82" s="34" t="e">
        <f>'2.ВС'!#REF!</f>
        <v>#REF!</v>
      </c>
      <c r="S82" s="34" t="e">
        <f>'2.ВС'!#REF!</f>
        <v>#REF!</v>
      </c>
      <c r="T82" s="34" t="e">
        <f>'2.ВС'!#REF!</f>
        <v>#REF!</v>
      </c>
      <c r="U82" s="34" t="e">
        <f>'2.ВС'!#REF!</f>
        <v>#REF!</v>
      </c>
      <c r="V82" s="34" t="e">
        <f>'2.ВС'!#REF!</f>
        <v>#REF!</v>
      </c>
      <c r="W82" s="34" t="e">
        <f>'2.ВС'!#REF!</f>
        <v>#REF!</v>
      </c>
      <c r="X82" s="34" t="e">
        <f>'2.ВС'!#REF!</f>
        <v>#REF!</v>
      </c>
      <c r="Y82" s="34" t="e">
        <f>'2.ВС'!#REF!</f>
        <v>#REF!</v>
      </c>
      <c r="Z82" s="34">
        <f>'2.ВС'!J50</f>
        <v>70282</v>
      </c>
      <c r="AA82" s="34">
        <f>'2.ВС'!K50</f>
        <v>70282</v>
      </c>
      <c r="AB82" s="34">
        <f>'2.ВС'!L50</f>
        <v>49402.16</v>
      </c>
      <c r="AC82" s="127">
        <f t="shared" si="60"/>
        <v>70.291340599299971</v>
      </c>
    </row>
    <row r="83" spans="1:29" ht="75" x14ac:dyDescent="0.25">
      <c r="A83" s="13" t="s">
        <v>371</v>
      </c>
      <c r="B83" s="3"/>
      <c r="C83" s="3"/>
      <c r="D83" s="3"/>
      <c r="E83" s="78"/>
      <c r="F83" s="4" t="s">
        <v>14</v>
      </c>
      <c r="G83" s="4" t="s">
        <v>42</v>
      </c>
      <c r="H83" s="4" t="s">
        <v>372</v>
      </c>
      <c r="I83" s="4"/>
      <c r="J83" s="34" t="e">
        <f>J84</f>
        <v>#REF!</v>
      </c>
      <c r="K83" s="34" t="e">
        <f t="shared" ref="K83:Y84" si="65">K84</f>
        <v>#REF!</v>
      </c>
      <c r="L83" s="34" t="e">
        <f t="shared" si="65"/>
        <v>#REF!</v>
      </c>
      <c r="M83" s="34" t="e">
        <f t="shared" si="65"/>
        <v>#REF!</v>
      </c>
      <c r="N83" s="34" t="e">
        <f t="shared" si="65"/>
        <v>#REF!</v>
      </c>
      <c r="O83" s="34" t="e">
        <f t="shared" si="65"/>
        <v>#REF!</v>
      </c>
      <c r="P83" s="34" t="e">
        <f t="shared" si="65"/>
        <v>#REF!</v>
      </c>
      <c r="Q83" s="34" t="e">
        <f t="shared" si="65"/>
        <v>#REF!</v>
      </c>
      <c r="R83" s="34" t="e">
        <f t="shared" si="65"/>
        <v>#REF!</v>
      </c>
      <c r="S83" s="34" t="e">
        <f t="shared" si="65"/>
        <v>#REF!</v>
      </c>
      <c r="T83" s="34" t="e">
        <f t="shared" si="65"/>
        <v>#REF!</v>
      </c>
      <c r="U83" s="34" t="e">
        <f t="shared" si="65"/>
        <v>#REF!</v>
      </c>
      <c r="V83" s="34" t="e">
        <f t="shared" si="65"/>
        <v>#REF!</v>
      </c>
      <c r="W83" s="34" t="e">
        <f t="shared" si="65"/>
        <v>#REF!</v>
      </c>
      <c r="X83" s="34" t="e">
        <f t="shared" si="65"/>
        <v>#REF!</v>
      </c>
      <c r="Y83" s="34" t="e">
        <f t="shared" si="65"/>
        <v>#REF!</v>
      </c>
      <c r="Z83" s="34">
        <f t="shared" ref="V83:AB84" si="66">Z84</f>
        <v>951730</v>
      </c>
      <c r="AA83" s="34">
        <f t="shared" si="66"/>
        <v>951730</v>
      </c>
      <c r="AB83" s="34">
        <f t="shared" si="66"/>
        <v>466259.97</v>
      </c>
      <c r="AC83" s="127">
        <f t="shared" si="60"/>
        <v>48.99078204953085</v>
      </c>
    </row>
    <row r="84" spans="1:29" ht="60" x14ac:dyDescent="0.25">
      <c r="A84" s="3" t="s">
        <v>25</v>
      </c>
      <c r="B84" s="3"/>
      <c r="C84" s="3"/>
      <c r="D84" s="3"/>
      <c r="E84" s="78"/>
      <c r="F84" s="4" t="s">
        <v>14</v>
      </c>
      <c r="G84" s="4" t="s">
        <v>42</v>
      </c>
      <c r="H84" s="4" t="s">
        <v>372</v>
      </c>
      <c r="I84" s="4" t="s">
        <v>26</v>
      </c>
      <c r="J84" s="34" t="e">
        <f>J85</f>
        <v>#REF!</v>
      </c>
      <c r="K84" s="34" t="e">
        <f t="shared" si="65"/>
        <v>#REF!</v>
      </c>
      <c r="L84" s="34" t="e">
        <f t="shared" si="65"/>
        <v>#REF!</v>
      </c>
      <c r="M84" s="34" t="e">
        <f t="shared" si="65"/>
        <v>#REF!</v>
      </c>
      <c r="N84" s="34" t="e">
        <f t="shared" si="65"/>
        <v>#REF!</v>
      </c>
      <c r="O84" s="34" t="e">
        <f t="shared" si="65"/>
        <v>#REF!</v>
      </c>
      <c r="P84" s="34" t="e">
        <f t="shared" si="65"/>
        <v>#REF!</v>
      </c>
      <c r="Q84" s="34" t="e">
        <f t="shared" si="65"/>
        <v>#REF!</v>
      </c>
      <c r="R84" s="34" t="e">
        <f t="shared" si="65"/>
        <v>#REF!</v>
      </c>
      <c r="S84" s="34" t="e">
        <f t="shared" si="65"/>
        <v>#REF!</v>
      </c>
      <c r="T84" s="34" t="e">
        <f t="shared" si="65"/>
        <v>#REF!</v>
      </c>
      <c r="U84" s="34" t="e">
        <f t="shared" si="65"/>
        <v>#REF!</v>
      </c>
      <c r="V84" s="34" t="e">
        <f t="shared" si="66"/>
        <v>#REF!</v>
      </c>
      <c r="W84" s="34" t="e">
        <f t="shared" si="66"/>
        <v>#REF!</v>
      </c>
      <c r="X84" s="34" t="e">
        <f t="shared" si="66"/>
        <v>#REF!</v>
      </c>
      <c r="Y84" s="34" t="e">
        <f t="shared" si="66"/>
        <v>#REF!</v>
      </c>
      <c r="Z84" s="34">
        <f t="shared" si="66"/>
        <v>951730</v>
      </c>
      <c r="AA84" s="34">
        <f t="shared" si="66"/>
        <v>951730</v>
      </c>
      <c r="AB84" s="34">
        <f t="shared" si="66"/>
        <v>466259.97</v>
      </c>
      <c r="AC84" s="127">
        <f t="shared" si="60"/>
        <v>48.99078204953085</v>
      </c>
    </row>
    <row r="85" spans="1:29" ht="60" x14ac:dyDescent="0.25">
      <c r="A85" s="3" t="s">
        <v>12</v>
      </c>
      <c r="B85" s="3"/>
      <c r="C85" s="3"/>
      <c r="D85" s="3"/>
      <c r="E85" s="78"/>
      <c r="F85" s="4" t="s">
        <v>14</v>
      </c>
      <c r="G85" s="4" t="s">
        <v>42</v>
      </c>
      <c r="H85" s="4" t="s">
        <v>372</v>
      </c>
      <c r="I85" s="4" t="s">
        <v>27</v>
      </c>
      <c r="J85" s="34" t="e">
        <f>'2.ВС'!#REF!</f>
        <v>#REF!</v>
      </c>
      <c r="K85" s="34" t="e">
        <f>'2.ВС'!#REF!</f>
        <v>#REF!</v>
      </c>
      <c r="L85" s="34" t="e">
        <f>'2.ВС'!#REF!</f>
        <v>#REF!</v>
      </c>
      <c r="M85" s="34" t="e">
        <f>'2.ВС'!#REF!</f>
        <v>#REF!</v>
      </c>
      <c r="N85" s="34" t="e">
        <f>'2.ВС'!#REF!</f>
        <v>#REF!</v>
      </c>
      <c r="O85" s="34" t="e">
        <f>'2.ВС'!#REF!</f>
        <v>#REF!</v>
      </c>
      <c r="P85" s="34" t="e">
        <f>'2.ВС'!#REF!</f>
        <v>#REF!</v>
      </c>
      <c r="Q85" s="34" t="e">
        <f>'2.ВС'!#REF!</f>
        <v>#REF!</v>
      </c>
      <c r="R85" s="34" t="e">
        <f>'2.ВС'!#REF!</f>
        <v>#REF!</v>
      </c>
      <c r="S85" s="34" t="e">
        <f>'2.ВС'!#REF!</f>
        <v>#REF!</v>
      </c>
      <c r="T85" s="34" t="e">
        <f>'2.ВС'!#REF!</f>
        <v>#REF!</v>
      </c>
      <c r="U85" s="34" t="e">
        <f>'2.ВС'!#REF!</f>
        <v>#REF!</v>
      </c>
      <c r="V85" s="34" t="e">
        <f>'2.ВС'!#REF!</f>
        <v>#REF!</v>
      </c>
      <c r="W85" s="34" t="e">
        <f>'2.ВС'!#REF!</f>
        <v>#REF!</v>
      </c>
      <c r="X85" s="34" t="e">
        <f>'2.ВС'!#REF!</f>
        <v>#REF!</v>
      </c>
      <c r="Y85" s="34" t="e">
        <f>'2.ВС'!#REF!</f>
        <v>#REF!</v>
      </c>
      <c r="Z85" s="34">
        <f>'2.ВС'!J53</f>
        <v>951730</v>
      </c>
      <c r="AA85" s="34">
        <f>'2.ВС'!K53</f>
        <v>951730</v>
      </c>
      <c r="AB85" s="34">
        <f>'2.ВС'!L53</f>
        <v>466259.97</v>
      </c>
      <c r="AC85" s="127">
        <f t="shared" si="60"/>
        <v>48.99078204953085</v>
      </c>
    </row>
    <row r="86" spans="1:29" ht="45" x14ac:dyDescent="0.25">
      <c r="A86" s="25" t="s">
        <v>367</v>
      </c>
      <c r="B86" s="3"/>
      <c r="C86" s="3"/>
      <c r="D86" s="3"/>
      <c r="E86" s="78">
        <v>851</v>
      </c>
      <c r="F86" s="4" t="s">
        <v>14</v>
      </c>
      <c r="G86" s="5" t="s">
        <v>42</v>
      </c>
      <c r="H86" s="6" t="s">
        <v>53</v>
      </c>
      <c r="I86" s="4"/>
      <c r="J86" s="34" t="e">
        <f t="shared" ref="J86:AB87" si="67">J87</f>
        <v>#REF!</v>
      </c>
      <c r="K86" s="34" t="e">
        <f t="shared" si="67"/>
        <v>#REF!</v>
      </c>
      <c r="L86" s="34" t="e">
        <f t="shared" si="67"/>
        <v>#REF!</v>
      </c>
      <c r="M86" s="34" t="e">
        <f t="shared" si="67"/>
        <v>#REF!</v>
      </c>
      <c r="N86" s="34" t="e">
        <f t="shared" si="67"/>
        <v>#REF!</v>
      </c>
      <c r="O86" s="34" t="e">
        <f t="shared" si="67"/>
        <v>#REF!</v>
      </c>
      <c r="P86" s="34" t="e">
        <f t="shared" si="67"/>
        <v>#REF!</v>
      </c>
      <c r="Q86" s="34" t="e">
        <f t="shared" si="67"/>
        <v>#REF!</v>
      </c>
      <c r="R86" s="34" t="e">
        <f t="shared" si="67"/>
        <v>#REF!</v>
      </c>
      <c r="S86" s="34" t="e">
        <f t="shared" si="67"/>
        <v>#REF!</v>
      </c>
      <c r="T86" s="34" t="e">
        <f t="shared" si="67"/>
        <v>#REF!</v>
      </c>
      <c r="U86" s="34" t="e">
        <f t="shared" si="67"/>
        <v>#REF!</v>
      </c>
      <c r="V86" s="34" t="e">
        <f t="shared" si="67"/>
        <v>#REF!</v>
      </c>
      <c r="W86" s="34" t="e">
        <f t="shared" si="67"/>
        <v>#REF!</v>
      </c>
      <c r="X86" s="34" t="e">
        <f t="shared" si="67"/>
        <v>#REF!</v>
      </c>
      <c r="Y86" s="34" t="e">
        <f t="shared" si="67"/>
        <v>#REF!</v>
      </c>
      <c r="Z86" s="34">
        <f t="shared" si="67"/>
        <v>55500</v>
      </c>
      <c r="AA86" s="34">
        <f t="shared" si="67"/>
        <v>55500</v>
      </c>
      <c r="AB86" s="34">
        <f t="shared" si="67"/>
        <v>35322.5</v>
      </c>
      <c r="AC86" s="127">
        <f t="shared" si="60"/>
        <v>63.644144144144143</v>
      </c>
    </row>
    <row r="87" spans="1:29" ht="60" x14ac:dyDescent="0.25">
      <c r="A87" s="3" t="s">
        <v>25</v>
      </c>
      <c r="B87" s="76"/>
      <c r="C87" s="76"/>
      <c r="D87" s="76"/>
      <c r="E87" s="78">
        <v>851</v>
      </c>
      <c r="F87" s="4" t="s">
        <v>14</v>
      </c>
      <c r="G87" s="5" t="s">
        <v>42</v>
      </c>
      <c r="H87" s="6" t="s">
        <v>53</v>
      </c>
      <c r="I87" s="4" t="s">
        <v>26</v>
      </c>
      <c r="J87" s="34" t="e">
        <f t="shared" si="67"/>
        <v>#REF!</v>
      </c>
      <c r="K87" s="34" t="e">
        <f t="shared" si="67"/>
        <v>#REF!</v>
      </c>
      <c r="L87" s="34" t="e">
        <f t="shared" si="67"/>
        <v>#REF!</v>
      </c>
      <c r="M87" s="34" t="e">
        <f t="shared" si="67"/>
        <v>#REF!</v>
      </c>
      <c r="N87" s="34" t="e">
        <f t="shared" si="67"/>
        <v>#REF!</v>
      </c>
      <c r="O87" s="34" t="e">
        <f t="shared" si="67"/>
        <v>#REF!</v>
      </c>
      <c r="P87" s="34" t="e">
        <f t="shared" si="67"/>
        <v>#REF!</v>
      </c>
      <c r="Q87" s="34" t="e">
        <f t="shared" si="67"/>
        <v>#REF!</v>
      </c>
      <c r="R87" s="34" t="e">
        <f t="shared" si="67"/>
        <v>#REF!</v>
      </c>
      <c r="S87" s="34" t="e">
        <f t="shared" si="67"/>
        <v>#REF!</v>
      </c>
      <c r="T87" s="34" t="e">
        <f t="shared" si="67"/>
        <v>#REF!</v>
      </c>
      <c r="U87" s="34" t="e">
        <f t="shared" si="67"/>
        <v>#REF!</v>
      </c>
      <c r="V87" s="34" t="e">
        <f t="shared" si="67"/>
        <v>#REF!</v>
      </c>
      <c r="W87" s="34" t="e">
        <f t="shared" si="67"/>
        <v>#REF!</v>
      </c>
      <c r="X87" s="34" t="e">
        <f t="shared" si="67"/>
        <v>#REF!</v>
      </c>
      <c r="Y87" s="34" t="e">
        <f t="shared" si="67"/>
        <v>#REF!</v>
      </c>
      <c r="Z87" s="34">
        <f t="shared" si="67"/>
        <v>55500</v>
      </c>
      <c r="AA87" s="34">
        <f t="shared" si="67"/>
        <v>55500</v>
      </c>
      <c r="AB87" s="34">
        <f t="shared" si="67"/>
        <v>35322.5</v>
      </c>
      <c r="AC87" s="127">
        <f t="shared" si="60"/>
        <v>63.644144144144143</v>
      </c>
    </row>
    <row r="88" spans="1:29" ht="60" x14ac:dyDescent="0.25">
      <c r="A88" s="3" t="s">
        <v>12</v>
      </c>
      <c r="B88" s="3"/>
      <c r="C88" s="3"/>
      <c r="D88" s="3"/>
      <c r="E88" s="78">
        <v>851</v>
      </c>
      <c r="F88" s="4" t="s">
        <v>14</v>
      </c>
      <c r="G88" s="5" t="s">
        <v>42</v>
      </c>
      <c r="H88" s="6" t="s">
        <v>53</v>
      </c>
      <c r="I88" s="4" t="s">
        <v>27</v>
      </c>
      <c r="J88" s="34" t="e">
        <f>'2.ВС'!#REF!</f>
        <v>#REF!</v>
      </c>
      <c r="K88" s="34" t="e">
        <f>'2.ВС'!#REF!</f>
        <v>#REF!</v>
      </c>
      <c r="L88" s="34" t="e">
        <f>'2.ВС'!#REF!</f>
        <v>#REF!</v>
      </c>
      <c r="M88" s="34" t="e">
        <f>'2.ВС'!#REF!</f>
        <v>#REF!</v>
      </c>
      <c r="N88" s="34" t="e">
        <f>'2.ВС'!#REF!</f>
        <v>#REF!</v>
      </c>
      <c r="O88" s="34" t="e">
        <f>'2.ВС'!#REF!</f>
        <v>#REF!</v>
      </c>
      <c r="P88" s="34" t="e">
        <f>'2.ВС'!#REF!</f>
        <v>#REF!</v>
      </c>
      <c r="Q88" s="34" t="e">
        <f>'2.ВС'!#REF!</f>
        <v>#REF!</v>
      </c>
      <c r="R88" s="34" t="e">
        <f>'2.ВС'!#REF!</f>
        <v>#REF!</v>
      </c>
      <c r="S88" s="34" t="e">
        <f>'2.ВС'!#REF!</f>
        <v>#REF!</v>
      </c>
      <c r="T88" s="34" t="e">
        <f>'2.ВС'!#REF!</f>
        <v>#REF!</v>
      </c>
      <c r="U88" s="34" t="e">
        <f>'2.ВС'!#REF!</f>
        <v>#REF!</v>
      </c>
      <c r="V88" s="34" t="e">
        <f>'2.ВС'!#REF!</f>
        <v>#REF!</v>
      </c>
      <c r="W88" s="34" t="e">
        <f>'2.ВС'!#REF!</f>
        <v>#REF!</v>
      </c>
      <c r="X88" s="34" t="e">
        <f>'2.ВС'!#REF!</f>
        <v>#REF!</v>
      </c>
      <c r="Y88" s="34" t="e">
        <f>'2.ВС'!#REF!</f>
        <v>#REF!</v>
      </c>
      <c r="Z88" s="34">
        <f>'2.ВС'!J56</f>
        <v>55500</v>
      </c>
      <c r="AA88" s="34">
        <f>'2.ВС'!K56</f>
        <v>55500</v>
      </c>
      <c r="AB88" s="34">
        <f>'2.ВС'!L56</f>
        <v>35322.5</v>
      </c>
      <c r="AC88" s="127">
        <f t="shared" si="60"/>
        <v>63.644144144144143</v>
      </c>
    </row>
    <row r="89" spans="1:29" s="2" customFormat="1" ht="45" x14ac:dyDescent="0.25">
      <c r="A89" s="25" t="s">
        <v>54</v>
      </c>
      <c r="B89" s="78"/>
      <c r="C89" s="78"/>
      <c r="D89" s="78"/>
      <c r="E89" s="78">
        <v>851</v>
      </c>
      <c r="F89" s="5" t="s">
        <v>14</v>
      </c>
      <c r="G89" s="5" t="s">
        <v>42</v>
      </c>
      <c r="H89" s="5" t="s">
        <v>55</v>
      </c>
      <c r="I89" s="5"/>
      <c r="J89" s="34" t="e">
        <f t="shared" ref="J89:AB90" si="68">J90</f>
        <v>#REF!</v>
      </c>
      <c r="K89" s="34" t="e">
        <f t="shared" si="68"/>
        <v>#REF!</v>
      </c>
      <c r="L89" s="34" t="e">
        <f t="shared" si="68"/>
        <v>#REF!</v>
      </c>
      <c r="M89" s="34" t="e">
        <f t="shared" si="68"/>
        <v>#REF!</v>
      </c>
      <c r="N89" s="34" t="e">
        <f t="shared" si="68"/>
        <v>#REF!</v>
      </c>
      <c r="O89" s="34" t="e">
        <f t="shared" si="68"/>
        <v>#REF!</v>
      </c>
      <c r="P89" s="34" t="e">
        <f t="shared" si="68"/>
        <v>#REF!</v>
      </c>
      <c r="Q89" s="34" t="e">
        <f t="shared" si="68"/>
        <v>#REF!</v>
      </c>
      <c r="R89" s="34" t="e">
        <f t="shared" si="68"/>
        <v>#REF!</v>
      </c>
      <c r="S89" s="34" t="e">
        <f t="shared" si="68"/>
        <v>#REF!</v>
      </c>
      <c r="T89" s="34" t="e">
        <f t="shared" si="68"/>
        <v>#REF!</v>
      </c>
      <c r="U89" s="34" t="e">
        <f t="shared" si="68"/>
        <v>#REF!</v>
      </c>
      <c r="V89" s="34" t="e">
        <f t="shared" si="68"/>
        <v>#REF!</v>
      </c>
      <c r="W89" s="34" t="e">
        <f t="shared" si="68"/>
        <v>#REF!</v>
      </c>
      <c r="X89" s="34" t="e">
        <f t="shared" si="68"/>
        <v>#REF!</v>
      </c>
      <c r="Y89" s="34" t="e">
        <f t="shared" si="68"/>
        <v>#REF!</v>
      </c>
      <c r="Z89" s="34">
        <f t="shared" si="68"/>
        <v>2503100</v>
      </c>
      <c r="AA89" s="34">
        <f t="shared" si="68"/>
        <v>2503100</v>
      </c>
      <c r="AB89" s="34">
        <f t="shared" si="68"/>
        <v>1662799</v>
      </c>
      <c r="AC89" s="127">
        <f t="shared" si="60"/>
        <v>66.429587311733457</v>
      </c>
    </row>
    <row r="90" spans="1:29" ht="60" x14ac:dyDescent="0.25">
      <c r="A90" s="3" t="s">
        <v>56</v>
      </c>
      <c r="B90" s="3"/>
      <c r="C90" s="3"/>
      <c r="D90" s="3"/>
      <c r="E90" s="78">
        <v>851</v>
      </c>
      <c r="F90" s="4" t="s">
        <v>14</v>
      </c>
      <c r="G90" s="4" t="s">
        <v>42</v>
      </c>
      <c r="H90" s="5" t="s">
        <v>55</v>
      </c>
      <c r="I90" s="6">
        <v>600</v>
      </c>
      <c r="J90" s="34" t="e">
        <f t="shared" si="68"/>
        <v>#REF!</v>
      </c>
      <c r="K90" s="34" t="e">
        <f t="shared" si="68"/>
        <v>#REF!</v>
      </c>
      <c r="L90" s="34" t="e">
        <f t="shared" si="68"/>
        <v>#REF!</v>
      </c>
      <c r="M90" s="34" t="e">
        <f t="shared" si="68"/>
        <v>#REF!</v>
      </c>
      <c r="N90" s="34" t="e">
        <f t="shared" si="68"/>
        <v>#REF!</v>
      </c>
      <c r="O90" s="34" t="e">
        <f t="shared" si="68"/>
        <v>#REF!</v>
      </c>
      <c r="P90" s="34" t="e">
        <f t="shared" si="68"/>
        <v>#REF!</v>
      </c>
      <c r="Q90" s="34" t="e">
        <f t="shared" si="68"/>
        <v>#REF!</v>
      </c>
      <c r="R90" s="34" t="e">
        <f t="shared" si="68"/>
        <v>#REF!</v>
      </c>
      <c r="S90" s="34" t="e">
        <f t="shared" si="68"/>
        <v>#REF!</v>
      </c>
      <c r="T90" s="34" t="e">
        <f t="shared" si="68"/>
        <v>#REF!</v>
      </c>
      <c r="U90" s="34" t="e">
        <f t="shared" si="68"/>
        <v>#REF!</v>
      </c>
      <c r="V90" s="34" t="e">
        <f t="shared" si="68"/>
        <v>#REF!</v>
      </c>
      <c r="W90" s="34" t="e">
        <f t="shared" si="68"/>
        <v>#REF!</v>
      </c>
      <c r="X90" s="34" t="e">
        <f t="shared" si="68"/>
        <v>#REF!</v>
      </c>
      <c r="Y90" s="34" t="e">
        <f t="shared" si="68"/>
        <v>#REF!</v>
      </c>
      <c r="Z90" s="34">
        <f t="shared" si="68"/>
        <v>2503100</v>
      </c>
      <c r="AA90" s="34">
        <f t="shared" si="68"/>
        <v>2503100</v>
      </c>
      <c r="AB90" s="34">
        <f t="shared" si="68"/>
        <v>1662799</v>
      </c>
      <c r="AC90" s="127">
        <f t="shared" si="60"/>
        <v>66.429587311733457</v>
      </c>
    </row>
    <row r="91" spans="1:29" ht="30" x14ac:dyDescent="0.25">
      <c r="A91" s="3" t="s">
        <v>57</v>
      </c>
      <c r="B91" s="3"/>
      <c r="C91" s="3"/>
      <c r="D91" s="3"/>
      <c r="E91" s="78">
        <v>851</v>
      </c>
      <c r="F91" s="4" t="s">
        <v>14</v>
      </c>
      <c r="G91" s="4" t="s">
        <v>42</v>
      </c>
      <c r="H91" s="5" t="s">
        <v>55</v>
      </c>
      <c r="I91" s="6">
        <v>610</v>
      </c>
      <c r="J91" s="34" t="e">
        <f>'2.ВС'!#REF!</f>
        <v>#REF!</v>
      </c>
      <c r="K91" s="34" t="e">
        <f>'2.ВС'!#REF!</f>
        <v>#REF!</v>
      </c>
      <c r="L91" s="34" t="e">
        <f>'2.ВС'!#REF!</f>
        <v>#REF!</v>
      </c>
      <c r="M91" s="34" t="e">
        <f>'2.ВС'!#REF!</f>
        <v>#REF!</v>
      </c>
      <c r="N91" s="34" t="e">
        <f>'2.ВС'!#REF!</f>
        <v>#REF!</v>
      </c>
      <c r="O91" s="34" t="e">
        <f>'2.ВС'!#REF!</f>
        <v>#REF!</v>
      </c>
      <c r="P91" s="34" t="e">
        <f>'2.ВС'!#REF!</f>
        <v>#REF!</v>
      </c>
      <c r="Q91" s="34" t="e">
        <f>'2.ВС'!#REF!</f>
        <v>#REF!</v>
      </c>
      <c r="R91" s="34" t="e">
        <f>'2.ВС'!#REF!</f>
        <v>#REF!</v>
      </c>
      <c r="S91" s="34" t="e">
        <f>'2.ВС'!#REF!</f>
        <v>#REF!</v>
      </c>
      <c r="T91" s="34" t="e">
        <f>'2.ВС'!#REF!</f>
        <v>#REF!</v>
      </c>
      <c r="U91" s="34" t="e">
        <f>'2.ВС'!#REF!</f>
        <v>#REF!</v>
      </c>
      <c r="V91" s="34" t="e">
        <f>'2.ВС'!#REF!</f>
        <v>#REF!</v>
      </c>
      <c r="W91" s="34" t="e">
        <f>'2.ВС'!#REF!</f>
        <v>#REF!</v>
      </c>
      <c r="X91" s="34" t="e">
        <f>'2.ВС'!#REF!</f>
        <v>#REF!</v>
      </c>
      <c r="Y91" s="34" t="e">
        <f>'2.ВС'!#REF!</f>
        <v>#REF!</v>
      </c>
      <c r="Z91" s="34">
        <f>'2.ВС'!J59</f>
        <v>2503100</v>
      </c>
      <c r="AA91" s="34">
        <f>'2.ВС'!K59</f>
        <v>2503100</v>
      </c>
      <c r="AB91" s="34">
        <f>'2.ВС'!L59</f>
        <v>1662799</v>
      </c>
      <c r="AC91" s="127">
        <f t="shared" si="60"/>
        <v>66.429587311733457</v>
      </c>
    </row>
    <row r="92" spans="1:29" ht="75" x14ac:dyDescent="0.25">
      <c r="A92" s="13" t="s">
        <v>397</v>
      </c>
      <c r="B92" s="3"/>
      <c r="C92" s="3"/>
      <c r="D92" s="3"/>
      <c r="E92" s="78">
        <v>841</v>
      </c>
      <c r="F92" s="4" t="s">
        <v>14</v>
      </c>
      <c r="G92" s="5" t="s">
        <v>42</v>
      </c>
      <c r="H92" s="6" t="s">
        <v>398</v>
      </c>
      <c r="I92" s="4"/>
      <c r="J92" s="34" t="e">
        <f t="shared" ref="J92:AB93" si="69">J93</f>
        <v>#REF!</v>
      </c>
      <c r="K92" s="34" t="e">
        <f t="shared" si="69"/>
        <v>#REF!</v>
      </c>
      <c r="L92" s="34" t="e">
        <f t="shared" si="69"/>
        <v>#REF!</v>
      </c>
      <c r="M92" s="34" t="e">
        <f t="shared" si="69"/>
        <v>#REF!</v>
      </c>
      <c r="N92" s="34" t="e">
        <f t="shared" si="69"/>
        <v>#REF!</v>
      </c>
      <c r="O92" s="34" t="e">
        <f t="shared" si="69"/>
        <v>#REF!</v>
      </c>
      <c r="P92" s="34" t="e">
        <f t="shared" si="69"/>
        <v>#REF!</v>
      </c>
      <c r="Q92" s="34" t="e">
        <f t="shared" si="69"/>
        <v>#REF!</v>
      </c>
      <c r="R92" s="34" t="e">
        <f t="shared" si="69"/>
        <v>#REF!</v>
      </c>
      <c r="S92" s="34" t="e">
        <f t="shared" si="69"/>
        <v>#REF!</v>
      </c>
      <c r="T92" s="34" t="e">
        <f t="shared" si="69"/>
        <v>#REF!</v>
      </c>
      <c r="U92" s="34" t="e">
        <f t="shared" si="69"/>
        <v>#REF!</v>
      </c>
      <c r="V92" s="34" t="e">
        <f t="shared" si="69"/>
        <v>#REF!</v>
      </c>
      <c r="W92" s="34" t="e">
        <f t="shared" si="69"/>
        <v>#REF!</v>
      </c>
      <c r="X92" s="34" t="e">
        <f t="shared" si="69"/>
        <v>#REF!</v>
      </c>
      <c r="Y92" s="34" t="e">
        <f t="shared" si="69"/>
        <v>#REF!</v>
      </c>
      <c r="Z92" s="34">
        <f t="shared" si="69"/>
        <v>0</v>
      </c>
      <c r="AA92" s="34">
        <f t="shared" si="69"/>
        <v>0</v>
      </c>
      <c r="AB92" s="34">
        <f t="shared" si="69"/>
        <v>0</v>
      </c>
      <c r="AC92" s="127" t="e">
        <f t="shared" si="60"/>
        <v>#DIV/0!</v>
      </c>
    </row>
    <row r="93" spans="1:29" ht="60" x14ac:dyDescent="0.25">
      <c r="A93" s="3" t="s">
        <v>56</v>
      </c>
      <c r="B93" s="3"/>
      <c r="C93" s="3"/>
      <c r="D93" s="3"/>
      <c r="E93" s="78">
        <v>841</v>
      </c>
      <c r="F93" s="4" t="s">
        <v>14</v>
      </c>
      <c r="G93" s="5" t="s">
        <v>42</v>
      </c>
      <c r="H93" s="6" t="s">
        <v>398</v>
      </c>
      <c r="I93" s="4" t="s">
        <v>112</v>
      </c>
      <c r="J93" s="34" t="e">
        <f t="shared" si="69"/>
        <v>#REF!</v>
      </c>
      <c r="K93" s="34" t="e">
        <f t="shared" si="69"/>
        <v>#REF!</v>
      </c>
      <c r="L93" s="34" t="e">
        <f t="shared" si="69"/>
        <v>#REF!</v>
      </c>
      <c r="M93" s="34" t="e">
        <f t="shared" si="69"/>
        <v>#REF!</v>
      </c>
      <c r="N93" s="34" t="e">
        <f t="shared" si="69"/>
        <v>#REF!</v>
      </c>
      <c r="O93" s="34" t="e">
        <f t="shared" si="69"/>
        <v>#REF!</v>
      </c>
      <c r="P93" s="34" t="e">
        <f t="shared" si="69"/>
        <v>#REF!</v>
      </c>
      <c r="Q93" s="34" t="e">
        <f t="shared" si="69"/>
        <v>#REF!</v>
      </c>
      <c r="R93" s="34" t="e">
        <f t="shared" si="69"/>
        <v>#REF!</v>
      </c>
      <c r="S93" s="34" t="e">
        <f t="shared" si="69"/>
        <v>#REF!</v>
      </c>
      <c r="T93" s="34" t="e">
        <f t="shared" si="69"/>
        <v>#REF!</v>
      </c>
      <c r="U93" s="34" t="e">
        <f t="shared" si="69"/>
        <v>#REF!</v>
      </c>
      <c r="V93" s="34" t="e">
        <f t="shared" si="69"/>
        <v>#REF!</v>
      </c>
      <c r="W93" s="34" t="e">
        <f t="shared" si="69"/>
        <v>#REF!</v>
      </c>
      <c r="X93" s="34" t="e">
        <f t="shared" si="69"/>
        <v>#REF!</v>
      </c>
      <c r="Y93" s="34" t="e">
        <f t="shared" si="69"/>
        <v>#REF!</v>
      </c>
      <c r="Z93" s="34">
        <f t="shared" si="69"/>
        <v>0</v>
      </c>
      <c r="AA93" s="34">
        <f t="shared" si="69"/>
        <v>0</v>
      </c>
      <c r="AB93" s="34">
        <f t="shared" si="69"/>
        <v>0</v>
      </c>
      <c r="AC93" s="127" t="e">
        <f t="shared" si="60"/>
        <v>#DIV/0!</v>
      </c>
    </row>
    <row r="94" spans="1:29" ht="30" x14ac:dyDescent="0.25">
      <c r="A94" s="3" t="s">
        <v>57</v>
      </c>
      <c r="B94" s="3"/>
      <c r="C94" s="3"/>
      <c r="D94" s="3"/>
      <c r="E94" s="78">
        <v>841</v>
      </c>
      <c r="F94" s="4" t="s">
        <v>14</v>
      </c>
      <c r="G94" s="5" t="s">
        <v>42</v>
      </c>
      <c r="H94" s="6" t="s">
        <v>398</v>
      </c>
      <c r="I94" s="4" t="s">
        <v>114</v>
      </c>
      <c r="J94" s="34" t="e">
        <f>'2.ВС'!#REF!</f>
        <v>#REF!</v>
      </c>
      <c r="K94" s="34" t="e">
        <f>'2.ВС'!#REF!</f>
        <v>#REF!</v>
      </c>
      <c r="L94" s="34" t="e">
        <f>'2.ВС'!#REF!</f>
        <v>#REF!</v>
      </c>
      <c r="M94" s="34" t="e">
        <f>'2.ВС'!#REF!</f>
        <v>#REF!</v>
      </c>
      <c r="N94" s="34" t="e">
        <f>'2.ВС'!#REF!</f>
        <v>#REF!</v>
      </c>
      <c r="O94" s="34" t="e">
        <f>'2.ВС'!#REF!</f>
        <v>#REF!</v>
      </c>
      <c r="P94" s="34" t="e">
        <f>'2.ВС'!#REF!</f>
        <v>#REF!</v>
      </c>
      <c r="Q94" s="34" t="e">
        <f>'2.ВС'!#REF!</f>
        <v>#REF!</v>
      </c>
      <c r="R94" s="34" t="e">
        <f>'2.ВС'!#REF!</f>
        <v>#REF!</v>
      </c>
      <c r="S94" s="34" t="e">
        <f>'2.ВС'!#REF!</f>
        <v>#REF!</v>
      </c>
      <c r="T94" s="34" t="e">
        <f>'2.ВС'!#REF!</f>
        <v>#REF!</v>
      </c>
      <c r="U94" s="34" t="e">
        <f>'2.ВС'!#REF!</f>
        <v>#REF!</v>
      </c>
      <c r="V94" s="34" t="e">
        <f>'2.ВС'!#REF!</f>
        <v>#REF!</v>
      </c>
      <c r="W94" s="34" t="e">
        <f>'2.ВС'!#REF!</f>
        <v>#REF!</v>
      </c>
      <c r="X94" s="34" t="e">
        <f>'2.ВС'!#REF!</f>
        <v>#REF!</v>
      </c>
      <c r="Y94" s="34" t="e">
        <f>'2.ВС'!#REF!</f>
        <v>#REF!</v>
      </c>
      <c r="Z94" s="34">
        <f>'2.ВС'!J62</f>
        <v>0</v>
      </c>
      <c r="AA94" s="34">
        <f>'2.ВС'!K62</f>
        <v>0</v>
      </c>
      <c r="AB94" s="34">
        <f>'2.ВС'!L62</f>
        <v>0</v>
      </c>
      <c r="AC94" s="127" t="e">
        <f t="shared" si="60"/>
        <v>#DIV/0!</v>
      </c>
    </row>
    <row r="95" spans="1:29" s="2" customFormat="1" ht="60" x14ac:dyDescent="0.25">
      <c r="A95" s="25" t="s">
        <v>139</v>
      </c>
      <c r="B95" s="3"/>
      <c r="C95" s="3"/>
      <c r="D95" s="3"/>
      <c r="E95" s="78">
        <v>851</v>
      </c>
      <c r="F95" s="5" t="s">
        <v>14</v>
      </c>
      <c r="G95" s="5" t="s">
        <v>42</v>
      </c>
      <c r="H95" s="5" t="s">
        <v>140</v>
      </c>
      <c r="I95" s="5"/>
      <c r="J95" s="34" t="e">
        <f t="shared" ref="J95:AB96" si="70">J96</f>
        <v>#REF!</v>
      </c>
      <c r="K95" s="34" t="e">
        <f t="shared" si="70"/>
        <v>#REF!</v>
      </c>
      <c r="L95" s="34" t="e">
        <f t="shared" si="70"/>
        <v>#REF!</v>
      </c>
      <c r="M95" s="34" t="e">
        <f t="shared" si="70"/>
        <v>#REF!</v>
      </c>
      <c r="N95" s="34" t="e">
        <f t="shared" si="70"/>
        <v>#REF!</v>
      </c>
      <c r="O95" s="34" t="e">
        <f t="shared" si="70"/>
        <v>#REF!</v>
      </c>
      <c r="P95" s="34" t="e">
        <f t="shared" si="70"/>
        <v>#REF!</v>
      </c>
      <c r="Q95" s="34" t="e">
        <f t="shared" si="70"/>
        <v>#REF!</v>
      </c>
      <c r="R95" s="34" t="e">
        <f t="shared" si="70"/>
        <v>#REF!</v>
      </c>
      <c r="S95" s="34" t="e">
        <f t="shared" si="70"/>
        <v>#REF!</v>
      </c>
      <c r="T95" s="34" t="e">
        <f t="shared" si="70"/>
        <v>#REF!</v>
      </c>
      <c r="U95" s="34" t="e">
        <f t="shared" si="70"/>
        <v>#REF!</v>
      </c>
      <c r="V95" s="34" t="e">
        <f t="shared" si="70"/>
        <v>#REF!</v>
      </c>
      <c r="W95" s="34" t="e">
        <f t="shared" si="70"/>
        <v>#REF!</v>
      </c>
      <c r="X95" s="34" t="e">
        <f t="shared" si="70"/>
        <v>#REF!</v>
      </c>
      <c r="Y95" s="34" t="e">
        <f t="shared" si="70"/>
        <v>#REF!</v>
      </c>
      <c r="Z95" s="34">
        <f t="shared" si="70"/>
        <v>0</v>
      </c>
      <c r="AA95" s="34">
        <f t="shared" si="70"/>
        <v>0</v>
      </c>
      <c r="AB95" s="34">
        <f t="shared" si="70"/>
        <v>0</v>
      </c>
      <c r="AC95" s="127" t="e">
        <f t="shared" si="60"/>
        <v>#DIV/0!</v>
      </c>
    </row>
    <row r="96" spans="1:29" s="2" customFormat="1" x14ac:dyDescent="0.25">
      <c r="A96" s="3" t="s">
        <v>28</v>
      </c>
      <c r="B96" s="3"/>
      <c r="C96" s="3"/>
      <c r="D96" s="3"/>
      <c r="E96" s="78">
        <v>851</v>
      </c>
      <c r="F96" s="4" t="s">
        <v>14</v>
      </c>
      <c r="G96" s="4" t="s">
        <v>42</v>
      </c>
      <c r="H96" s="5" t="s">
        <v>140</v>
      </c>
      <c r="I96" s="5" t="s">
        <v>29</v>
      </c>
      <c r="J96" s="34" t="e">
        <f t="shared" si="70"/>
        <v>#REF!</v>
      </c>
      <c r="K96" s="34" t="e">
        <f t="shared" si="70"/>
        <v>#REF!</v>
      </c>
      <c r="L96" s="34" t="e">
        <f t="shared" si="70"/>
        <v>#REF!</v>
      </c>
      <c r="M96" s="34" t="e">
        <f t="shared" si="70"/>
        <v>#REF!</v>
      </c>
      <c r="N96" s="34" t="e">
        <f t="shared" si="70"/>
        <v>#REF!</v>
      </c>
      <c r="O96" s="34" t="e">
        <f t="shared" si="70"/>
        <v>#REF!</v>
      </c>
      <c r="P96" s="34" t="e">
        <f t="shared" si="70"/>
        <v>#REF!</v>
      </c>
      <c r="Q96" s="34" t="e">
        <f t="shared" si="70"/>
        <v>#REF!</v>
      </c>
      <c r="R96" s="34" t="e">
        <f t="shared" si="70"/>
        <v>#REF!</v>
      </c>
      <c r="S96" s="34" t="e">
        <f t="shared" si="70"/>
        <v>#REF!</v>
      </c>
      <c r="T96" s="34" t="e">
        <f t="shared" si="70"/>
        <v>#REF!</v>
      </c>
      <c r="U96" s="34" t="e">
        <f t="shared" si="70"/>
        <v>#REF!</v>
      </c>
      <c r="V96" s="34" t="e">
        <f t="shared" si="70"/>
        <v>#REF!</v>
      </c>
      <c r="W96" s="34" t="e">
        <f t="shared" si="70"/>
        <v>#REF!</v>
      </c>
      <c r="X96" s="34" t="e">
        <f t="shared" si="70"/>
        <v>#REF!</v>
      </c>
      <c r="Y96" s="34" t="e">
        <f t="shared" si="70"/>
        <v>#REF!</v>
      </c>
      <c r="Z96" s="34">
        <f t="shared" si="70"/>
        <v>0</v>
      </c>
      <c r="AA96" s="34">
        <f t="shared" si="70"/>
        <v>0</v>
      </c>
      <c r="AB96" s="34">
        <f t="shared" si="70"/>
        <v>0</v>
      </c>
      <c r="AC96" s="127" t="e">
        <f t="shared" si="60"/>
        <v>#DIV/0!</v>
      </c>
    </row>
    <row r="97" spans="1:29" s="2" customFormat="1" x14ac:dyDescent="0.25">
      <c r="A97" s="3" t="s">
        <v>390</v>
      </c>
      <c r="B97" s="3"/>
      <c r="C97" s="3"/>
      <c r="D97" s="3"/>
      <c r="E97" s="78">
        <v>851</v>
      </c>
      <c r="F97" s="4" t="s">
        <v>14</v>
      </c>
      <c r="G97" s="4" t="s">
        <v>42</v>
      </c>
      <c r="H97" s="5" t="s">
        <v>140</v>
      </c>
      <c r="I97" s="5" t="s">
        <v>389</v>
      </c>
      <c r="J97" s="34" t="e">
        <f>'2.ВС'!#REF!</f>
        <v>#REF!</v>
      </c>
      <c r="K97" s="34" t="e">
        <f>'2.ВС'!#REF!</f>
        <v>#REF!</v>
      </c>
      <c r="L97" s="34" t="e">
        <f>'2.ВС'!#REF!</f>
        <v>#REF!</v>
      </c>
      <c r="M97" s="34" t="e">
        <f>'2.ВС'!#REF!</f>
        <v>#REF!</v>
      </c>
      <c r="N97" s="34" t="e">
        <f>'2.ВС'!#REF!</f>
        <v>#REF!</v>
      </c>
      <c r="O97" s="34" t="e">
        <f>'2.ВС'!#REF!</f>
        <v>#REF!</v>
      </c>
      <c r="P97" s="34" t="e">
        <f>'2.ВС'!#REF!</f>
        <v>#REF!</v>
      </c>
      <c r="Q97" s="34" t="e">
        <f>'2.ВС'!#REF!</f>
        <v>#REF!</v>
      </c>
      <c r="R97" s="34" t="e">
        <f>'2.ВС'!#REF!</f>
        <v>#REF!</v>
      </c>
      <c r="S97" s="34" t="e">
        <f>'2.ВС'!#REF!</f>
        <v>#REF!</v>
      </c>
      <c r="T97" s="34" t="e">
        <f>'2.ВС'!#REF!</f>
        <v>#REF!</v>
      </c>
      <c r="U97" s="34" t="e">
        <f>'2.ВС'!#REF!</f>
        <v>#REF!</v>
      </c>
      <c r="V97" s="34" t="e">
        <f>'2.ВС'!#REF!</f>
        <v>#REF!</v>
      </c>
      <c r="W97" s="34" t="e">
        <f>'2.ВС'!#REF!</f>
        <v>#REF!</v>
      </c>
      <c r="X97" s="34" t="e">
        <f>'2.ВС'!#REF!</f>
        <v>#REF!</v>
      </c>
      <c r="Y97" s="34" t="e">
        <f>'2.ВС'!#REF!</f>
        <v>#REF!</v>
      </c>
      <c r="Z97" s="34">
        <f>'2.ВС'!J65</f>
        <v>0</v>
      </c>
      <c r="AA97" s="34">
        <f>'2.ВС'!K65</f>
        <v>0</v>
      </c>
      <c r="AB97" s="34">
        <f>'2.ВС'!L65</f>
        <v>0</v>
      </c>
      <c r="AC97" s="127" t="e">
        <f t="shared" si="60"/>
        <v>#DIV/0!</v>
      </c>
    </row>
    <row r="98" spans="1:29" s="56" customFormat="1" x14ac:dyDescent="0.25">
      <c r="A98" s="26" t="s">
        <v>58</v>
      </c>
      <c r="B98" s="57"/>
      <c r="C98" s="57"/>
      <c r="D98" s="57"/>
      <c r="E98" s="6">
        <v>851</v>
      </c>
      <c r="F98" s="27" t="s">
        <v>59</v>
      </c>
      <c r="G98" s="27"/>
      <c r="H98" s="27"/>
      <c r="I98" s="27"/>
      <c r="J98" s="43" t="e">
        <f t="shared" ref="J98:AB99" si="71">J99</f>
        <v>#REF!</v>
      </c>
      <c r="K98" s="43" t="e">
        <f t="shared" si="71"/>
        <v>#REF!</v>
      </c>
      <c r="L98" s="43" t="e">
        <f t="shared" si="71"/>
        <v>#REF!</v>
      </c>
      <c r="M98" s="43" t="e">
        <f t="shared" si="71"/>
        <v>#REF!</v>
      </c>
      <c r="N98" s="43" t="e">
        <f t="shared" si="71"/>
        <v>#REF!</v>
      </c>
      <c r="O98" s="43" t="e">
        <f t="shared" si="71"/>
        <v>#REF!</v>
      </c>
      <c r="P98" s="43" t="e">
        <f t="shared" si="71"/>
        <v>#REF!</v>
      </c>
      <c r="Q98" s="43" t="e">
        <f t="shared" si="71"/>
        <v>#REF!</v>
      </c>
      <c r="R98" s="43" t="e">
        <f t="shared" si="71"/>
        <v>#REF!</v>
      </c>
      <c r="S98" s="43" t="e">
        <f t="shared" si="71"/>
        <v>#REF!</v>
      </c>
      <c r="T98" s="43" t="e">
        <f t="shared" si="71"/>
        <v>#REF!</v>
      </c>
      <c r="U98" s="43" t="e">
        <f t="shared" si="71"/>
        <v>#REF!</v>
      </c>
      <c r="V98" s="43" t="e">
        <f t="shared" si="71"/>
        <v>#REF!</v>
      </c>
      <c r="W98" s="43" t="e">
        <f t="shared" si="71"/>
        <v>#REF!</v>
      </c>
      <c r="X98" s="43" t="e">
        <f t="shared" si="71"/>
        <v>#REF!</v>
      </c>
      <c r="Y98" s="43" t="e">
        <f t="shared" si="71"/>
        <v>#REF!</v>
      </c>
      <c r="Z98" s="43">
        <f t="shared" si="71"/>
        <v>1586103</v>
      </c>
      <c r="AA98" s="43">
        <f t="shared" si="71"/>
        <v>1586103</v>
      </c>
      <c r="AB98" s="43">
        <f t="shared" si="71"/>
        <v>1142854.69</v>
      </c>
      <c r="AC98" s="127">
        <f t="shared" si="60"/>
        <v>72.054254358008279</v>
      </c>
    </row>
    <row r="99" spans="1:29" s="60" customFormat="1" ht="28.5" x14ac:dyDescent="0.25">
      <c r="A99" s="29" t="s">
        <v>60</v>
      </c>
      <c r="B99" s="7"/>
      <c r="C99" s="7"/>
      <c r="D99" s="7"/>
      <c r="E99" s="6">
        <v>851</v>
      </c>
      <c r="F99" s="31" t="s">
        <v>59</v>
      </c>
      <c r="G99" s="31" t="s">
        <v>61</v>
      </c>
      <c r="H99" s="31"/>
      <c r="I99" s="31"/>
      <c r="J99" s="35" t="e">
        <f t="shared" si="71"/>
        <v>#REF!</v>
      </c>
      <c r="K99" s="35" t="e">
        <f t="shared" si="71"/>
        <v>#REF!</v>
      </c>
      <c r="L99" s="35" t="e">
        <f t="shared" si="71"/>
        <v>#REF!</v>
      </c>
      <c r="M99" s="35" t="e">
        <f t="shared" si="71"/>
        <v>#REF!</v>
      </c>
      <c r="N99" s="35" t="e">
        <f t="shared" si="71"/>
        <v>#REF!</v>
      </c>
      <c r="O99" s="35" t="e">
        <f t="shared" si="71"/>
        <v>#REF!</v>
      </c>
      <c r="P99" s="35" t="e">
        <f t="shared" si="71"/>
        <v>#REF!</v>
      </c>
      <c r="Q99" s="35" t="e">
        <f t="shared" si="71"/>
        <v>#REF!</v>
      </c>
      <c r="R99" s="35" t="e">
        <f t="shared" si="71"/>
        <v>#REF!</v>
      </c>
      <c r="S99" s="35" t="e">
        <f t="shared" si="71"/>
        <v>#REF!</v>
      </c>
      <c r="T99" s="35" t="e">
        <f t="shared" si="71"/>
        <v>#REF!</v>
      </c>
      <c r="U99" s="35" t="e">
        <f t="shared" si="71"/>
        <v>#REF!</v>
      </c>
      <c r="V99" s="35" t="e">
        <f t="shared" si="71"/>
        <v>#REF!</v>
      </c>
      <c r="W99" s="35" t="e">
        <f t="shared" si="71"/>
        <v>#REF!</v>
      </c>
      <c r="X99" s="35" t="e">
        <f t="shared" si="71"/>
        <v>#REF!</v>
      </c>
      <c r="Y99" s="35" t="e">
        <f t="shared" si="71"/>
        <v>#REF!</v>
      </c>
      <c r="Z99" s="35">
        <f t="shared" si="71"/>
        <v>1586103</v>
      </c>
      <c r="AA99" s="35">
        <f t="shared" si="71"/>
        <v>1586103</v>
      </c>
      <c r="AB99" s="35">
        <f t="shared" si="71"/>
        <v>1142854.69</v>
      </c>
      <c r="AC99" s="127">
        <f t="shared" si="60"/>
        <v>72.054254358008279</v>
      </c>
    </row>
    <row r="100" spans="1:29" s="2" customFormat="1" ht="60" x14ac:dyDescent="0.25">
      <c r="A100" s="25" t="s">
        <v>62</v>
      </c>
      <c r="B100" s="76"/>
      <c r="C100" s="76"/>
      <c r="D100" s="76"/>
      <c r="E100" s="6">
        <v>851</v>
      </c>
      <c r="F100" s="78" t="s">
        <v>59</v>
      </c>
      <c r="G100" s="78" t="s">
        <v>61</v>
      </c>
      <c r="H100" s="78" t="s">
        <v>63</v>
      </c>
      <c r="I100" s="78" t="s">
        <v>64</v>
      </c>
      <c r="J100" s="34" t="e">
        <f t="shared" ref="J100" si="72">J101+J103+J105</f>
        <v>#REF!</v>
      </c>
      <c r="K100" s="34" t="e">
        <f t="shared" ref="K100:M100" si="73">K101+K103+K105</f>
        <v>#REF!</v>
      </c>
      <c r="L100" s="34" t="e">
        <f t="shared" si="73"/>
        <v>#REF!</v>
      </c>
      <c r="M100" s="34" t="e">
        <f t="shared" si="73"/>
        <v>#REF!</v>
      </c>
      <c r="N100" s="34" t="e">
        <f t="shared" ref="N100:U100" si="74">N101+N103+N105</f>
        <v>#REF!</v>
      </c>
      <c r="O100" s="34" t="e">
        <f t="shared" si="74"/>
        <v>#REF!</v>
      </c>
      <c r="P100" s="34" t="e">
        <f t="shared" si="74"/>
        <v>#REF!</v>
      </c>
      <c r="Q100" s="34" t="e">
        <f t="shared" si="74"/>
        <v>#REF!</v>
      </c>
      <c r="R100" s="34" t="e">
        <f t="shared" si="74"/>
        <v>#REF!</v>
      </c>
      <c r="S100" s="34" t="e">
        <f t="shared" si="74"/>
        <v>#REF!</v>
      </c>
      <c r="T100" s="34" t="e">
        <f t="shared" si="74"/>
        <v>#REF!</v>
      </c>
      <c r="U100" s="34" t="e">
        <f t="shared" si="74"/>
        <v>#REF!</v>
      </c>
      <c r="V100" s="34" t="e">
        <f t="shared" ref="V100:Y100" si="75">V101+V103+V105</f>
        <v>#REF!</v>
      </c>
      <c r="W100" s="34" t="e">
        <f t="shared" si="75"/>
        <v>#REF!</v>
      </c>
      <c r="X100" s="34" t="e">
        <f t="shared" si="75"/>
        <v>#REF!</v>
      </c>
      <c r="Y100" s="34" t="e">
        <f t="shared" si="75"/>
        <v>#REF!</v>
      </c>
      <c r="Z100" s="34">
        <f t="shared" ref="Z100:AB100" si="76">Z101+Z103+Z105</f>
        <v>1586103</v>
      </c>
      <c r="AA100" s="34">
        <f t="shared" si="76"/>
        <v>1586103</v>
      </c>
      <c r="AB100" s="34">
        <f t="shared" si="76"/>
        <v>1142854.69</v>
      </c>
      <c r="AC100" s="127">
        <f t="shared" si="60"/>
        <v>72.054254358008279</v>
      </c>
    </row>
    <row r="101" spans="1:29" ht="120" x14ac:dyDescent="0.25">
      <c r="A101" s="76" t="s">
        <v>19</v>
      </c>
      <c r="B101" s="78"/>
      <c r="C101" s="78"/>
      <c r="D101" s="78"/>
      <c r="E101" s="78">
        <v>851</v>
      </c>
      <c r="F101" s="4" t="s">
        <v>59</v>
      </c>
      <c r="G101" s="4" t="s">
        <v>61</v>
      </c>
      <c r="H101" s="78" t="s">
        <v>63</v>
      </c>
      <c r="I101" s="4" t="s">
        <v>21</v>
      </c>
      <c r="J101" s="34" t="e">
        <f t="shared" ref="J101:AB101" si="77">J102</f>
        <v>#REF!</v>
      </c>
      <c r="K101" s="34" t="e">
        <f t="shared" si="77"/>
        <v>#REF!</v>
      </c>
      <c r="L101" s="34" t="e">
        <f t="shared" si="77"/>
        <v>#REF!</v>
      </c>
      <c r="M101" s="34" t="e">
        <f t="shared" si="77"/>
        <v>#REF!</v>
      </c>
      <c r="N101" s="34" t="e">
        <f t="shared" si="77"/>
        <v>#REF!</v>
      </c>
      <c r="O101" s="34" t="e">
        <f t="shared" si="77"/>
        <v>#REF!</v>
      </c>
      <c r="P101" s="34" t="e">
        <f t="shared" si="77"/>
        <v>#REF!</v>
      </c>
      <c r="Q101" s="34" t="e">
        <f t="shared" si="77"/>
        <v>#REF!</v>
      </c>
      <c r="R101" s="34" t="e">
        <f t="shared" si="77"/>
        <v>#REF!</v>
      </c>
      <c r="S101" s="34" t="e">
        <f t="shared" si="77"/>
        <v>#REF!</v>
      </c>
      <c r="T101" s="34" t="e">
        <f t="shared" si="77"/>
        <v>#REF!</v>
      </c>
      <c r="U101" s="34" t="e">
        <f t="shared" si="77"/>
        <v>#REF!</v>
      </c>
      <c r="V101" s="34" t="e">
        <f t="shared" si="77"/>
        <v>#REF!</v>
      </c>
      <c r="W101" s="34" t="e">
        <f t="shared" si="77"/>
        <v>#REF!</v>
      </c>
      <c r="X101" s="34" t="e">
        <f t="shared" si="77"/>
        <v>#REF!</v>
      </c>
      <c r="Y101" s="34" t="e">
        <f t="shared" si="77"/>
        <v>#REF!</v>
      </c>
      <c r="Z101" s="34">
        <f t="shared" si="77"/>
        <v>552150</v>
      </c>
      <c r="AA101" s="34">
        <f t="shared" si="77"/>
        <v>552150</v>
      </c>
      <c r="AB101" s="34">
        <f t="shared" si="77"/>
        <v>377728.56</v>
      </c>
      <c r="AC101" s="127">
        <f t="shared" si="60"/>
        <v>68.410497147514263</v>
      </c>
    </row>
    <row r="102" spans="1:29" ht="45" x14ac:dyDescent="0.25">
      <c r="A102" s="76" t="s">
        <v>11</v>
      </c>
      <c r="B102" s="78"/>
      <c r="C102" s="78"/>
      <c r="D102" s="78"/>
      <c r="E102" s="78">
        <v>851</v>
      </c>
      <c r="F102" s="4" t="s">
        <v>59</v>
      </c>
      <c r="G102" s="4" t="s">
        <v>61</v>
      </c>
      <c r="H102" s="78" t="s">
        <v>63</v>
      </c>
      <c r="I102" s="4" t="s">
        <v>22</v>
      </c>
      <c r="J102" s="34" t="e">
        <f>'2.ВС'!#REF!</f>
        <v>#REF!</v>
      </c>
      <c r="K102" s="34" t="e">
        <f>'2.ВС'!#REF!</f>
        <v>#REF!</v>
      </c>
      <c r="L102" s="34" t="e">
        <f>'2.ВС'!#REF!</f>
        <v>#REF!</v>
      </c>
      <c r="M102" s="34" t="e">
        <f>'2.ВС'!#REF!</f>
        <v>#REF!</v>
      </c>
      <c r="N102" s="34" t="e">
        <f>'2.ВС'!#REF!</f>
        <v>#REF!</v>
      </c>
      <c r="O102" s="34" t="e">
        <f>'2.ВС'!#REF!</f>
        <v>#REF!</v>
      </c>
      <c r="P102" s="34" t="e">
        <f>'2.ВС'!#REF!</f>
        <v>#REF!</v>
      </c>
      <c r="Q102" s="34" t="e">
        <f>'2.ВС'!#REF!</f>
        <v>#REF!</v>
      </c>
      <c r="R102" s="34" t="e">
        <f>'2.ВС'!#REF!</f>
        <v>#REF!</v>
      </c>
      <c r="S102" s="34" t="e">
        <f>'2.ВС'!#REF!</f>
        <v>#REF!</v>
      </c>
      <c r="T102" s="34" t="e">
        <f>'2.ВС'!#REF!</f>
        <v>#REF!</v>
      </c>
      <c r="U102" s="34" t="e">
        <f>'2.ВС'!#REF!</f>
        <v>#REF!</v>
      </c>
      <c r="V102" s="34" t="e">
        <f>'2.ВС'!#REF!</f>
        <v>#REF!</v>
      </c>
      <c r="W102" s="34" t="e">
        <f>'2.ВС'!#REF!</f>
        <v>#REF!</v>
      </c>
      <c r="X102" s="34" t="e">
        <f>'2.ВС'!#REF!</f>
        <v>#REF!</v>
      </c>
      <c r="Y102" s="34" t="e">
        <f>'2.ВС'!#REF!</f>
        <v>#REF!</v>
      </c>
      <c r="Z102" s="34">
        <f>'2.ВС'!J70</f>
        <v>552150</v>
      </c>
      <c r="AA102" s="34">
        <f>'2.ВС'!K70</f>
        <v>552150</v>
      </c>
      <c r="AB102" s="34">
        <f>'2.ВС'!L70</f>
        <v>377728.56</v>
      </c>
      <c r="AC102" s="127">
        <f t="shared" si="60"/>
        <v>68.410497147514263</v>
      </c>
    </row>
    <row r="103" spans="1:29" ht="60" x14ac:dyDescent="0.25">
      <c r="A103" s="3" t="s">
        <v>25</v>
      </c>
      <c r="B103" s="78"/>
      <c r="C103" s="78"/>
      <c r="D103" s="78"/>
      <c r="E103" s="78">
        <v>851</v>
      </c>
      <c r="F103" s="4" t="s">
        <v>59</v>
      </c>
      <c r="G103" s="4" t="s">
        <v>61</v>
      </c>
      <c r="H103" s="78" t="s">
        <v>63</v>
      </c>
      <c r="I103" s="4" t="s">
        <v>26</v>
      </c>
      <c r="J103" s="34" t="e">
        <f t="shared" ref="J103:AB103" si="78">J104</f>
        <v>#REF!</v>
      </c>
      <c r="K103" s="34" t="e">
        <f t="shared" si="78"/>
        <v>#REF!</v>
      </c>
      <c r="L103" s="34" t="e">
        <f t="shared" si="78"/>
        <v>#REF!</v>
      </c>
      <c r="M103" s="34" t="e">
        <f t="shared" si="78"/>
        <v>#REF!</v>
      </c>
      <c r="N103" s="34" t="e">
        <f t="shared" si="78"/>
        <v>#REF!</v>
      </c>
      <c r="O103" s="34" t="e">
        <f t="shared" si="78"/>
        <v>#REF!</v>
      </c>
      <c r="P103" s="34" t="e">
        <f t="shared" si="78"/>
        <v>#REF!</v>
      </c>
      <c r="Q103" s="34" t="e">
        <f t="shared" si="78"/>
        <v>#REF!</v>
      </c>
      <c r="R103" s="34" t="e">
        <f t="shared" si="78"/>
        <v>#REF!</v>
      </c>
      <c r="S103" s="34" t="e">
        <f t="shared" si="78"/>
        <v>#REF!</v>
      </c>
      <c r="T103" s="34" t="e">
        <f t="shared" si="78"/>
        <v>#REF!</v>
      </c>
      <c r="U103" s="34" t="e">
        <f t="shared" si="78"/>
        <v>#REF!</v>
      </c>
      <c r="V103" s="34" t="e">
        <f t="shared" si="78"/>
        <v>#REF!</v>
      </c>
      <c r="W103" s="34" t="e">
        <f t="shared" si="78"/>
        <v>#REF!</v>
      </c>
      <c r="X103" s="34" t="e">
        <f t="shared" si="78"/>
        <v>#REF!</v>
      </c>
      <c r="Y103" s="34" t="e">
        <f t="shared" si="78"/>
        <v>#REF!</v>
      </c>
      <c r="Z103" s="34">
        <f t="shared" si="78"/>
        <v>42639</v>
      </c>
      <c r="AA103" s="34">
        <f t="shared" si="78"/>
        <v>42639</v>
      </c>
      <c r="AB103" s="34">
        <f t="shared" si="78"/>
        <v>21640.63</v>
      </c>
      <c r="AC103" s="127">
        <f t="shared" si="60"/>
        <v>50.753136799643514</v>
      </c>
    </row>
    <row r="104" spans="1:29" ht="60" x14ac:dyDescent="0.25">
      <c r="A104" s="3" t="s">
        <v>12</v>
      </c>
      <c r="B104" s="78"/>
      <c r="C104" s="78"/>
      <c r="D104" s="78"/>
      <c r="E104" s="78">
        <v>851</v>
      </c>
      <c r="F104" s="4" t="s">
        <v>59</v>
      </c>
      <c r="G104" s="4" t="s">
        <v>61</v>
      </c>
      <c r="H104" s="78" t="s">
        <v>63</v>
      </c>
      <c r="I104" s="4" t="s">
        <v>27</v>
      </c>
      <c r="J104" s="34" t="e">
        <f>'2.ВС'!#REF!</f>
        <v>#REF!</v>
      </c>
      <c r="K104" s="34" t="e">
        <f>'2.ВС'!#REF!</f>
        <v>#REF!</v>
      </c>
      <c r="L104" s="34" t="e">
        <f>'2.ВС'!#REF!</f>
        <v>#REF!</v>
      </c>
      <c r="M104" s="34" t="e">
        <f>'2.ВС'!#REF!</f>
        <v>#REF!</v>
      </c>
      <c r="N104" s="34" t="e">
        <f>'2.ВС'!#REF!</f>
        <v>#REF!</v>
      </c>
      <c r="O104" s="34" t="e">
        <f>'2.ВС'!#REF!</f>
        <v>#REF!</v>
      </c>
      <c r="P104" s="34" t="e">
        <f>'2.ВС'!#REF!</f>
        <v>#REF!</v>
      </c>
      <c r="Q104" s="34" t="e">
        <f>'2.ВС'!#REF!</f>
        <v>#REF!</v>
      </c>
      <c r="R104" s="34" t="e">
        <f>'2.ВС'!#REF!</f>
        <v>#REF!</v>
      </c>
      <c r="S104" s="34" t="e">
        <f>'2.ВС'!#REF!</f>
        <v>#REF!</v>
      </c>
      <c r="T104" s="34" t="e">
        <f>'2.ВС'!#REF!</f>
        <v>#REF!</v>
      </c>
      <c r="U104" s="34" t="e">
        <f>'2.ВС'!#REF!</f>
        <v>#REF!</v>
      </c>
      <c r="V104" s="34" t="e">
        <f>'2.ВС'!#REF!</f>
        <v>#REF!</v>
      </c>
      <c r="W104" s="34" t="e">
        <f>'2.ВС'!#REF!</f>
        <v>#REF!</v>
      </c>
      <c r="X104" s="34" t="e">
        <f>'2.ВС'!#REF!</f>
        <v>#REF!</v>
      </c>
      <c r="Y104" s="34" t="e">
        <f>'2.ВС'!#REF!</f>
        <v>#REF!</v>
      </c>
      <c r="Z104" s="34">
        <f>'2.ВС'!J72</f>
        <v>42639</v>
      </c>
      <c r="AA104" s="34">
        <f>'2.ВС'!K72</f>
        <v>42639</v>
      </c>
      <c r="AB104" s="34">
        <f>'2.ВС'!L72</f>
        <v>21640.63</v>
      </c>
      <c r="AC104" s="127">
        <f t="shared" si="60"/>
        <v>50.753136799643514</v>
      </c>
    </row>
    <row r="105" spans="1:29" x14ac:dyDescent="0.25">
      <c r="A105" s="3" t="s">
        <v>45</v>
      </c>
      <c r="B105" s="76"/>
      <c r="C105" s="76"/>
      <c r="D105" s="76"/>
      <c r="E105" s="78">
        <v>851</v>
      </c>
      <c r="F105" s="78" t="s">
        <v>59</v>
      </c>
      <c r="G105" s="78" t="s">
        <v>61</v>
      </c>
      <c r="H105" s="78" t="s">
        <v>63</v>
      </c>
      <c r="I105" s="78" t="s">
        <v>46</v>
      </c>
      <c r="J105" s="34" t="e">
        <f t="shared" ref="J105:AB105" si="79">J106</f>
        <v>#REF!</v>
      </c>
      <c r="K105" s="34" t="e">
        <f t="shared" si="79"/>
        <v>#REF!</v>
      </c>
      <c r="L105" s="34" t="e">
        <f t="shared" si="79"/>
        <v>#REF!</v>
      </c>
      <c r="M105" s="34" t="e">
        <f t="shared" si="79"/>
        <v>#REF!</v>
      </c>
      <c r="N105" s="34" t="e">
        <f t="shared" si="79"/>
        <v>#REF!</v>
      </c>
      <c r="O105" s="34" t="e">
        <f t="shared" si="79"/>
        <v>#REF!</v>
      </c>
      <c r="P105" s="34" t="e">
        <f t="shared" si="79"/>
        <v>#REF!</v>
      </c>
      <c r="Q105" s="34" t="e">
        <f t="shared" si="79"/>
        <v>#REF!</v>
      </c>
      <c r="R105" s="34" t="e">
        <f t="shared" si="79"/>
        <v>#REF!</v>
      </c>
      <c r="S105" s="34" t="e">
        <f t="shared" si="79"/>
        <v>#REF!</v>
      </c>
      <c r="T105" s="34" t="e">
        <f t="shared" si="79"/>
        <v>#REF!</v>
      </c>
      <c r="U105" s="34" t="e">
        <f t="shared" si="79"/>
        <v>#REF!</v>
      </c>
      <c r="V105" s="34" t="e">
        <f t="shared" si="79"/>
        <v>#REF!</v>
      </c>
      <c r="W105" s="34" t="e">
        <f t="shared" si="79"/>
        <v>#REF!</v>
      </c>
      <c r="X105" s="34" t="e">
        <f t="shared" si="79"/>
        <v>#REF!</v>
      </c>
      <c r="Y105" s="34" t="e">
        <f t="shared" si="79"/>
        <v>#REF!</v>
      </c>
      <c r="Z105" s="34">
        <f t="shared" si="79"/>
        <v>991314</v>
      </c>
      <c r="AA105" s="34">
        <f t="shared" si="79"/>
        <v>991314</v>
      </c>
      <c r="AB105" s="34">
        <f t="shared" si="79"/>
        <v>743485.5</v>
      </c>
      <c r="AC105" s="127">
        <f t="shared" si="60"/>
        <v>75</v>
      </c>
    </row>
    <row r="106" spans="1:29" x14ac:dyDescent="0.25">
      <c r="A106" s="3" t="s">
        <v>47</v>
      </c>
      <c r="B106" s="76"/>
      <c r="C106" s="76"/>
      <c r="D106" s="76"/>
      <c r="E106" s="78">
        <v>851</v>
      </c>
      <c r="F106" s="78" t="s">
        <v>59</v>
      </c>
      <c r="G106" s="78" t="s">
        <v>61</v>
      </c>
      <c r="H106" s="78" t="s">
        <v>63</v>
      </c>
      <c r="I106" s="78" t="s">
        <v>48</v>
      </c>
      <c r="J106" s="34" t="e">
        <f>'2.ВС'!#REF!</f>
        <v>#REF!</v>
      </c>
      <c r="K106" s="34" t="e">
        <f>'2.ВС'!#REF!</f>
        <v>#REF!</v>
      </c>
      <c r="L106" s="34" t="e">
        <f>'2.ВС'!#REF!</f>
        <v>#REF!</v>
      </c>
      <c r="M106" s="34" t="e">
        <f>'2.ВС'!#REF!</f>
        <v>#REF!</v>
      </c>
      <c r="N106" s="34" t="e">
        <f>'2.ВС'!#REF!</f>
        <v>#REF!</v>
      </c>
      <c r="O106" s="34" t="e">
        <f>'2.ВС'!#REF!</f>
        <v>#REF!</v>
      </c>
      <c r="P106" s="34" t="e">
        <f>'2.ВС'!#REF!</f>
        <v>#REF!</v>
      </c>
      <c r="Q106" s="34" t="e">
        <f>'2.ВС'!#REF!</f>
        <v>#REF!</v>
      </c>
      <c r="R106" s="34" t="e">
        <f>'2.ВС'!#REF!</f>
        <v>#REF!</v>
      </c>
      <c r="S106" s="34" t="e">
        <f>'2.ВС'!#REF!</f>
        <v>#REF!</v>
      </c>
      <c r="T106" s="34" t="e">
        <f>'2.ВС'!#REF!</f>
        <v>#REF!</v>
      </c>
      <c r="U106" s="34" t="e">
        <f>'2.ВС'!#REF!</f>
        <v>#REF!</v>
      </c>
      <c r="V106" s="34" t="e">
        <f>'2.ВС'!#REF!</f>
        <v>#REF!</v>
      </c>
      <c r="W106" s="34" t="e">
        <f>'2.ВС'!#REF!</f>
        <v>#REF!</v>
      </c>
      <c r="X106" s="34" t="e">
        <f>'2.ВС'!#REF!</f>
        <v>#REF!</v>
      </c>
      <c r="Y106" s="34" t="e">
        <f>'2.ВС'!#REF!</f>
        <v>#REF!</v>
      </c>
      <c r="Z106" s="34">
        <f>'2.ВС'!J74</f>
        <v>991314</v>
      </c>
      <c r="AA106" s="34">
        <f>'2.ВС'!K74</f>
        <v>991314</v>
      </c>
      <c r="AB106" s="34">
        <f>'2.ВС'!L74</f>
        <v>743485.5</v>
      </c>
      <c r="AC106" s="127">
        <f t="shared" si="60"/>
        <v>75</v>
      </c>
    </row>
    <row r="107" spans="1:29" s="56" customFormat="1" ht="42.75" x14ac:dyDescent="0.25">
      <c r="A107" s="26" t="s">
        <v>65</v>
      </c>
      <c r="B107" s="57"/>
      <c r="C107" s="57"/>
      <c r="D107" s="57"/>
      <c r="E107" s="78">
        <v>851</v>
      </c>
      <c r="F107" s="27" t="s">
        <v>61</v>
      </c>
      <c r="G107" s="27"/>
      <c r="H107" s="27"/>
      <c r="I107" s="27"/>
      <c r="J107" s="43" t="e">
        <f t="shared" ref="J107:AB107" si="80">J108</f>
        <v>#REF!</v>
      </c>
      <c r="K107" s="43" t="e">
        <f t="shared" si="80"/>
        <v>#REF!</v>
      </c>
      <c r="L107" s="43" t="e">
        <f t="shared" si="80"/>
        <v>#REF!</v>
      </c>
      <c r="M107" s="43" t="e">
        <f t="shared" si="80"/>
        <v>#REF!</v>
      </c>
      <c r="N107" s="43" t="e">
        <f t="shared" si="80"/>
        <v>#REF!</v>
      </c>
      <c r="O107" s="43" t="e">
        <f t="shared" si="80"/>
        <v>#REF!</v>
      </c>
      <c r="P107" s="43" t="e">
        <f t="shared" si="80"/>
        <v>#REF!</v>
      </c>
      <c r="Q107" s="43" t="e">
        <f t="shared" si="80"/>
        <v>#REF!</v>
      </c>
      <c r="R107" s="43" t="e">
        <f t="shared" si="80"/>
        <v>#REF!</v>
      </c>
      <c r="S107" s="43" t="e">
        <f t="shared" si="80"/>
        <v>#REF!</v>
      </c>
      <c r="T107" s="43" t="e">
        <f t="shared" si="80"/>
        <v>#REF!</v>
      </c>
      <c r="U107" s="43" t="e">
        <f t="shared" si="80"/>
        <v>#REF!</v>
      </c>
      <c r="V107" s="43" t="e">
        <f t="shared" si="80"/>
        <v>#REF!</v>
      </c>
      <c r="W107" s="43" t="e">
        <f t="shared" si="80"/>
        <v>#REF!</v>
      </c>
      <c r="X107" s="43" t="e">
        <f t="shared" si="80"/>
        <v>#REF!</v>
      </c>
      <c r="Y107" s="43" t="e">
        <f t="shared" si="80"/>
        <v>#REF!</v>
      </c>
      <c r="Z107" s="43">
        <f t="shared" si="80"/>
        <v>3416838.5</v>
      </c>
      <c r="AA107" s="43">
        <f t="shared" si="80"/>
        <v>3416838.5</v>
      </c>
      <c r="AB107" s="43">
        <f t="shared" si="80"/>
        <v>2477407.9499999997</v>
      </c>
      <c r="AC107" s="127">
        <f t="shared" si="60"/>
        <v>72.505854461660974</v>
      </c>
    </row>
    <row r="108" spans="1:29" s="36" customFormat="1" ht="71.25" x14ac:dyDescent="0.25">
      <c r="A108" s="29" t="s">
        <v>66</v>
      </c>
      <c r="B108" s="58"/>
      <c r="C108" s="58"/>
      <c r="D108" s="58"/>
      <c r="E108" s="78">
        <v>851</v>
      </c>
      <c r="F108" s="31" t="s">
        <v>61</v>
      </c>
      <c r="G108" s="31" t="s">
        <v>67</v>
      </c>
      <c r="H108" s="31"/>
      <c r="I108" s="31"/>
      <c r="J108" s="35" t="e">
        <f>J109+J116</f>
        <v>#REF!</v>
      </c>
      <c r="K108" s="35" t="e">
        <f t="shared" ref="K108:Y108" si="81">K109+K116</f>
        <v>#REF!</v>
      </c>
      <c r="L108" s="35" t="e">
        <f t="shared" si="81"/>
        <v>#REF!</v>
      </c>
      <c r="M108" s="35" t="e">
        <f t="shared" si="81"/>
        <v>#REF!</v>
      </c>
      <c r="N108" s="35" t="e">
        <f t="shared" si="81"/>
        <v>#REF!</v>
      </c>
      <c r="O108" s="35" t="e">
        <f t="shared" si="81"/>
        <v>#REF!</v>
      </c>
      <c r="P108" s="35" t="e">
        <f t="shared" si="81"/>
        <v>#REF!</v>
      </c>
      <c r="Q108" s="35" t="e">
        <f t="shared" si="81"/>
        <v>#REF!</v>
      </c>
      <c r="R108" s="35" t="e">
        <f t="shared" si="81"/>
        <v>#REF!</v>
      </c>
      <c r="S108" s="35" t="e">
        <f t="shared" si="81"/>
        <v>#REF!</v>
      </c>
      <c r="T108" s="35" t="e">
        <f t="shared" si="81"/>
        <v>#REF!</v>
      </c>
      <c r="U108" s="35" t="e">
        <f t="shared" si="81"/>
        <v>#REF!</v>
      </c>
      <c r="V108" s="35" t="e">
        <f t="shared" si="81"/>
        <v>#REF!</v>
      </c>
      <c r="W108" s="35" t="e">
        <f t="shared" si="81"/>
        <v>#REF!</v>
      </c>
      <c r="X108" s="35" t="e">
        <f t="shared" si="81"/>
        <v>#REF!</v>
      </c>
      <c r="Y108" s="35" t="e">
        <f t="shared" si="81"/>
        <v>#REF!</v>
      </c>
      <c r="Z108" s="35">
        <f t="shared" ref="Z108:AB108" si="82">Z109+Z116+Z119</f>
        <v>3416838.5</v>
      </c>
      <c r="AA108" s="35">
        <f t="shared" si="82"/>
        <v>3416838.5</v>
      </c>
      <c r="AB108" s="35">
        <f t="shared" si="82"/>
        <v>2477407.9499999997</v>
      </c>
      <c r="AC108" s="127">
        <f t="shared" si="60"/>
        <v>72.505854461660974</v>
      </c>
    </row>
    <row r="109" spans="1:29" ht="30" x14ac:dyDescent="0.25">
      <c r="A109" s="25" t="s">
        <v>68</v>
      </c>
      <c r="B109" s="3"/>
      <c r="C109" s="3"/>
      <c r="D109" s="3"/>
      <c r="E109" s="78">
        <v>851</v>
      </c>
      <c r="F109" s="4" t="s">
        <v>61</v>
      </c>
      <c r="G109" s="4" t="s">
        <v>67</v>
      </c>
      <c r="H109" s="4" t="s">
        <v>69</v>
      </c>
      <c r="I109" s="4"/>
      <c r="J109" s="34" t="e">
        <f t="shared" ref="J109" si="83">J110+J112+J114</f>
        <v>#REF!</v>
      </c>
      <c r="K109" s="34" t="e">
        <f t="shared" ref="K109:M109" si="84">K110+K112+K114</f>
        <v>#REF!</v>
      </c>
      <c r="L109" s="34" t="e">
        <f t="shared" si="84"/>
        <v>#REF!</v>
      </c>
      <c r="M109" s="34" t="e">
        <f t="shared" si="84"/>
        <v>#REF!</v>
      </c>
      <c r="N109" s="34" t="e">
        <f t="shared" ref="N109:U109" si="85">N110+N112+N114</f>
        <v>#REF!</v>
      </c>
      <c r="O109" s="34" t="e">
        <f t="shared" si="85"/>
        <v>#REF!</v>
      </c>
      <c r="P109" s="34" t="e">
        <f t="shared" si="85"/>
        <v>#REF!</v>
      </c>
      <c r="Q109" s="34" t="e">
        <f t="shared" si="85"/>
        <v>#REF!</v>
      </c>
      <c r="R109" s="34" t="e">
        <f t="shared" si="85"/>
        <v>#REF!</v>
      </c>
      <c r="S109" s="34" t="e">
        <f t="shared" si="85"/>
        <v>#REF!</v>
      </c>
      <c r="T109" s="34" t="e">
        <f t="shared" si="85"/>
        <v>#REF!</v>
      </c>
      <c r="U109" s="34" t="e">
        <f t="shared" si="85"/>
        <v>#REF!</v>
      </c>
      <c r="V109" s="34" t="e">
        <f t="shared" ref="V109:Y109" si="86">V110+V112+V114</f>
        <v>#REF!</v>
      </c>
      <c r="W109" s="34" t="e">
        <f t="shared" si="86"/>
        <v>#REF!</v>
      </c>
      <c r="X109" s="34" t="e">
        <f t="shared" si="86"/>
        <v>#REF!</v>
      </c>
      <c r="Y109" s="34" t="e">
        <f t="shared" si="86"/>
        <v>#REF!</v>
      </c>
      <c r="Z109" s="34">
        <f t="shared" ref="Z109:AB109" si="87">Z110+Z112+Z114</f>
        <v>2784404</v>
      </c>
      <c r="AA109" s="34">
        <f t="shared" si="87"/>
        <v>2784404</v>
      </c>
      <c r="AB109" s="34">
        <f t="shared" si="87"/>
        <v>1941917.5399999998</v>
      </c>
      <c r="AC109" s="127">
        <f t="shared" si="60"/>
        <v>69.742664498398938</v>
      </c>
    </row>
    <row r="110" spans="1:29" ht="120" x14ac:dyDescent="0.25">
      <c r="A110" s="76" t="s">
        <v>19</v>
      </c>
      <c r="B110" s="3"/>
      <c r="C110" s="3"/>
      <c r="D110" s="3"/>
      <c r="E110" s="78">
        <v>851</v>
      </c>
      <c r="F110" s="4" t="s">
        <v>61</v>
      </c>
      <c r="G110" s="5" t="s">
        <v>67</v>
      </c>
      <c r="H110" s="4" t="s">
        <v>69</v>
      </c>
      <c r="I110" s="4" t="s">
        <v>21</v>
      </c>
      <c r="J110" s="34" t="e">
        <f t="shared" ref="J110:AB110" si="88">J111</f>
        <v>#REF!</v>
      </c>
      <c r="K110" s="34" t="e">
        <f t="shared" si="88"/>
        <v>#REF!</v>
      </c>
      <c r="L110" s="34" t="e">
        <f t="shared" si="88"/>
        <v>#REF!</v>
      </c>
      <c r="M110" s="34" t="e">
        <f t="shared" si="88"/>
        <v>#REF!</v>
      </c>
      <c r="N110" s="34" t="e">
        <f t="shared" si="88"/>
        <v>#REF!</v>
      </c>
      <c r="O110" s="34" t="e">
        <f t="shared" si="88"/>
        <v>#REF!</v>
      </c>
      <c r="P110" s="34" t="e">
        <f t="shared" si="88"/>
        <v>#REF!</v>
      </c>
      <c r="Q110" s="34" t="e">
        <f t="shared" si="88"/>
        <v>#REF!</v>
      </c>
      <c r="R110" s="34" t="e">
        <f t="shared" si="88"/>
        <v>#REF!</v>
      </c>
      <c r="S110" s="34" t="e">
        <f t="shared" si="88"/>
        <v>#REF!</v>
      </c>
      <c r="T110" s="34" t="e">
        <f t="shared" si="88"/>
        <v>#REF!</v>
      </c>
      <c r="U110" s="34" t="e">
        <f t="shared" si="88"/>
        <v>#REF!</v>
      </c>
      <c r="V110" s="34" t="e">
        <f t="shared" si="88"/>
        <v>#REF!</v>
      </c>
      <c r="W110" s="34" t="e">
        <f t="shared" si="88"/>
        <v>#REF!</v>
      </c>
      <c r="X110" s="34" t="e">
        <f t="shared" si="88"/>
        <v>#REF!</v>
      </c>
      <c r="Y110" s="34" t="e">
        <f t="shared" si="88"/>
        <v>#REF!</v>
      </c>
      <c r="Z110" s="34">
        <f t="shared" si="88"/>
        <v>1863400</v>
      </c>
      <c r="AA110" s="34">
        <f t="shared" si="88"/>
        <v>1863400</v>
      </c>
      <c r="AB110" s="34">
        <f t="shared" si="88"/>
        <v>1253603.2999999998</v>
      </c>
      <c r="AC110" s="127">
        <f t="shared" si="60"/>
        <v>67.275050982075769</v>
      </c>
    </row>
    <row r="111" spans="1:29" ht="30" x14ac:dyDescent="0.25">
      <c r="A111" s="3" t="s">
        <v>10</v>
      </c>
      <c r="B111" s="3"/>
      <c r="C111" s="3"/>
      <c r="D111" s="3"/>
      <c r="E111" s="78">
        <v>851</v>
      </c>
      <c r="F111" s="4" t="s">
        <v>61</v>
      </c>
      <c r="G111" s="5" t="s">
        <v>67</v>
      </c>
      <c r="H111" s="4" t="s">
        <v>69</v>
      </c>
      <c r="I111" s="4" t="s">
        <v>70</v>
      </c>
      <c r="J111" s="34" t="e">
        <f>'2.ВС'!#REF!</f>
        <v>#REF!</v>
      </c>
      <c r="K111" s="34" t="e">
        <f>'2.ВС'!#REF!</f>
        <v>#REF!</v>
      </c>
      <c r="L111" s="34" t="e">
        <f>'2.ВС'!#REF!</f>
        <v>#REF!</v>
      </c>
      <c r="M111" s="34" t="e">
        <f>'2.ВС'!#REF!</f>
        <v>#REF!</v>
      </c>
      <c r="N111" s="34" t="e">
        <f>'2.ВС'!#REF!</f>
        <v>#REF!</v>
      </c>
      <c r="O111" s="34" t="e">
        <f>'2.ВС'!#REF!</f>
        <v>#REF!</v>
      </c>
      <c r="P111" s="34" t="e">
        <f>'2.ВС'!#REF!</f>
        <v>#REF!</v>
      </c>
      <c r="Q111" s="34" t="e">
        <f>'2.ВС'!#REF!</f>
        <v>#REF!</v>
      </c>
      <c r="R111" s="34" t="e">
        <f>'2.ВС'!#REF!</f>
        <v>#REF!</v>
      </c>
      <c r="S111" s="34" t="e">
        <f>'2.ВС'!#REF!</f>
        <v>#REF!</v>
      </c>
      <c r="T111" s="34" t="e">
        <f>'2.ВС'!#REF!</f>
        <v>#REF!</v>
      </c>
      <c r="U111" s="34" t="e">
        <f>'2.ВС'!#REF!</f>
        <v>#REF!</v>
      </c>
      <c r="V111" s="34" t="e">
        <f>'2.ВС'!#REF!</f>
        <v>#REF!</v>
      </c>
      <c r="W111" s="34" t="e">
        <f>'2.ВС'!#REF!</f>
        <v>#REF!</v>
      </c>
      <c r="X111" s="34" t="e">
        <f>'2.ВС'!#REF!</f>
        <v>#REF!</v>
      </c>
      <c r="Y111" s="34" t="e">
        <f>'2.ВС'!#REF!</f>
        <v>#REF!</v>
      </c>
      <c r="Z111" s="34">
        <f>'2.ВС'!J79</f>
        <v>1863400</v>
      </c>
      <c r="AA111" s="34">
        <f>'2.ВС'!K79</f>
        <v>1863400</v>
      </c>
      <c r="AB111" s="34">
        <f>'2.ВС'!L79</f>
        <v>1253603.2999999998</v>
      </c>
      <c r="AC111" s="127">
        <f t="shared" si="60"/>
        <v>67.275050982075769</v>
      </c>
    </row>
    <row r="112" spans="1:29" ht="60" x14ac:dyDescent="0.25">
      <c r="A112" s="3" t="s">
        <v>25</v>
      </c>
      <c r="B112" s="76"/>
      <c r="C112" s="76"/>
      <c r="D112" s="76"/>
      <c r="E112" s="78">
        <v>851</v>
      </c>
      <c r="F112" s="4" t="s">
        <v>61</v>
      </c>
      <c r="G112" s="5" t="s">
        <v>67</v>
      </c>
      <c r="H112" s="4" t="s">
        <v>69</v>
      </c>
      <c r="I112" s="4" t="s">
        <v>26</v>
      </c>
      <c r="J112" s="34" t="e">
        <f t="shared" ref="J112:AB112" si="89">J113</f>
        <v>#REF!</v>
      </c>
      <c r="K112" s="34" t="e">
        <f t="shared" si="89"/>
        <v>#REF!</v>
      </c>
      <c r="L112" s="34" t="e">
        <f t="shared" si="89"/>
        <v>#REF!</v>
      </c>
      <c r="M112" s="34" t="e">
        <f t="shared" si="89"/>
        <v>#REF!</v>
      </c>
      <c r="N112" s="34" t="e">
        <f t="shared" si="89"/>
        <v>#REF!</v>
      </c>
      <c r="O112" s="34" t="e">
        <f t="shared" si="89"/>
        <v>#REF!</v>
      </c>
      <c r="P112" s="34" t="e">
        <f t="shared" si="89"/>
        <v>#REF!</v>
      </c>
      <c r="Q112" s="34" t="e">
        <f t="shared" si="89"/>
        <v>#REF!</v>
      </c>
      <c r="R112" s="34" t="e">
        <f t="shared" si="89"/>
        <v>#REF!</v>
      </c>
      <c r="S112" s="34" t="e">
        <f t="shared" si="89"/>
        <v>#REF!</v>
      </c>
      <c r="T112" s="34" t="e">
        <f t="shared" si="89"/>
        <v>#REF!</v>
      </c>
      <c r="U112" s="34" t="e">
        <f t="shared" si="89"/>
        <v>#REF!</v>
      </c>
      <c r="V112" s="34" t="e">
        <f t="shared" si="89"/>
        <v>#REF!</v>
      </c>
      <c r="W112" s="34" t="e">
        <f t="shared" si="89"/>
        <v>#REF!</v>
      </c>
      <c r="X112" s="34" t="e">
        <f t="shared" si="89"/>
        <v>#REF!</v>
      </c>
      <c r="Y112" s="34" t="e">
        <f t="shared" si="89"/>
        <v>#REF!</v>
      </c>
      <c r="Z112" s="34">
        <f t="shared" si="89"/>
        <v>872056</v>
      </c>
      <c r="AA112" s="34">
        <f t="shared" si="89"/>
        <v>872056</v>
      </c>
      <c r="AB112" s="34">
        <f t="shared" si="89"/>
        <v>650666.23999999999</v>
      </c>
      <c r="AC112" s="127">
        <f t="shared" si="60"/>
        <v>74.612896419495996</v>
      </c>
    </row>
    <row r="113" spans="1:29" ht="60" x14ac:dyDescent="0.25">
      <c r="A113" s="3" t="s">
        <v>12</v>
      </c>
      <c r="B113" s="3"/>
      <c r="C113" s="3"/>
      <c r="D113" s="3"/>
      <c r="E113" s="78">
        <v>851</v>
      </c>
      <c r="F113" s="4" t="s">
        <v>61</v>
      </c>
      <c r="G113" s="5" t="s">
        <v>67</v>
      </c>
      <c r="H113" s="4" t="s">
        <v>69</v>
      </c>
      <c r="I113" s="4" t="s">
        <v>27</v>
      </c>
      <c r="J113" s="34" t="e">
        <f>'2.ВС'!#REF!</f>
        <v>#REF!</v>
      </c>
      <c r="K113" s="34" t="e">
        <f>'2.ВС'!#REF!</f>
        <v>#REF!</v>
      </c>
      <c r="L113" s="34" t="e">
        <f>'2.ВС'!#REF!</f>
        <v>#REF!</v>
      </c>
      <c r="M113" s="34" t="e">
        <f>'2.ВС'!#REF!</f>
        <v>#REF!</v>
      </c>
      <c r="N113" s="34" t="e">
        <f>'2.ВС'!#REF!</f>
        <v>#REF!</v>
      </c>
      <c r="O113" s="34" t="e">
        <f>'2.ВС'!#REF!</f>
        <v>#REF!</v>
      </c>
      <c r="P113" s="34" t="e">
        <f>'2.ВС'!#REF!</f>
        <v>#REF!</v>
      </c>
      <c r="Q113" s="34" t="e">
        <f>'2.ВС'!#REF!</f>
        <v>#REF!</v>
      </c>
      <c r="R113" s="34" t="e">
        <f>'2.ВС'!#REF!</f>
        <v>#REF!</v>
      </c>
      <c r="S113" s="34" t="e">
        <f>'2.ВС'!#REF!</f>
        <v>#REF!</v>
      </c>
      <c r="T113" s="34" t="e">
        <f>'2.ВС'!#REF!</f>
        <v>#REF!</v>
      </c>
      <c r="U113" s="34" t="e">
        <f>'2.ВС'!#REF!</f>
        <v>#REF!</v>
      </c>
      <c r="V113" s="34" t="e">
        <f>'2.ВС'!#REF!</f>
        <v>#REF!</v>
      </c>
      <c r="W113" s="34" t="e">
        <f>'2.ВС'!#REF!</f>
        <v>#REF!</v>
      </c>
      <c r="X113" s="34" t="e">
        <f>'2.ВС'!#REF!</f>
        <v>#REF!</v>
      </c>
      <c r="Y113" s="34" t="e">
        <f>'2.ВС'!#REF!</f>
        <v>#REF!</v>
      </c>
      <c r="Z113" s="34">
        <f>'2.ВС'!J81</f>
        <v>872056</v>
      </c>
      <c r="AA113" s="34">
        <f>'2.ВС'!K81</f>
        <v>872056</v>
      </c>
      <c r="AB113" s="34">
        <f>'2.ВС'!L81</f>
        <v>650666.23999999999</v>
      </c>
      <c r="AC113" s="127">
        <f t="shared" si="60"/>
        <v>74.612896419495996</v>
      </c>
    </row>
    <row r="114" spans="1:29" x14ac:dyDescent="0.25">
      <c r="A114" s="3" t="s">
        <v>28</v>
      </c>
      <c r="B114" s="3"/>
      <c r="C114" s="3"/>
      <c r="D114" s="3"/>
      <c r="E114" s="78">
        <v>851</v>
      </c>
      <c r="F114" s="4" t="s">
        <v>61</v>
      </c>
      <c r="G114" s="5" t="s">
        <v>67</v>
      </c>
      <c r="H114" s="4" t="s">
        <v>69</v>
      </c>
      <c r="I114" s="4" t="s">
        <v>29</v>
      </c>
      <c r="J114" s="34" t="e">
        <f t="shared" ref="J114:AB114" si="90">J115</f>
        <v>#REF!</v>
      </c>
      <c r="K114" s="34" t="e">
        <f t="shared" si="90"/>
        <v>#REF!</v>
      </c>
      <c r="L114" s="34" t="e">
        <f t="shared" si="90"/>
        <v>#REF!</v>
      </c>
      <c r="M114" s="34" t="e">
        <f t="shared" si="90"/>
        <v>#REF!</v>
      </c>
      <c r="N114" s="34" t="e">
        <f t="shared" si="90"/>
        <v>#REF!</v>
      </c>
      <c r="O114" s="34" t="e">
        <f t="shared" si="90"/>
        <v>#REF!</v>
      </c>
      <c r="P114" s="34" t="e">
        <f t="shared" si="90"/>
        <v>#REF!</v>
      </c>
      <c r="Q114" s="34" t="e">
        <f t="shared" si="90"/>
        <v>#REF!</v>
      </c>
      <c r="R114" s="34" t="e">
        <f t="shared" si="90"/>
        <v>#REF!</v>
      </c>
      <c r="S114" s="34" t="e">
        <f t="shared" si="90"/>
        <v>#REF!</v>
      </c>
      <c r="T114" s="34" t="e">
        <f t="shared" si="90"/>
        <v>#REF!</v>
      </c>
      <c r="U114" s="34" t="e">
        <f t="shared" si="90"/>
        <v>#REF!</v>
      </c>
      <c r="V114" s="34" t="e">
        <f t="shared" si="90"/>
        <v>#REF!</v>
      </c>
      <c r="W114" s="34" t="e">
        <f t="shared" si="90"/>
        <v>#REF!</v>
      </c>
      <c r="X114" s="34" t="e">
        <f t="shared" si="90"/>
        <v>#REF!</v>
      </c>
      <c r="Y114" s="34" t="e">
        <f t="shared" si="90"/>
        <v>#REF!</v>
      </c>
      <c r="Z114" s="34">
        <f t="shared" si="90"/>
        <v>48948</v>
      </c>
      <c r="AA114" s="34">
        <f t="shared" si="90"/>
        <v>48948</v>
      </c>
      <c r="AB114" s="34">
        <f t="shared" si="90"/>
        <v>37648</v>
      </c>
      <c r="AC114" s="127">
        <f t="shared" si="60"/>
        <v>76.914276374928491</v>
      </c>
    </row>
    <row r="115" spans="1:29" ht="30" x14ac:dyDescent="0.25">
      <c r="A115" s="3" t="s">
        <v>30</v>
      </c>
      <c r="B115" s="3"/>
      <c r="C115" s="3"/>
      <c r="D115" s="3"/>
      <c r="E115" s="78">
        <v>851</v>
      </c>
      <c r="F115" s="4" t="s">
        <v>61</v>
      </c>
      <c r="G115" s="5" t="s">
        <v>67</v>
      </c>
      <c r="H115" s="4" t="s">
        <v>69</v>
      </c>
      <c r="I115" s="4" t="s">
        <v>31</v>
      </c>
      <c r="J115" s="34" t="e">
        <f>'2.ВС'!#REF!</f>
        <v>#REF!</v>
      </c>
      <c r="K115" s="34" t="e">
        <f>'2.ВС'!#REF!</f>
        <v>#REF!</v>
      </c>
      <c r="L115" s="34" t="e">
        <f>'2.ВС'!#REF!</f>
        <v>#REF!</v>
      </c>
      <c r="M115" s="34" t="e">
        <f>'2.ВС'!#REF!</f>
        <v>#REF!</v>
      </c>
      <c r="N115" s="34" t="e">
        <f>'2.ВС'!#REF!</f>
        <v>#REF!</v>
      </c>
      <c r="O115" s="34" t="e">
        <f>'2.ВС'!#REF!</f>
        <v>#REF!</v>
      </c>
      <c r="P115" s="34" t="e">
        <f>'2.ВС'!#REF!</f>
        <v>#REF!</v>
      </c>
      <c r="Q115" s="34" t="e">
        <f>'2.ВС'!#REF!</f>
        <v>#REF!</v>
      </c>
      <c r="R115" s="34" t="e">
        <f>'2.ВС'!#REF!</f>
        <v>#REF!</v>
      </c>
      <c r="S115" s="34" t="e">
        <f>'2.ВС'!#REF!</f>
        <v>#REF!</v>
      </c>
      <c r="T115" s="34" t="e">
        <f>'2.ВС'!#REF!</f>
        <v>#REF!</v>
      </c>
      <c r="U115" s="34" t="e">
        <f>'2.ВС'!#REF!</f>
        <v>#REF!</v>
      </c>
      <c r="V115" s="34" t="e">
        <f>'2.ВС'!#REF!</f>
        <v>#REF!</v>
      </c>
      <c r="W115" s="34" t="e">
        <f>'2.ВС'!#REF!</f>
        <v>#REF!</v>
      </c>
      <c r="X115" s="34" t="e">
        <f>'2.ВС'!#REF!</f>
        <v>#REF!</v>
      </c>
      <c r="Y115" s="34" t="e">
        <f>'2.ВС'!#REF!</f>
        <v>#REF!</v>
      </c>
      <c r="Z115" s="34">
        <f>'2.ВС'!J83</f>
        <v>48948</v>
      </c>
      <c r="AA115" s="34">
        <f>'2.ВС'!K83</f>
        <v>48948</v>
      </c>
      <c r="AB115" s="34">
        <f>'2.ВС'!L83</f>
        <v>37648</v>
      </c>
      <c r="AC115" s="127">
        <f t="shared" si="60"/>
        <v>76.914276374928491</v>
      </c>
    </row>
    <row r="116" spans="1:29" ht="75" x14ac:dyDescent="0.25">
      <c r="A116" s="25" t="s">
        <v>445</v>
      </c>
      <c r="B116" s="3"/>
      <c r="C116" s="3"/>
      <c r="D116" s="3"/>
      <c r="E116" s="98"/>
      <c r="F116" s="4" t="s">
        <v>61</v>
      </c>
      <c r="G116" s="5" t="s">
        <v>67</v>
      </c>
      <c r="H116" s="4" t="s">
        <v>446</v>
      </c>
      <c r="I116" s="4"/>
      <c r="J116" s="34" t="e">
        <f>J117</f>
        <v>#REF!</v>
      </c>
      <c r="K116" s="34" t="e">
        <f t="shared" ref="K116:AB120" si="91">K117</f>
        <v>#REF!</v>
      </c>
      <c r="L116" s="34" t="e">
        <f t="shared" si="91"/>
        <v>#REF!</v>
      </c>
      <c r="M116" s="34" t="e">
        <f t="shared" si="91"/>
        <v>#REF!</v>
      </c>
      <c r="N116" s="34" t="e">
        <f t="shared" si="91"/>
        <v>#REF!</v>
      </c>
      <c r="O116" s="34" t="e">
        <f t="shared" si="91"/>
        <v>#REF!</v>
      </c>
      <c r="P116" s="34" t="e">
        <f t="shared" si="91"/>
        <v>#REF!</v>
      </c>
      <c r="Q116" s="34" t="e">
        <f t="shared" si="91"/>
        <v>#REF!</v>
      </c>
      <c r="R116" s="34" t="e">
        <f t="shared" si="91"/>
        <v>#REF!</v>
      </c>
      <c r="S116" s="34" t="e">
        <f t="shared" si="91"/>
        <v>#REF!</v>
      </c>
      <c r="T116" s="34" t="e">
        <f t="shared" si="91"/>
        <v>#REF!</v>
      </c>
      <c r="U116" s="34" t="e">
        <f t="shared" si="91"/>
        <v>#REF!</v>
      </c>
      <c r="V116" s="34" t="e">
        <f t="shared" si="91"/>
        <v>#REF!</v>
      </c>
      <c r="W116" s="34" t="e">
        <f t="shared" si="91"/>
        <v>#REF!</v>
      </c>
      <c r="X116" s="34" t="e">
        <f t="shared" si="91"/>
        <v>#REF!</v>
      </c>
      <c r="Y116" s="34" t="e">
        <f t="shared" si="91"/>
        <v>#REF!</v>
      </c>
      <c r="Z116" s="34">
        <f t="shared" si="91"/>
        <v>625734</v>
      </c>
      <c r="AA116" s="34">
        <f t="shared" si="91"/>
        <v>625734</v>
      </c>
      <c r="AB116" s="34">
        <f t="shared" si="91"/>
        <v>528789.91</v>
      </c>
      <c r="AC116" s="127">
        <f t="shared" si="60"/>
        <v>84.507140414297453</v>
      </c>
    </row>
    <row r="117" spans="1:29" ht="60" x14ac:dyDescent="0.25">
      <c r="A117" s="3" t="s">
        <v>25</v>
      </c>
      <c r="B117" s="3"/>
      <c r="C117" s="3"/>
      <c r="D117" s="3"/>
      <c r="E117" s="98"/>
      <c r="F117" s="4" t="s">
        <v>61</v>
      </c>
      <c r="G117" s="5" t="s">
        <v>67</v>
      </c>
      <c r="H117" s="4" t="s">
        <v>446</v>
      </c>
      <c r="I117" s="4" t="s">
        <v>26</v>
      </c>
      <c r="J117" s="34" t="e">
        <f>J118</f>
        <v>#REF!</v>
      </c>
      <c r="K117" s="34" t="e">
        <f t="shared" si="91"/>
        <v>#REF!</v>
      </c>
      <c r="L117" s="34" t="e">
        <f t="shared" si="91"/>
        <v>#REF!</v>
      </c>
      <c r="M117" s="34" t="e">
        <f t="shared" si="91"/>
        <v>#REF!</v>
      </c>
      <c r="N117" s="34" t="e">
        <f t="shared" si="91"/>
        <v>#REF!</v>
      </c>
      <c r="O117" s="34" t="e">
        <f t="shared" si="91"/>
        <v>#REF!</v>
      </c>
      <c r="P117" s="34" t="e">
        <f t="shared" si="91"/>
        <v>#REF!</v>
      </c>
      <c r="Q117" s="34" t="e">
        <f t="shared" si="91"/>
        <v>#REF!</v>
      </c>
      <c r="R117" s="34" t="e">
        <f t="shared" si="91"/>
        <v>#REF!</v>
      </c>
      <c r="S117" s="34" t="e">
        <f t="shared" si="91"/>
        <v>#REF!</v>
      </c>
      <c r="T117" s="34" t="e">
        <f t="shared" si="91"/>
        <v>#REF!</v>
      </c>
      <c r="U117" s="34" t="e">
        <f t="shared" si="91"/>
        <v>#REF!</v>
      </c>
      <c r="V117" s="34" t="e">
        <f t="shared" si="91"/>
        <v>#REF!</v>
      </c>
      <c r="W117" s="34" t="e">
        <f t="shared" si="91"/>
        <v>#REF!</v>
      </c>
      <c r="X117" s="34" t="e">
        <f t="shared" si="91"/>
        <v>#REF!</v>
      </c>
      <c r="Y117" s="34" t="e">
        <f t="shared" si="91"/>
        <v>#REF!</v>
      </c>
      <c r="Z117" s="34">
        <f t="shared" si="91"/>
        <v>625734</v>
      </c>
      <c r="AA117" s="34">
        <f t="shared" si="91"/>
        <v>625734</v>
      </c>
      <c r="AB117" s="34">
        <f t="shared" si="91"/>
        <v>528789.91</v>
      </c>
      <c r="AC117" s="127">
        <f t="shared" si="60"/>
        <v>84.507140414297453</v>
      </c>
    </row>
    <row r="118" spans="1:29" ht="60" x14ac:dyDescent="0.25">
      <c r="A118" s="3" t="s">
        <v>12</v>
      </c>
      <c r="B118" s="3"/>
      <c r="C118" s="3"/>
      <c r="D118" s="3"/>
      <c r="E118" s="98"/>
      <c r="F118" s="4" t="s">
        <v>61</v>
      </c>
      <c r="G118" s="5" t="s">
        <v>67</v>
      </c>
      <c r="H118" s="4" t="s">
        <v>446</v>
      </c>
      <c r="I118" s="4" t="s">
        <v>27</v>
      </c>
      <c r="J118" s="34" t="e">
        <f>'2.ВС'!#REF!</f>
        <v>#REF!</v>
      </c>
      <c r="K118" s="34" t="e">
        <f>'2.ВС'!#REF!</f>
        <v>#REF!</v>
      </c>
      <c r="L118" s="34" t="e">
        <f>'2.ВС'!#REF!</f>
        <v>#REF!</v>
      </c>
      <c r="M118" s="34" t="e">
        <f>'2.ВС'!#REF!</f>
        <v>#REF!</v>
      </c>
      <c r="N118" s="34" t="e">
        <f>'2.ВС'!#REF!</f>
        <v>#REF!</v>
      </c>
      <c r="O118" s="34" t="e">
        <f>'2.ВС'!#REF!</f>
        <v>#REF!</v>
      </c>
      <c r="P118" s="34" t="e">
        <f>'2.ВС'!#REF!</f>
        <v>#REF!</v>
      </c>
      <c r="Q118" s="34" t="e">
        <f>'2.ВС'!#REF!</f>
        <v>#REF!</v>
      </c>
      <c r="R118" s="34" t="e">
        <f>'2.ВС'!#REF!</f>
        <v>#REF!</v>
      </c>
      <c r="S118" s="34" t="e">
        <f>'2.ВС'!#REF!</f>
        <v>#REF!</v>
      </c>
      <c r="T118" s="34" t="e">
        <f>'2.ВС'!#REF!</f>
        <v>#REF!</v>
      </c>
      <c r="U118" s="34" t="e">
        <f>'2.ВС'!#REF!</f>
        <v>#REF!</v>
      </c>
      <c r="V118" s="34" t="e">
        <f>'2.ВС'!#REF!</f>
        <v>#REF!</v>
      </c>
      <c r="W118" s="34" t="e">
        <f>'2.ВС'!#REF!</f>
        <v>#REF!</v>
      </c>
      <c r="X118" s="34" t="e">
        <f>'2.ВС'!#REF!</f>
        <v>#REF!</v>
      </c>
      <c r="Y118" s="34" t="e">
        <f>'2.ВС'!#REF!</f>
        <v>#REF!</v>
      </c>
      <c r="Z118" s="34">
        <f>'2.ВС'!J86</f>
        <v>625734</v>
      </c>
      <c r="AA118" s="34">
        <f>'2.ВС'!K86</f>
        <v>625734</v>
      </c>
      <c r="AB118" s="34">
        <f>'2.ВС'!L86</f>
        <v>528789.91</v>
      </c>
      <c r="AC118" s="127">
        <f t="shared" si="60"/>
        <v>84.507140414297453</v>
      </c>
    </row>
    <row r="119" spans="1:29" ht="60" x14ac:dyDescent="0.25">
      <c r="A119" s="25" t="s">
        <v>139</v>
      </c>
      <c r="B119" s="111"/>
      <c r="C119" s="111"/>
      <c r="D119" s="111"/>
      <c r="E119" s="121"/>
      <c r="F119" s="4" t="s">
        <v>61</v>
      </c>
      <c r="G119" s="5" t="s">
        <v>67</v>
      </c>
      <c r="H119" s="5" t="s">
        <v>140</v>
      </c>
      <c r="I119" s="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>
        <f t="shared" si="91"/>
        <v>6700.5</v>
      </c>
      <c r="AA119" s="34">
        <f t="shared" si="91"/>
        <v>6700.5</v>
      </c>
      <c r="AB119" s="34">
        <f t="shared" si="91"/>
        <v>6700.5</v>
      </c>
      <c r="AC119" s="127">
        <f t="shared" si="60"/>
        <v>100</v>
      </c>
    </row>
    <row r="120" spans="1:29" x14ac:dyDescent="0.25">
      <c r="A120" s="111" t="s">
        <v>28</v>
      </c>
      <c r="B120" s="111"/>
      <c r="C120" s="111"/>
      <c r="D120" s="111"/>
      <c r="E120" s="121"/>
      <c r="F120" s="4" t="s">
        <v>61</v>
      </c>
      <c r="G120" s="5" t="s">
        <v>67</v>
      </c>
      <c r="H120" s="5" t="s">
        <v>140</v>
      </c>
      <c r="I120" s="5" t="s">
        <v>29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>
        <f t="shared" si="91"/>
        <v>6700.5</v>
      </c>
      <c r="AA120" s="34">
        <f t="shared" si="91"/>
        <v>6700.5</v>
      </c>
      <c r="AB120" s="34">
        <f t="shared" si="91"/>
        <v>6700.5</v>
      </c>
      <c r="AC120" s="127">
        <f t="shared" si="60"/>
        <v>100</v>
      </c>
    </row>
    <row r="121" spans="1:29" x14ac:dyDescent="0.25">
      <c r="A121" s="111" t="s">
        <v>390</v>
      </c>
      <c r="B121" s="111"/>
      <c r="C121" s="111"/>
      <c r="D121" s="111"/>
      <c r="E121" s="121"/>
      <c r="F121" s="4" t="s">
        <v>61</v>
      </c>
      <c r="G121" s="5" t="s">
        <v>67</v>
      </c>
      <c r="H121" s="5" t="s">
        <v>140</v>
      </c>
      <c r="I121" s="5" t="s">
        <v>389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>
        <f>'2.ВС'!J89</f>
        <v>6700.5</v>
      </c>
      <c r="AA121" s="34">
        <f>'2.ВС'!K89</f>
        <v>6700.5</v>
      </c>
      <c r="AB121" s="34">
        <f>'2.ВС'!L89</f>
        <v>6700.5</v>
      </c>
      <c r="AC121" s="127">
        <f t="shared" si="60"/>
        <v>100</v>
      </c>
    </row>
    <row r="122" spans="1:29" s="56" customFormat="1" x14ac:dyDescent="0.25">
      <c r="A122" s="26" t="s">
        <v>71</v>
      </c>
      <c r="B122" s="57"/>
      <c r="C122" s="57"/>
      <c r="D122" s="57"/>
      <c r="E122" s="78">
        <v>851</v>
      </c>
      <c r="F122" s="27" t="s">
        <v>16</v>
      </c>
      <c r="G122" s="27"/>
      <c r="H122" s="27"/>
      <c r="I122" s="27"/>
      <c r="J122" s="43" t="e">
        <f>J123+J130+J143+J147</f>
        <v>#REF!</v>
      </c>
      <c r="K122" s="43" t="e">
        <f t="shared" ref="K122:M122" si="92">K123+K130+K143+K147</f>
        <v>#REF!</v>
      </c>
      <c r="L122" s="43" t="e">
        <f t="shared" si="92"/>
        <v>#REF!</v>
      </c>
      <c r="M122" s="43" t="e">
        <f t="shared" si="92"/>
        <v>#REF!</v>
      </c>
      <c r="N122" s="43" t="e">
        <f t="shared" ref="N122:U122" si="93">N123+N130+N143+N147</f>
        <v>#REF!</v>
      </c>
      <c r="O122" s="43" t="e">
        <f t="shared" si="93"/>
        <v>#REF!</v>
      </c>
      <c r="P122" s="43" t="e">
        <f t="shared" si="93"/>
        <v>#REF!</v>
      </c>
      <c r="Q122" s="43" t="e">
        <f t="shared" si="93"/>
        <v>#REF!</v>
      </c>
      <c r="R122" s="43" t="e">
        <f t="shared" si="93"/>
        <v>#REF!</v>
      </c>
      <c r="S122" s="43" t="e">
        <f t="shared" si="93"/>
        <v>#REF!</v>
      </c>
      <c r="T122" s="43" t="e">
        <f t="shared" si="93"/>
        <v>#REF!</v>
      </c>
      <c r="U122" s="43" t="e">
        <f t="shared" si="93"/>
        <v>#REF!</v>
      </c>
      <c r="V122" s="43" t="e">
        <f t="shared" ref="V122:Y122" si="94">V123+V130+V143+V147</f>
        <v>#REF!</v>
      </c>
      <c r="W122" s="43" t="e">
        <f t="shared" si="94"/>
        <v>#REF!</v>
      </c>
      <c r="X122" s="43" t="e">
        <f t="shared" si="94"/>
        <v>#REF!</v>
      </c>
      <c r="Y122" s="43" t="e">
        <f t="shared" si="94"/>
        <v>#REF!</v>
      </c>
      <c r="Z122" s="43">
        <f t="shared" ref="Z122:AB122" si="95">Z123+Z130+Z143+Z147</f>
        <v>8969703.7400000002</v>
      </c>
      <c r="AA122" s="43">
        <f t="shared" si="95"/>
        <v>8969703.7400000002</v>
      </c>
      <c r="AB122" s="43">
        <f t="shared" si="95"/>
        <v>5645420.5100000007</v>
      </c>
      <c r="AC122" s="127">
        <f t="shared" si="60"/>
        <v>62.93876223385724</v>
      </c>
    </row>
    <row r="123" spans="1:29" s="36" customFormat="1" ht="28.5" x14ac:dyDescent="0.25">
      <c r="A123" s="29" t="s">
        <v>72</v>
      </c>
      <c r="B123" s="58"/>
      <c r="C123" s="58"/>
      <c r="D123" s="58"/>
      <c r="E123" s="78">
        <v>851</v>
      </c>
      <c r="F123" s="31" t="s">
        <v>16</v>
      </c>
      <c r="G123" s="31" t="s">
        <v>38</v>
      </c>
      <c r="H123" s="31"/>
      <c r="I123" s="31"/>
      <c r="J123" s="35" t="e">
        <f t="shared" ref="J123" si="96">J124+J127</f>
        <v>#REF!</v>
      </c>
      <c r="K123" s="35" t="e">
        <f t="shared" ref="K123:M123" si="97">K124+K127</f>
        <v>#REF!</v>
      </c>
      <c r="L123" s="35" t="e">
        <f t="shared" si="97"/>
        <v>#REF!</v>
      </c>
      <c r="M123" s="35" t="e">
        <f t="shared" si="97"/>
        <v>#REF!</v>
      </c>
      <c r="N123" s="35" t="e">
        <f t="shared" ref="N123:U123" si="98">N124+N127</f>
        <v>#REF!</v>
      </c>
      <c r="O123" s="35" t="e">
        <f t="shared" si="98"/>
        <v>#REF!</v>
      </c>
      <c r="P123" s="35" t="e">
        <f t="shared" si="98"/>
        <v>#REF!</v>
      </c>
      <c r="Q123" s="35" t="e">
        <f t="shared" si="98"/>
        <v>#REF!</v>
      </c>
      <c r="R123" s="35" t="e">
        <f t="shared" si="98"/>
        <v>#REF!</v>
      </c>
      <c r="S123" s="35" t="e">
        <f t="shared" si="98"/>
        <v>#REF!</v>
      </c>
      <c r="T123" s="35" t="e">
        <f t="shared" si="98"/>
        <v>#REF!</v>
      </c>
      <c r="U123" s="35" t="e">
        <f t="shared" si="98"/>
        <v>#REF!</v>
      </c>
      <c r="V123" s="35" t="e">
        <f t="shared" ref="V123:Y123" si="99">V124+V127</f>
        <v>#REF!</v>
      </c>
      <c r="W123" s="35" t="e">
        <f t="shared" si="99"/>
        <v>#REF!</v>
      </c>
      <c r="X123" s="35" t="e">
        <f t="shared" si="99"/>
        <v>#REF!</v>
      </c>
      <c r="Y123" s="35" t="e">
        <f t="shared" si="99"/>
        <v>#REF!</v>
      </c>
      <c r="Z123" s="35">
        <f t="shared" ref="Z123:AB123" si="100">Z124+Z127</f>
        <v>52370.2</v>
      </c>
      <c r="AA123" s="35">
        <f t="shared" si="100"/>
        <v>52370.2</v>
      </c>
      <c r="AB123" s="35">
        <f t="shared" si="100"/>
        <v>52370.2</v>
      </c>
      <c r="AC123" s="127">
        <f t="shared" si="60"/>
        <v>100</v>
      </c>
    </row>
    <row r="124" spans="1:29" s="36" customFormat="1" ht="180" x14ac:dyDescent="0.25">
      <c r="A124" s="25" t="s">
        <v>73</v>
      </c>
      <c r="B124" s="58"/>
      <c r="C124" s="58"/>
      <c r="D124" s="58"/>
      <c r="E124" s="78">
        <v>851</v>
      </c>
      <c r="F124" s="4" t="s">
        <v>16</v>
      </c>
      <c r="G124" s="4" t="s">
        <v>38</v>
      </c>
      <c r="H124" s="4" t="s">
        <v>74</v>
      </c>
      <c r="I124" s="4"/>
      <c r="J124" s="34" t="e">
        <f t="shared" ref="J124:AB125" si="101">J125</f>
        <v>#REF!</v>
      </c>
      <c r="K124" s="34" t="e">
        <f t="shared" si="101"/>
        <v>#REF!</v>
      </c>
      <c r="L124" s="34" t="e">
        <f t="shared" si="101"/>
        <v>#REF!</v>
      </c>
      <c r="M124" s="34" t="e">
        <f t="shared" si="101"/>
        <v>#REF!</v>
      </c>
      <c r="N124" s="34" t="e">
        <f t="shared" si="101"/>
        <v>#REF!</v>
      </c>
      <c r="O124" s="34" t="e">
        <f t="shared" si="101"/>
        <v>#REF!</v>
      </c>
      <c r="P124" s="34" t="e">
        <f t="shared" si="101"/>
        <v>#REF!</v>
      </c>
      <c r="Q124" s="34" t="e">
        <f t="shared" si="101"/>
        <v>#REF!</v>
      </c>
      <c r="R124" s="34" t="e">
        <f t="shared" si="101"/>
        <v>#REF!</v>
      </c>
      <c r="S124" s="34" t="e">
        <f t="shared" si="101"/>
        <v>#REF!</v>
      </c>
      <c r="T124" s="34" t="e">
        <f t="shared" si="101"/>
        <v>#REF!</v>
      </c>
      <c r="U124" s="34" t="e">
        <f t="shared" si="101"/>
        <v>#REF!</v>
      </c>
      <c r="V124" s="34" t="e">
        <f t="shared" si="101"/>
        <v>#REF!</v>
      </c>
      <c r="W124" s="34" t="e">
        <f t="shared" si="101"/>
        <v>#REF!</v>
      </c>
      <c r="X124" s="34" t="e">
        <f t="shared" si="101"/>
        <v>#REF!</v>
      </c>
      <c r="Y124" s="34" t="e">
        <f t="shared" si="101"/>
        <v>#REF!</v>
      </c>
      <c r="Z124" s="34">
        <f t="shared" si="101"/>
        <v>52370.2</v>
      </c>
      <c r="AA124" s="34">
        <f t="shared" si="101"/>
        <v>52370.2</v>
      </c>
      <c r="AB124" s="34">
        <f t="shared" si="101"/>
        <v>52370.2</v>
      </c>
      <c r="AC124" s="127">
        <f t="shared" si="60"/>
        <v>100</v>
      </c>
    </row>
    <row r="125" spans="1:29" s="36" customFormat="1" ht="60" x14ac:dyDescent="0.25">
      <c r="A125" s="3" t="s">
        <v>25</v>
      </c>
      <c r="B125" s="76"/>
      <c r="C125" s="76"/>
      <c r="D125" s="76"/>
      <c r="E125" s="78">
        <v>851</v>
      </c>
      <c r="F125" s="4" t="s">
        <v>16</v>
      </c>
      <c r="G125" s="4" t="s">
        <v>38</v>
      </c>
      <c r="H125" s="4" t="s">
        <v>74</v>
      </c>
      <c r="I125" s="4" t="s">
        <v>26</v>
      </c>
      <c r="J125" s="34" t="e">
        <f t="shared" si="101"/>
        <v>#REF!</v>
      </c>
      <c r="K125" s="34" t="e">
        <f t="shared" si="101"/>
        <v>#REF!</v>
      </c>
      <c r="L125" s="34" t="e">
        <f t="shared" si="101"/>
        <v>#REF!</v>
      </c>
      <c r="M125" s="34" t="e">
        <f t="shared" si="101"/>
        <v>#REF!</v>
      </c>
      <c r="N125" s="34" t="e">
        <f t="shared" si="101"/>
        <v>#REF!</v>
      </c>
      <c r="O125" s="34" t="e">
        <f t="shared" si="101"/>
        <v>#REF!</v>
      </c>
      <c r="P125" s="34" t="e">
        <f t="shared" si="101"/>
        <v>#REF!</v>
      </c>
      <c r="Q125" s="34" t="e">
        <f t="shared" si="101"/>
        <v>#REF!</v>
      </c>
      <c r="R125" s="34" t="e">
        <f t="shared" si="101"/>
        <v>#REF!</v>
      </c>
      <c r="S125" s="34" t="e">
        <f t="shared" si="101"/>
        <v>#REF!</v>
      </c>
      <c r="T125" s="34" t="e">
        <f t="shared" si="101"/>
        <v>#REF!</v>
      </c>
      <c r="U125" s="34" t="e">
        <f t="shared" si="101"/>
        <v>#REF!</v>
      </c>
      <c r="V125" s="34" t="e">
        <f t="shared" si="101"/>
        <v>#REF!</v>
      </c>
      <c r="W125" s="34" t="e">
        <f t="shared" si="101"/>
        <v>#REF!</v>
      </c>
      <c r="X125" s="34" t="e">
        <f t="shared" si="101"/>
        <v>#REF!</v>
      </c>
      <c r="Y125" s="34" t="e">
        <f t="shared" si="101"/>
        <v>#REF!</v>
      </c>
      <c r="Z125" s="34">
        <f t="shared" si="101"/>
        <v>52370.2</v>
      </c>
      <c r="AA125" s="34">
        <f t="shared" si="101"/>
        <v>52370.2</v>
      </c>
      <c r="AB125" s="34">
        <f t="shared" si="101"/>
        <v>52370.2</v>
      </c>
      <c r="AC125" s="127">
        <f t="shared" si="60"/>
        <v>100</v>
      </c>
    </row>
    <row r="126" spans="1:29" s="36" customFormat="1" ht="60" x14ac:dyDescent="0.25">
      <c r="A126" s="3" t="s">
        <v>12</v>
      </c>
      <c r="B126" s="3"/>
      <c r="C126" s="3"/>
      <c r="D126" s="3"/>
      <c r="E126" s="78">
        <v>851</v>
      </c>
      <c r="F126" s="4" t="s">
        <v>16</v>
      </c>
      <c r="G126" s="4" t="s">
        <v>38</v>
      </c>
      <c r="H126" s="4" t="s">
        <v>74</v>
      </c>
      <c r="I126" s="4" t="s">
        <v>27</v>
      </c>
      <c r="J126" s="34" t="e">
        <f>'2.ВС'!#REF!</f>
        <v>#REF!</v>
      </c>
      <c r="K126" s="34" t="e">
        <f>'2.ВС'!#REF!</f>
        <v>#REF!</v>
      </c>
      <c r="L126" s="34" t="e">
        <f>'2.ВС'!#REF!</f>
        <v>#REF!</v>
      </c>
      <c r="M126" s="34" t="e">
        <f>'2.ВС'!#REF!</f>
        <v>#REF!</v>
      </c>
      <c r="N126" s="34" t="e">
        <f>'2.ВС'!#REF!</f>
        <v>#REF!</v>
      </c>
      <c r="O126" s="34" t="e">
        <f>'2.ВС'!#REF!</f>
        <v>#REF!</v>
      </c>
      <c r="P126" s="34" t="e">
        <f>'2.ВС'!#REF!</f>
        <v>#REF!</v>
      </c>
      <c r="Q126" s="34" t="e">
        <f>'2.ВС'!#REF!</f>
        <v>#REF!</v>
      </c>
      <c r="R126" s="34" t="e">
        <f>'2.ВС'!#REF!</f>
        <v>#REF!</v>
      </c>
      <c r="S126" s="34" t="e">
        <f>'2.ВС'!#REF!</f>
        <v>#REF!</v>
      </c>
      <c r="T126" s="34" t="e">
        <f>'2.ВС'!#REF!</f>
        <v>#REF!</v>
      </c>
      <c r="U126" s="34" t="e">
        <f>'2.ВС'!#REF!</f>
        <v>#REF!</v>
      </c>
      <c r="V126" s="34" t="e">
        <f>'2.ВС'!#REF!</f>
        <v>#REF!</v>
      </c>
      <c r="W126" s="34" t="e">
        <f>'2.ВС'!#REF!</f>
        <v>#REF!</v>
      </c>
      <c r="X126" s="34" t="e">
        <f>'2.ВС'!#REF!</f>
        <v>#REF!</v>
      </c>
      <c r="Y126" s="34" t="e">
        <f>'2.ВС'!#REF!</f>
        <v>#REF!</v>
      </c>
      <c r="Z126" s="34">
        <f>'2.ВС'!J94</f>
        <v>52370.2</v>
      </c>
      <c r="AA126" s="34">
        <f>'2.ВС'!K94</f>
        <v>52370.2</v>
      </c>
      <c r="AB126" s="34">
        <f>'2.ВС'!L94</f>
        <v>52370.2</v>
      </c>
      <c r="AC126" s="127">
        <f t="shared" si="60"/>
        <v>100</v>
      </c>
    </row>
    <row r="127" spans="1:29" ht="30" x14ac:dyDescent="0.25">
      <c r="A127" s="25" t="s">
        <v>75</v>
      </c>
      <c r="B127" s="3"/>
      <c r="C127" s="3"/>
      <c r="D127" s="3"/>
      <c r="E127" s="78">
        <v>851</v>
      </c>
      <c r="F127" s="4" t="s">
        <v>16</v>
      </c>
      <c r="G127" s="4" t="s">
        <v>38</v>
      </c>
      <c r="H127" s="4" t="s">
        <v>76</v>
      </c>
      <c r="I127" s="78"/>
      <c r="J127" s="34" t="e">
        <f t="shared" ref="J127:AB128" si="102">J128</f>
        <v>#REF!</v>
      </c>
      <c r="K127" s="34" t="e">
        <f t="shared" si="102"/>
        <v>#REF!</v>
      </c>
      <c r="L127" s="34" t="e">
        <f t="shared" si="102"/>
        <v>#REF!</v>
      </c>
      <c r="M127" s="34" t="e">
        <f t="shared" si="102"/>
        <v>#REF!</v>
      </c>
      <c r="N127" s="34" t="e">
        <f t="shared" si="102"/>
        <v>#REF!</v>
      </c>
      <c r="O127" s="34" t="e">
        <f t="shared" si="102"/>
        <v>#REF!</v>
      </c>
      <c r="P127" s="34" t="e">
        <f t="shared" si="102"/>
        <v>#REF!</v>
      </c>
      <c r="Q127" s="34" t="e">
        <f t="shared" si="102"/>
        <v>#REF!</v>
      </c>
      <c r="R127" s="34" t="e">
        <f t="shared" si="102"/>
        <v>#REF!</v>
      </c>
      <c r="S127" s="34" t="e">
        <f t="shared" si="102"/>
        <v>#REF!</v>
      </c>
      <c r="T127" s="34" t="e">
        <f t="shared" si="102"/>
        <v>#REF!</v>
      </c>
      <c r="U127" s="34" t="e">
        <f t="shared" si="102"/>
        <v>#REF!</v>
      </c>
      <c r="V127" s="34" t="e">
        <f t="shared" si="102"/>
        <v>#REF!</v>
      </c>
      <c r="W127" s="34" t="e">
        <f t="shared" si="102"/>
        <v>#REF!</v>
      </c>
      <c r="X127" s="34" t="e">
        <f t="shared" si="102"/>
        <v>#REF!</v>
      </c>
      <c r="Y127" s="34" t="e">
        <f t="shared" si="102"/>
        <v>#REF!</v>
      </c>
      <c r="Z127" s="34">
        <f t="shared" si="102"/>
        <v>0</v>
      </c>
      <c r="AA127" s="34">
        <f t="shared" si="102"/>
        <v>0</v>
      </c>
      <c r="AB127" s="34">
        <f t="shared" si="102"/>
        <v>0</v>
      </c>
      <c r="AC127" s="127" t="e">
        <f t="shared" si="60"/>
        <v>#DIV/0!</v>
      </c>
    </row>
    <row r="128" spans="1:29" x14ac:dyDescent="0.25">
      <c r="A128" s="3" t="s">
        <v>28</v>
      </c>
      <c r="B128" s="3"/>
      <c r="C128" s="3"/>
      <c r="D128" s="3"/>
      <c r="E128" s="78">
        <v>851</v>
      </c>
      <c r="F128" s="4" t="s">
        <v>16</v>
      </c>
      <c r="G128" s="4" t="s">
        <v>38</v>
      </c>
      <c r="H128" s="4" t="s">
        <v>76</v>
      </c>
      <c r="I128" s="4" t="s">
        <v>29</v>
      </c>
      <c r="J128" s="34" t="e">
        <f t="shared" si="102"/>
        <v>#REF!</v>
      </c>
      <c r="K128" s="34" t="e">
        <f t="shared" si="102"/>
        <v>#REF!</v>
      </c>
      <c r="L128" s="34" t="e">
        <f t="shared" si="102"/>
        <v>#REF!</v>
      </c>
      <c r="M128" s="34" t="e">
        <f t="shared" si="102"/>
        <v>#REF!</v>
      </c>
      <c r="N128" s="34" t="e">
        <f t="shared" si="102"/>
        <v>#REF!</v>
      </c>
      <c r="O128" s="34" t="e">
        <f t="shared" si="102"/>
        <v>#REF!</v>
      </c>
      <c r="P128" s="34" t="e">
        <f t="shared" si="102"/>
        <v>#REF!</v>
      </c>
      <c r="Q128" s="34" t="e">
        <f t="shared" si="102"/>
        <v>#REF!</v>
      </c>
      <c r="R128" s="34" t="e">
        <f t="shared" si="102"/>
        <v>#REF!</v>
      </c>
      <c r="S128" s="34" t="e">
        <f t="shared" si="102"/>
        <v>#REF!</v>
      </c>
      <c r="T128" s="34" t="e">
        <f t="shared" si="102"/>
        <v>#REF!</v>
      </c>
      <c r="U128" s="34" t="e">
        <f t="shared" si="102"/>
        <v>#REF!</v>
      </c>
      <c r="V128" s="34" t="e">
        <f t="shared" si="102"/>
        <v>#REF!</v>
      </c>
      <c r="W128" s="34" t="e">
        <f t="shared" si="102"/>
        <v>#REF!</v>
      </c>
      <c r="X128" s="34" t="e">
        <f t="shared" si="102"/>
        <v>#REF!</v>
      </c>
      <c r="Y128" s="34" t="e">
        <f t="shared" si="102"/>
        <v>#REF!</v>
      </c>
      <c r="Z128" s="34">
        <f t="shared" si="102"/>
        <v>0</v>
      </c>
      <c r="AA128" s="34">
        <f t="shared" si="102"/>
        <v>0</v>
      </c>
      <c r="AB128" s="34">
        <f t="shared" si="102"/>
        <v>0</v>
      </c>
      <c r="AC128" s="127" t="e">
        <f t="shared" si="60"/>
        <v>#DIV/0!</v>
      </c>
    </row>
    <row r="129" spans="1:29" ht="90" x14ac:dyDescent="0.25">
      <c r="A129" s="3" t="s">
        <v>77</v>
      </c>
      <c r="B129" s="3"/>
      <c r="C129" s="3"/>
      <c r="D129" s="3"/>
      <c r="E129" s="78">
        <v>851</v>
      </c>
      <c r="F129" s="4" t="s">
        <v>16</v>
      </c>
      <c r="G129" s="4" t="s">
        <v>38</v>
      </c>
      <c r="H129" s="4" t="s">
        <v>76</v>
      </c>
      <c r="I129" s="4" t="s">
        <v>78</v>
      </c>
      <c r="J129" s="34" t="e">
        <f>'2.ВС'!#REF!</f>
        <v>#REF!</v>
      </c>
      <c r="K129" s="34" t="e">
        <f>'2.ВС'!#REF!</f>
        <v>#REF!</v>
      </c>
      <c r="L129" s="34" t="e">
        <f>'2.ВС'!#REF!</f>
        <v>#REF!</v>
      </c>
      <c r="M129" s="34" t="e">
        <f>'2.ВС'!#REF!</f>
        <v>#REF!</v>
      </c>
      <c r="N129" s="34" t="e">
        <f>'2.ВС'!#REF!</f>
        <v>#REF!</v>
      </c>
      <c r="O129" s="34" t="e">
        <f>'2.ВС'!#REF!</f>
        <v>#REF!</v>
      </c>
      <c r="P129" s="34" t="e">
        <f>'2.ВС'!#REF!</f>
        <v>#REF!</v>
      </c>
      <c r="Q129" s="34" t="e">
        <f>'2.ВС'!#REF!</f>
        <v>#REF!</v>
      </c>
      <c r="R129" s="34" t="e">
        <f>'2.ВС'!#REF!</f>
        <v>#REF!</v>
      </c>
      <c r="S129" s="34" t="e">
        <f>'2.ВС'!#REF!</f>
        <v>#REF!</v>
      </c>
      <c r="T129" s="34" t="e">
        <f>'2.ВС'!#REF!</f>
        <v>#REF!</v>
      </c>
      <c r="U129" s="34" t="e">
        <f>'2.ВС'!#REF!</f>
        <v>#REF!</v>
      </c>
      <c r="V129" s="34" t="e">
        <f>'2.ВС'!#REF!</f>
        <v>#REF!</v>
      </c>
      <c r="W129" s="34" t="e">
        <f>'2.ВС'!#REF!</f>
        <v>#REF!</v>
      </c>
      <c r="X129" s="34" t="e">
        <f>'2.ВС'!#REF!</f>
        <v>#REF!</v>
      </c>
      <c r="Y129" s="34" t="e">
        <f>'2.ВС'!#REF!</f>
        <v>#REF!</v>
      </c>
      <c r="Z129" s="34">
        <f>'2.ВС'!J97</f>
        <v>0</v>
      </c>
      <c r="AA129" s="34">
        <f>'2.ВС'!K97</f>
        <v>0</v>
      </c>
      <c r="AB129" s="34">
        <f>'2.ВС'!L97</f>
        <v>0</v>
      </c>
      <c r="AC129" s="127" t="e">
        <f t="shared" si="60"/>
        <v>#DIV/0!</v>
      </c>
    </row>
    <row r="130" spans="1:29" s="36" customFormat="1" x14ac:dyDescent="0.25">
      <c r="A130" s="29" t="s">
        <v>79</v>
      </c>
      <c r="B130" s="58"/>
      <c r="C130" s="58"/>
      <c r="D130" s="58"/>
      <c r="E130" s="14">
        <v>851</v>
      </c>
      <c r="F130" s="31" t="s">
        <v>16</v>
      </c>
      <c r="G130" s="31" t="s">
        <v>80</v>
      </c>
      <c r="H130" s="31"/>
      <c r="I130" s="31"/>
      <c r="J130" s="35" t="e">
        <f>J131+J134+J137+J140</f>
        <v>#REF!</v>
      </c>
      <c r="K130" s="35" t="e">
        <f t="shared" ref="K130:M130" si="103">K131+K134+K137+K140</f>
        <v>#REF!</v>
      </c>
      <c r="L130" s="35" t="e">
        <f t="shared" si="103"/>
        <v>#REF!</v>
      </c>
      <c r="M130" s="35" t="e">
        <f t="shared" si="103"/>
        <v>#REF!</v>
      </c>
      <c r="N130" s="35" t="e">
        <f t="shared" ref="N130:U130" si="104">N131+N134+N137+N140</f>
        <v>#REF!</v>
      </c>
      <c r="O130" s="35" t="e">
        <f t="shared" si="104"/>
        <v>#REF!</v>
      </c>
      <c r="P130" s="35" t="e">
        <f t="shared" si="104"/>
        <v>#REF!</v>
      </c>
      <c r="Q130" s="35" t="e">
        <f t="shared" si="104"/>
        <v>#REF!</v>
      </c>
      <c r="R130" s="35" t="e">
        <f t="shared" si="104"/>
        <v>#REF!</v>
      </c>
      <c r="S130" s="35" t="e">
        <f t="shared" si="104"/>
        <v>#REF!</v>
      </c>
      <c r="T130" s="35" t="e">
        <f t="shared" si="104"/>
        <v>#REF!</v>
      </c>
      <c r="U130" s="35" t="e">
        <f t="shared" si="104"/>
        <v>#REF!</v>
      </c>
      <c r="V130" s="35" t="e">
        <f t="shared" ref="V130:Y130" si="105">V131+V134+V137+V140</f>
        <v>#REF!</v>
      </c>
      <c r="W130" s="35" t="e">
        <f t="shared" si="105"/>
        <v>#REF!</v>
      </c>
      <c r="X130" s="35" t="e">
        <f t="shared" si="105"/>
        <v>#REF!</v>
      </c>
      <c r="Y130" s="35" t="e">
        <f t="shared" si="105"/>
        <v>#REF!</v>
      </c>
      <c r="Z130" s="35">
        <f t="shared" ref="Z130:AB130" si="106">Z131+Z134+Z137+Z140</f>
        <v>2006653</v>
      </c>
      <c r="AA130" s="35">
        <f t="shared" si="106"/>
        <v>2006653</v>
      </c>
      <c r="AB130" s="35">
        <f t="shared" si="106"/>
        <v>1289430.6000000001</v>
      </c>
      <c r="AC130" s="127">
        <f t="shared" si="60"/>
        <v>64.257776506451293</v>
      </c>
    </row>
    <row r="131" spans="1:29" ht="135" x14ac:dyDescent="0.25">
      <c r="A131" s="25" t="s">
        <v>362</v>
      </c>
      <c r="B131" s="3"/>
      <c r="C131" s="3"/>
      <c r="D131" s="3"/>
      <c r="E131" s="78">
        <v>851</v>
      </c>
      <c r="F131" s="4" t="s">
        <v>16</v>
      </c>
      <c r="G131" s="4" t="s">
        <v>80</v>
      </c>
      <c r="H131" s="4" t="s">
        <v>81</v>
      </c>
      <c r="I131" s="4"/>
      <c r="J131" s="34" t="e">
        <f t="shared" ref="J131:AB135" si="107">J132</f>
        <v>#REF!</v>
      </c>
      <c r="K131" s="34" t="e">
        <f t="shared" si="107"/>
        <v>#REF!</v>
      </c>
      <c r="L131" s="34" t="e">
        <f t="shared" si="107"/>
        <v>#REF!</v>
      </c>
      <c r="M131" s="34" t="e">
        <f t="shared" si="107"/>
        <v>#REF!</v>
      </c>
      <c r="N131" s="34" t="e">
        <f t="shared" si="107"/>
        <v>#REF!</v>
      </c>
      <c r="O131" s="34" t="e">
        <f t="shared" si="107"/>
        <v>#REF!</v>
      </c>
      <c r="P131" s="34" t="e">
        <f t="shared" si="107"/>
        <v>#REF!</v>
      </c>
      <c r="Q131" s="34" t="e">
        <f t="shared" si="107"/>
        <v>#REF!</v>
      </c>
      <c r="R131" s="34" t="e">
        <f t="shared" si="107"/>
        <v>#REF!</v>
      </c>
      <c r="S131" s="34" t="e">
        <f t="shared" si="107"/>
        <v>#REF!</v>
      </c>
      <c r="T131" s="34" t="e">
        <f t="shared" si="107"/>
        <v>#REF!</v>
      </c>
      <c r="U131" s="34" t="e">
        <f t="shared" si="107"/>
        <v>#REF!</v>
      </c>
      <c r="V131" s="34" t="e">
        <f t="shared" si="107"/>
        <v>#REF!</v>
      </c>
      <c r="W131" s="34" t="e">
        <f t="shared" si="107"/>
        <v>#REF!</v>
      </c>
      <c r="X131" s="34" t="e">
        <f t="shared" si="107"/>
        <v>#REF!</v>
      </c>
      <c r="Y131" s="34" t="e">
        <f t="shared" si="107"/>
        <v>#REF!</v>
      </c>
      <c r="Z131" s="34">
        <f t="shared" si="107"/>
        <v>1886933</v>
      </c>
      <c r="AA131" s="34">
        <f t="shared" si="107"/>
        <v>1886933</v>
      </c>
      <c r="AB131" s="34">
        <f t="shared" si="107"/>
        <v>1251990.6000000001</v>
      </c>
      <c r="AC131" s="127">
        <f t="shared" si="60"/>
        <v>66.35055934683426</v>
      </c>
    </row>
    <row r="132" spans="1:29" x14ac:dyDescent="0.25">
      <c r="A132" s="3" t="s">
        <v>28</v>
      </c>
      <c r="B132" s="3"/>
      <c r="C132" s="3"/>
      <c r="D132" s="3"/>
      <c r="E132" s="78">
        <v>851</v>
      </c>
      <c r="F132" s="4" t="s">
        <v>16</v>
      </c>
      <c r="G132" s="4" t="s">
        <v>80</v>
      </c>
      <c r="H132" s="4" t="s">
        <v>81</v>
      </c>
      <c r="I132" s="4" t="s">
        <v>29</v>
      </c>
      <c r="J132" s="34" t="e">
        <f t="shared" si="107"/>
        <v>#REF!</v>
      </c>
      <c r="K132" s="34" t="e">
        <f t="shared" si="107"/>
        <v>#REF!</v>
      </c>
      <c r="L132" s="34" t="e">
        <f t="shared" si="107"/>
        <v>#REF!</v>
      </c>
      <c r="M132" s="34" t="e">
        <f t="shared" si="107"/>
        <v>#REF!</v>
      </c>
      <c r="N132" s="34" t="e">
        <f t="shared" si="107"/>
        <v>#REF!</v>
      </c>
      <c r="O132" s="34" t="e">
        <f t="shared" si="107"/>
        <v>#REF!</v>
      </c>
      <c r="P132" s="34" t="e">
        <f t="shared" si="107"/>
        <v>#REF!</v>
      </c>
      <c r="Q132" s="34" t="e">
        <f t="shared" si="107"/>
        <v>#REF!</v>
      </c>
      <c r="R132" s="34" t="e">
        <f t="shared" si="107"/>
        <v>#REF!</v>
      </c>
      <c r="S132" s="34" t="e">
        <f t="shared" si="107"/>
        <v>#REF!</v>
      </c>
      <c r="T132" s="34" t="e">
        <f t="shared" si="107"/>
        <v>#REF!</v>
      </c>
      <c r="U132" s="34" t="e">
        <f t="shared" si="107"/>
        <v>#REF!</v>
      </c>
      <c r="V132" s="34" t="e">
        <f t="shared" si="107"/>
        <v>#REF!</v>
      </c>
      <c r="W132" s="34" t="e">
        <f t="shared" si="107"/>
        <v>#REF!</v>
      </c>
      <c r="X132" s="34" t="e">
        <f t="shared" si="107"/>
        <v>#REF!</v>
      </c>
      <c r="Y132" s="34" t="e">
        <f t="shared" si="107"/>
        <v>#REF!</v>
      </c>
      <c r="Z132" s="34">
        <f t="shared" si="107"/>
        <v>1886933</v>
      </c>
      <c r="AA132" s="34">
        <f t="shared" si="107"/>
        <v>1886933</v>
      </c>
      <c r="AB132" s="34">
        <f t="shared" si="107"/>
        <v>1251990.6000000001</v>
      </c>
      <c r="AC132" s="127">
        <f t="shared" si="60"/>
        <v>66.35055934683426</v>
      </c>
    </row>
    <row r="133" spans="1:29" ht="90" x14ac:dyDescent="0.25">
      <c r="A133" s="3" t="s">
        <v>77</v>
      </c>
      <c r="B133" s="3"/>
      <c r="C133" s="3"/>
      <c r="D133" s="3"/>
      <c r="E133" s="78">
        <v>851</v>
      </c>
      <c r="F133" s="4" t="s">
        <v>16</v>
      </c>
      <c r="G133" s="4" t="s">
        <v>80</v>
      </c>
      <c r="H133" s="4" t="s">
        <v>81</v>
      </c>
      <c r="I133" s="4" t="s">
        <v>78</v>
      </c>
      <c r="J133" s="34" t="e">
        <f>'2.ВС'!#REF!</f>
        <v>#REF!</v>
      </c>
      <c r="K133" s="34" t="e">
        <f>'2.ВС'!#REF!</f>
        <v>#REF!</v>
      </c>
      <c r="L133" s="34" t="e">
        <f>'2.ВС'!#REF!</f>
        <v>#REF!</v>
      </c>
      <c r="M133" s="34" t="e">
        <f>'2.ВС'!#REF!</f>
        <v>#REF!</v>
      </c>
      <c r="N133" s="34" t="e">
        <f>'2.ВС'!#REF!</f>
        <v>#REF!</v>
      </c>
      <c r="O133" s="34" t="e">
        <f>'2.ВС'!#REF!</f>
        <v>#REF!</v>
      </c>
      <c r="P133" s="34" t="e">
        <f>'2.ВС'!#REF!</f>
        <v>#REF!</v>
      </c>
      <c r="Q133" s="34" t="e">
        <f>'2.ВС'!#REF!</f>
        <v>#REF!</v>
      </c>
      <c r="R133" s="34" t="e">
        <f>'2.ВС'!#REF!</f>
        <v>#REF!</v>
      </c>
      <c r="S133" s="34" t="e">
        <f>'2.ВС'!#REF!</f>
        <v>#REF!</v>
      </c>
      <c r="T133" s="34" t="e">
        <f>'2.ВС'!#REF!</f>
        <v>#REF!</v>
      </c>
      <c r="U133" s="34" t="e">
        <f>'2.ВС'!#REF!</f>
        <v>#REF!</v>
      </c>
      <c r="V133" s="34" t="e">
        <f>'2.ВС'!#REF!</f>
        <v>#REF!</v>
      </c>
      <c r="W133" s="34" t="e">
        <f>'2.ВС'!#REF!</f>
        <v>#REF!</v>
      </c>
      <c r="X133" s="34" t="e">
        <f>'2.ВС'!#REF!</f>
        <v>#REF!</v>
      </c>
      <c r="Y133" s="34" t="e">
        <f>'2.ВС'!#REF!</f>
        <v>#REF!</v>
      </c>
      <c r="Z133" s="34">
        <f>'2.ВС'!J101</f>
        <v>1886933</v>
      </c>
      <c r="AA133" s="34">
        <f>'2.ВС'!K101</f>
        <v>1886933</v>
      </c>
      <c r="AB133" s="34">
        <f>'2.ВС'!L101</f>
        <v>1251990.6000000001</v>
      </c>
      <c r="AC133" s="127">
        <f t="shared" si="60"/>
        <v>66.35055934683426</v>
      </c>
    </row>
    <row r="134" spans="1:29" ht="45" x14ac:dyDescent="0.25">
      <c r="A134" s="13" t="s">
        <v>423</v>
      </c>
      <c r="B134" s="3"/>
      <c r="C134" s="3"/>
      <c r="D134" s="3"/>
      <c r="E134" s="78">
        <v>851</v>
      </c>
      <c r="F134" s="4" t="s">
        <v>16</v>
      </c>
      <c r="G134" s="4" t="s">
        <v>80</v>
      </c>
      <c r="H134" s="4" t="s">
        <v>424</v>
      </c>
      <c r="I134" s="4"/>
      <c r="J134" s="34" t="e">
        <f t="shared" si="107"/>
        <v>#REF!</v>
      </c>
      <c r="K134" s="34" t="e">
        <f t="shared" si="107"/>
        <v>#REF!</v>
      </c>
      <c r="L134" s="34" t="e">
        <f t="shared" si="107"/>
        <v>#REF!</v>
      </c>
      <c r="M134" s="34" t="e">
        <f t="shared" si="107"/>
        <v>#REF!</v>
      </c>
      <c r="N134" s="34" t="e">
        <f t="shared" si="107"/>
        <v>#REF!</v>
      </c>
      <c r="O134" s="34" t="e">
        <f t="shared" si="107"/>
        <v>#REF!</v>
      </c>
      <c r="P134" s="34" t="e">
        <f t="shared" si="107"/>
        <v>#REF!</v>
      </c>
      <c r="Q134" s="34" t="e">
        <f t="shared" si="107"/>
        <v>#REF!</v>
      </c>
      <c r="R134" s="34" t="e">
        <f t="shared" si="107"/>
        <v>#REF!</v>
      </c>
      <c r="S134" s="34" t="e">
        <f t="shared" si="107"/>
        <v>#REF!</v>
      </c>
      <c r="T134" s="34" t="e">
        <f t="shared" si="107"/>
        <v>#REF!</v>
      </c>
      <c r="U134" s="34" t="e">
        <f t="shared" si="107"/>
        <v>#REF!</v>
      </c>
      <c r="V134" s="34" t="e">
        <f t="shared" si="107"/>
        <v>#REF!</v>
      </c>
      <c r="W134" s="34" t="e">
        <f t="shared" si="107"/>
        <v>#REF!</v>
      </c>
      <c r="X134" s="34" t="e">
        <f t="shared" si="107"/>
        <v>#REF!</v>
      </c>
      <c r="Y134" s="34" t="e">
        <f t="shared" si="107"/>
        <v>#REF!</v>
      </c>
      <c r="Z134" s="34">
        <f t="shared" si="107"/>
        <v>69960</v>
      </c>
      <c r="AA134" s="34">
        <f t="shared" si="107"/>
        <v>69960</v>
      </c>
      <c r="AB134" s="34">
        <f t="shared" si="107"/>
        <v>0</v>
      </c>
      <c r="AC134" s="127">
        <f t="shared" si="60"/>
        <v>0</v>
      </c>
    </row>
    <row r="135" spans="1:29" ht="60" x14ac:dyDescent="0.25">
      <c r="A135" s="3" t="s">
        <v>25</v>
      </c>
      <c r="B135" s="3"/>
      <c r="C135" s="3"/>
      <c r="D135" s="3"/>
      <c r="E135" s="78">
        <v>851</v>
      </c>
      <c r="F135" s="4" t="s">
        <v>16</v>
      </c>
      <c r="G135" s="4" t="s">
        <v>80</v>
      </c>
      <c r="H135" s="4" t="s">
        <v>424</v>
      </c>
      <c r="I135" s="4" t="s">
        <v>26</v>
      </c>
      <c r="J135" s="34" t="e">
        <f t="shared" si="107"/>
        <v>#REF!</v>
      </c>
      <c r="K135" s="34" t="e">
        <f t="shared" si="107"/>
        <v>#REF!</v>
      </c>
      <c r="L135" s="34" t="e">
        <f t="shared" si="107"/>
        <v>#REF!</v>
      </c>
      <c r="M135" s="34" t="e">
        <f t="shared" si="107"/>
        <v>#REF!</v>
      </c>
      <c r="N135" s="34" t="e">
        <f t="shared" si="107"/>
        <v>#REF!</v>
      </c>
      <c r="O135" s="34" t="e">
        <f t="shared" si="107"/>
        <v>#REF!</v>
      </c>
      <c r="P135" s="34" t="e">
        <f t="shared" si="107"/>
        <v>#REF!</v>
      </c>
      <c r="Q135" s="34" t="e">
        <f t="shared" si="107"/>
        <v>#REF!</v>
      </c>
      <c r="R135" s="34" t="e">
        <f t="shared" si="107"/>
        <v>#REF!</v>
      </c>
      <c r="S135" s="34" t="e">
        <f t="shared" si="107"/>
        <v>#REF!</v>
      </c>
      <c r="T135" s="34" t="e">
        <f t="shared" si="107"/>
        <v>#REF!</v>
      </c>
      <c r="U135" s="34" t="e">
        <f t="shared" si="107"/>
        <v>#REF!</v>
      </c>
      <c r="V135" s="34" t="e">
        <f t="shared" si="107"/>
        <v>#REF!</v>
      </c>
      <c r="W135" s="34" t="e">
        <f t="shared" si="107"/>
        <v>#REF!</v>
      </c>
      <c r="X135" s="34" t="e">
        <f t="shared" si="107"/>
        <v>#REF!</v>
      </c>
      <c r="Y135" s="34" t="e">
        <f t="shared" si="107"/>
        <v>#REF!</v>
      </c>
      <c r="Z135" s="34">
        <f t="shared" si="107"/>
        <v>69960</v>
      </c>
      <c r="AA135" s="34">
        <f t="shared" si="107"/>
        <v>69960</v>
      </c>
      <c r="AB135" s="34">
        <f t="shared" si="107"/>
        <v>0</v>
      </c>
      <c r="AC135" s="127">
        <f t="shared" si="60"/>
        <v>0</v>
      </c>
    </row>
    <row r="136" spans="1:29" ht="60" x14ac:dyDescent="0.25">
      <c r="A136" s="3" t="s">
        <v>12</v>
      </c>
      <c r="B136" s="3"/>
      <c r="C136" s="3"/>
      <c r="D136" s="3"/>
      <c r="E136" s="78">
        <v>851</v>
      </c>
      <c r="F136" s="4" t="s">
        <v>16</v>
      </c>
      <c r="G136" s="4" t="s">
        <v>80</v>
      </c>
      <c r="H136" s="4" t="s">
        <v>424</v>
      </c>
      <c r="I136" s="4" t="s">
        <v>27</v>
      </c>
      <c r="J136" s="34" t="e">
        <f>'2.ВС'!#REF!</f>
        <v>#REF!</v>
      </c>
      <c r="K136" s="34" t="e">
        <f>'2.ВС'!#REF!</f>
        <v>#REF!</v>
      </c>
      <c r="L136" s="34" t="e">
        <f>'2.ВС'!#REF!</f>
        <v>#REF!</v>
      </c>
      <c r="M136" s="34" t="e">
        <f>'2.ВС'!#REF!</f>
        <v>#REF!</v>
      </c>
      <c r="N136" s="34" t="e">
        <f>'2.ВС'!#REF!</f>
        <v>#REF!</v>
      </c>
      <c r="O136" s="34" t="e">
        <f>'2.ВС'!#REF!</f>
        <v>#REF!</v>
      </c>
      <c r="P136" s="34" t="e">
        <f>'2.ВС'!#REF!</f>
        <v>#REF!</v>
      </c>
      <c r="Q136" s="34" t="e">
        <f>'2.ВС'!#REF!</f>
        <v>#REF!</v>
      </c>
      <c r="R136" s="34" t="e">
        <f>'2.ВС'!#REF!</f>
        <v>#REF!</v>
      </c>
      <c r="S136" s="34" t="e">
        <f>'2.ВС'!#REF!</f>
        <v>#REF!</v>
      </c>
      <c r="T136" s="34" t="e">
        <f>'2.ВС'!#REF!</f>
        <v>#REF!</v>
      </c>
      <c r="U136" s="34" t="e">
        <f>'2.ВС'!#REF!</f>
        <v>#REF!</v>
      </c>
      <c r="V136" s="34" t="e">
        <f>'2.ВС'!#REF!</f>
        <v>#REF!</v>
      </c>
      <c r="W136" s="34" t="e">
        <f>'2.ВС'!#REF!</f>
        <v>#REF!</v>
      </c>
      <c r="X136" s="34" t="e">
        <f>'2.ВС'!#REF!</f>
        <v>#REF!</v>
      </c>
      <c r="Y136" s="34" t="e">
        <f>'2.ВС'!#REF!</f>
        <v>#REF!</v>
      </c>
      <c r="Z136" s="34">
        <f>'2.ВС'!J104</f>
        <v>69960</v>
      </c>
      <c r="AA136" s="34">
        <f>'2.ВС'!K104</f>
        <v>69960</v>
      </c>
      <c r="AB136" s="34">
        <f>'2.ВС'!L104</f>
        <v>0</v>
      </c>
      <c r="AC136" s="127">
        <f t="shared" si="60"/>
        <v>0</v>
      </c>
    </row>
    <row r="137" spans="1:29" ht="30" x14ac:dyDescent="0.25">
      <c r="A137" s="25" t="s">
        <v>82</v>
      </c>
      <c r="B137" s="3"/>
      <c r="C137" s="3"/>
      <c r="D137" s="3"/>
      <c r="E137" s="78">
        <v>851</v>
      </c>
      <c r="F137" s="4" t="s">
        <v>16</v>
      </c>
      <c r="G137" s="4" t="s">
        <v>80</v>
      </c>
      <c r="H137" s="4" t="s">
        <v>290</v>
      </c>
      <c r="I137" s="4"/>
      <c r="J137" s="34" t="e">
        <f t="shared" ref="J137:AB138" si="108">J138</f>
        <v>#REF!</v>
      </c>
      <c r="K137" s="34" t="e">
        <f t="shared" si="108"/>
        <v>#REF!</v>
      </c>
      <c r="L137" s="34" t="e">
        <f t="shared" si="108"/>
        <v>#REF!</v>
      </c>
      <c r="M137" s="34" t="e">
        <f t="shared" si="108"/>
        <v>#REF!</v>
      </c>
      <c r="N137" s="34" t="e">
        <f t="shared" si="108"/>
        <v>#REF!</v>
      </c>
      <c r="O137" s="34" t="e">
        <f t="shared" si="108"/>
        <v>#REF!</v>
      </c>
      <c r="P137" s="34" t="e">
        <f t="shared" si="108"/>
        <v>#REF!</v>
      </c>
      <c r="Q137" s="34" t="e">
        <f t="shared" si="108"/>
        <v>#REF!</v>
      </c>
      <c r="R137" s="34" t="e">
        <f t="shared" si="108"/>
        <v>#REF!</v>
      </c>
      <c r="S137" s="34" t="e">
        <f t="shared" si="108"/>
        <v>#REF!</v>
      </c>
      <c r="T137" s="34" t="e">
        <f t="shared" si="108"/>
        <v>#REF!</v>
      </c>
      <c r="U137" s="34" t="e">
        <f t="shared" si="108"/>
        <v>#REF!</v>
      </c>
      <c r="V137" s="34" t="e">
        <f t="shared" si="108"/>
        <v>#REF!</v>
      </c>
      <c r="W137" s="34" t="e">
        <f t="shared" si="108"/>
        <v>#REF!</v>
      </c>
      <c r="X137" s="34" t="e">
        <f t="shared" si="108"/>
        <v>#REF!</v>
      </c>
      <c r="Y137" s="34" t="e">
        <f t="shared" si="108"/>
        <v>#REF!</v>
      </c>
      <c r="Z137" s="34">
        <f t="shared" si="108"/>
        <v>49760</v>
      </c>
      <c r="AA137" s="34">
        <f t="shared" si="108"/>
        <v>49760</v>
      </c>
      <c r="AB137" s="34">
        <f t="shared" si="108"/>
        <v>37440</v>
      </c>
      <c r="AC137" s="127">
        <f t="shared" ref="AC137:AC200" si="109">AB137/AA137*100</f>
        <v>75.241157556270096</v>
      </c>
    </row>
    <row r="138" spans="1:29" x14ac:dyDescent="0.25">
      <c r="A138" s="3" t="s">
        <v>28</v>
      </c>
      <c r="B138" s="3"/>
      <c r="C138" s="3"/>
      <c r="D138" s="3"/>
      <c r="E138" s="78">
        <v>851</v>
      </c>
      <c r="F138" s="4" t="s">
        <v>16</v>
      </c>
      <c r="G138" s="4" t="s">
        <v>80</v>
      </c>
      <c r="H138" s="4" t="s">
        <v>290</v>
      </c>
      <c r="I138" s="4" t="s">
        <v>29</v>
      </c>
      <c r="J138" s="34" t="e">
        <f t="shared" si="108"/>
        <v>#REF!</v>
      </c>
      <c r="K138" s="34" t="e">
        <f t="shared" si="108"/>
        <v>#REF!</v>
      </c>
      <c r="L138" s="34" t="e">
        <f t="shared" si="108"/>
        <v>#REF!</v>
      </c>
      <c r="M138" s="34" t="e">
        <f t="shared" si="108"/>
        <v>#REF!</v>
      </c>
      <c r="N138" s="34" t="e">
        <f t="shared" si="108"/>
        <v>#REF!</v>
      </c>
      <c r="O138" s="34" t="e">
        <f t="shared" si="108"/>
        <v>#REF!</v>
      </c>
      <c r="P138" s="34" t="e">
        <f t="shared" si="108"/>
        <v>#REF!</v>
      </c>
      <c r="Q138" s="34" t="e">
        <f t="shared" si="108"/>
        <v>#REF!</v>
      </c>
      <c r="R138" s="34" t="e">
        <f t="shared" si="108"/>
        <v>#REF!</v>
      </c>
      <c r="S138" s="34" t="e">
        <f t="shared" si="108"/>
        <v>#REF!</v>
      </c>
      <c r="T138" s="34" t="e">
        <f t="shared" si="108"/>
        <v>#REF!</v>
      </c>
      <c r="U138" s="34" t="e">
        <f t="shared" si="108"/>
        <v>#REF!</v>
      </c>
      <c r="V138" s="34" t="e">
        <f t="shared" si="108"/>
        <v>#REF!</v>
      </c>
      <c r="W138" s="34" t="e">
        <f t="shared" si="108"/>
        <v>#REF!</v>
      </c>
      <c r="X138" s="34" t="e">
        <f t="shared" si="108"/>
        <v>#REF!</v>
      </c>
      <c r="Y138" s="34" t="e">
        <f t="shared" si="108"/>
        <v>#REF!</v>
      </c>
      <c r="Z138" s="34">
        <f t="shared" si="108"/>
        <v>49760</v>
      </c>
      <c r="AA138" s="34">
        <f t="shared" si="108"/>
        <v>49760</v>
      </c>
      <c r="AB138" s="34">
        <f t="shared" si="108"/>
        <v>37440</v>
      </c>
      <c r="AC138" s="127">
        <f t="shared" si="109"/>
        <v>75.241157556270096</v>
      </c>
    </row>
    <row r="139" spans="1:29" ht="30" x14ac:dyDescent="0.25">
      <c r="A139" s="3" t="s">
        <v>30</v>
      </c>
      <c r="B139" s="3"/>
      <c r="C139" s="3"/>
      <c r="D139" s="3"/>
      <c r="E139" s="78">
        <v>851</v>
      </c>
      <c r="F139" s="4" t="s">
        <v>16</v>
      </c>
      <c r="G139" s="4" t="s">
        <v>80</v>
      </c>
      <c r="H139" s="4" t="s">
        <v>290</v>
      </c>
      <c r="I139" s="4" t="s">
        <v>31</v>
      </c>
      <c r="J139" s="34" t="e">
        <f>'2.ВС'!#REF!</f>
        <v>#REF!</v>
      </c>
      <c r="K139" s="34" t="e">
        <f>'2.ВС'!#REF!</f>
        <v>#REF!</v>
      </c>
      <c r="L139" s="34" t="e">
        <f>'2.ВС'!#REF!</f>
        <v>#REF!</v>
      </c>
      <c r="M139" s="34" t="e">
        <f>'2.ВС'!#REF!</f>
        <v>#REF!</v>
      </c>
      <c r="N139" s="34" t="e">
        <f>'2.ВС'!#REF!</f>
        <v>#REF!</v>
      </c>
      <c r="O139" s="34" t="e">
        <f>'2.ВС'!#REF!</f>
        <v>#REF!</v>
      </c>
      <c r="P139" s="34" t="e">
        <f>'2.ВС'!#REF!</f>
        <v>#REF!</v>
      </c>
      <c r="Q139" s="34" t="e">
        <f>'2.ВС'!#REF!</f>
        <v>#REF!</v>
      </c>
      <c r="R139" s="34" t="e">
        <f>'2.ВС'!#REF!</f>
        <v>#REF!</v>
      </c>
      <c r="S139" s="34" t="e">
        <f>'2.ВС'!#REF!</f>
        <v>#REF!</v>
      </c>
      <c r="T139" s="34" t="e">
        <f>'2.ВС'!#REF!</f>
        <v>#REF!</v>
      </c>
      <c r="U139" s="34" t="e">
        <f>'2.ВС'!#REF!</f>
        <v>#REF!</v>
      </c>
      <c r="V139" s="34" t="e">
        <f>'2.ВС'!#REF!</f>
        <v>#REF!</v>
      </c>
      <c r="W139" s="34" t="e">
        <f>'2.ВС'!#REF!</f>
        <v>#REF!</v>
      </c>
      <c r="X139" s="34" t="e">
        <f>'2.ВС'!#REF!</f>
        <v>#REF!</v>
      </c>
      <c r="Y139" s="34" t="e">
        <f>'2.ВС'!#REF!</f>
        <v>#REF!</v>
      </c>
      <c r="Z139" s="34">
        <f>'2.ВС'!J107</f>
        <v>49760</v>
      </c>
      <c r="AA139" s="34">
        <f>'2.ВС'!K107</f>
        <v>49760</v>
      </c>
      <c r="AB139" s="34">
        <f>'2.ВС'!L107</f>
        <v>37440</v>
      </c>
      <c r="AC139" s="127">
        <f t="shared" si="109"/>
        <v>75.241157556270096</v>
      </c>
    </row>
    <row r="140" spans="1:29" ht="30" x14ac:dyDescent="0.25">
      <c r="A140" s="13" t="str">
        <f>'2.ВС'!A108</f>
        <v xml:space="preserve">Приобретение автомобильного транспорта общего пользования </v>
      </c>
      <c r="B140" s="3"/>
      <c r="C140" s="3"/>
      <c r="D140" s="3"/>
      <c r="E140" s="78"/>
      <c r="F140" s="4" t="s">
        <v>16</v>
      </c>
      <c r="G140" s="4" t="s">
        <v>80</v>
      </c>
      <c r="H140" s="4" t="s">
        <v>413</v>
      </c>
      <c r="I140" s="4"/>
      <c r="J140" s="34" t="e">
        <f t="shared" ref="J140:AB141" si="110">J141</f>
        <v>#REF!</v>
      </c>
      <c r="K140" s="34" t="e">
        <f t="shared" si="110"/>
        <v>#REF!</v>
      </c>
      <c r="L140" s="34" t="e">
        <f t="shared" si="110"/>
        <v>#REF!</v>
      </c>
      <c r="M140" s="34" t="e">
        <f t="shared" si="110"/>
        <v>#REF!</v>
      </c>
      <c r="N140" s="34" t="e">
        <f t="shared" si="110"/>
        <v>#REF!</v>
      </c>
      <c r="O140" s="34" t="e">
        <f t="shared" si="110"/>
        <v>#REF!</v>
      </c>
      <c r="P140" s="34" t="e">
        <f t="shared" si="110"/>
        <v>#REF!</v>
      </c>
      <c r="Q140" s="34" t="e">
        <f t="shared" si="110"/>
        <v>#REF!</v>
      </c>
      <c r="R140" s="34" t="e">
        <f t="shared" si="110"/>
        <v>#REF!</v>
      </c>
      <c r="S140" s="34" t="e">
        <f t="shared" si="110"/>
        <v>#REF!</v>
      </c>
      <c r="T140" s="34" t="e">
        <f t="shared" si="110"/>
        <v>#REF!</v>
      </c>
      <c r="U140" s="34" t="e">
        <f t="shared" si="110"/>
        <v>#REF!</v>
      </c>
      <c r="V140" s="34" t="e">
        <f t="shared" si="110"/>
        <v>#REF!</v>
      </c>
      <c r="W140" s="34" t="e">
        <f t="shared" si="110"/>
        <v>#REF!</v>
      </c>
      <c r="X140" s="34" t="e">
        <f t="shared" si="110"/>
        <v>#REF!</v>
      </c>
      <c r="Y140" s="34" t="e">
        <f t="shared" si="110"/>
        <v>#REF!</v>
      </c>
      <c r="Z140" s="34">
        <f t="shared" si="110"/>
        <v>0</v>
      </c>
      <c r="AA140" s="34">
        <f t="shared" si="110"/>
        <v>0</v>
      </c>
      <c r="AB140" s="34">
        <f t="shared" si="110"/>
        <v>0</v>
      </c>
      <c r="AC140" s="127" t="e">
        <f t="shared" si="109"/>
        <v>#DIV/0!</v>
      </c>
    </row>
    <row r="141" spans="1:29" ht="60" x14ac:dyDescent="0.25">
      <c r="A141" s="13" t="str">
        <f>'2.ВС'!A109</f>
        <v>Закупка товаров, работ и услуг для обеспечения государственных (муниципальных) нужд</v>
      </c>
      <c r="B141" s="3"/>
      <c r="C141" s="3"/>
      <c r="D141" s="3"/>
      <c r="E141" s="78"/>
      <c r="F141" s="4" t="s">
        <v>16</v>
      </c>
      <c r="G141" s="4" t="s">
        <v>80</v>
      </c>
      <c r="H141" s="4" t="s">
        <v>413</v>
      </c>
      <c r="I141" s="4" t="s">
        <v>26</v>
      </c>
      <c r="J141" s="34" t="e">
        <f t="shared" si="110"/>
        <v>#REF!</v>
      </c>
      <c r="K141" s="34" t="e">
        <f t="shared" si="110"/>
        <v>#REF!</v>
      </c>
      <c r="L141" s="34" t="e">
        <f t="shared" si="110"/>
        <v>#REF!</v>
      </c>
      <c r="M141" s="34" t="e">
        <f t="shared" si="110"/>
        <v>#REF!</v>
      </c>
      <c r="N141" s="34" t="e">
        <f t="shared" si="110"/>
        <v>#REF!</v>
      </c>
      <c r="O141" s="34" t="e">
        <f t="shared" si="110"/>
        <v>#REF!</v>
      </c>
      <c r="P141" s="34" t="e">
        <f t="shared" si="110"/>
        <v>#REF!</v>
      </c>
      <c r="Q141" s="34" t="e">
        <f t="shared" si="110"/>
        <v>#REF!</v>
      </c>
      <c r="R141" s="34" t="e">
        <f t="shared" si="110"/>
        <v>#REF!</v>
      </c>
      <c r="S141" s="34" t="e">
        <f t="shared" si="110"/>
        <v>#REF!</v>
      </c>
      <c r="T141" s="34" t="e">
        <f t="shared" si="110"/>
        <v>#REF!</v>
      </c>
      <c r="U141" s="34" t="e">
        <f t="shared" si="110"/>
        <v>#REF!</v>
      </c>
      <c r="V141" s="34" t="e">
        <f t="shared" si="110"/>
        <v>#REF!</v>
      </c>
      <c r="W141" s="34" t="e">
        <f t="shared" si="110"/>
        <v>#REF!</v>
      </c>
      <c r="X141" s="34" t="e">
        <f t="shared" si="110"/>
        <v>#REF!</v>
      </c>
      <c r="Y141" s="34" t="e">
        <f t="shared" si="110"/>
        <v>#REF!</v>
      </c>
      <c r="Z141" s="34">
        <f t="shared" si="110"/>
        <v>0</v>
      </c>
      <c r="AA141" s="34">
        <f t="shared" si="110"/>
        <v>0</v>
      </c>
      <c r="AB141" s="34">
        <f t="shared" si="110"/>
        <v>0</v>
      </c>
      <c r="AC141" s="127" t="e">
        <f t="shared" si="109"/>
        <v>#DIV/0!</v>
      </c>
    </row>
    <row r="142" spans="1:29" ht="60" x14ac:dyDescent="0.25">
      <c r="A142" s="13" t="str">
        <f>'2.ВС'!A110</f>
        <v>Иные закупки товаров, работ и услуг для обеспечения государственных (муниципальных) нужд</v>
      </c>
      <c r="B142" s="3"/>
      <c r="C142" s="3"/>
      <c r="D142" s="3"/>
      <c r="E142" s="78"/>
      <c r="F142" s="4" t="s">
        <v>16</v>
      </c>
      <c r="G142" s="4" t="s">
        <v>80</v>
      </c>
      <c r="H142" s="4" t="s">
        <v>413</v>
      </c>
      <c r="I142" s="4" t="s">
        <v>27</v>
      </c>
      <c r="J142" s="34" t="e">
        <f>'2.ВС'!#REF!</f>
        <v>#REF!</v>
      </c>
      <c r="K142" s="34" t="e">
        <f>'2.ВС'!#REF!</f>
        <v>#REF!</v>
      </c>
      <c r="L142" s="34" t="e">
        <f>'2.ВС'!#REF!</f>
        <v>#REF!</v>
      </c>
      <c r="M142" s="34" t="e">
        <f>'2.ВС'!#REF!</f>
        <v>#REF!</v>
      </c>
      <c r="N142" s="34" t="e">
        <f>'2.ВС'!#REF!</f>
        <v>#REF!</v>
      </c>
      <c r="O142" s="34" t="e">
        <f>'2.ВС'!#REF!</f>
        <v>#REF!</v>
      </c>
      <c r="P142" s="34" t="e">
        <f>'2.ВС'!#REF!</f>
        <v>#REF!</v>
      </c>
      <c r="Q142" s="34" t="e">
        <f>'2.ВС'!#REF!</f>
        <v>#REF!</v>
      </c>
      <c r="R142" s="34" t="e">
        <f>'2.ВС'!#REF!</f>
        <v>#REF!</v>
      </c>
      <c r="S142" s="34" t="e">
        <f>'2.ВС'!#REF!</f>
        <v>#REF!</v>
      </c>
      <c r="T142" s="34" t="e">
        <f>'2.ВС'!#REF!</f>
        <v>#REF!</v>
      </c>
      <c r="U142" s="34" t="e">
        <f>'2.ВС'!#REF!</f>
        <v>#REF!</v>
      </c>
      <c r="V142" s="34" t="e">
        <f>'2.ВС'!#REF!</f>
        <v>#REF!</v>
      </c>
      <c r="W142" s="34" t="e">
        <f>'2.ВС'!#REF!</f>
        <v>#REF!</v>
      </c>
      <c r="X142" s="34" t="e">
        <f>'2.ВС'!#REF!</f>
        <v>#REF!</v>
      </c>
      <c r="Y142" s="34" t="e">
        <f>'2.ВС'!#REF!</f>
        <v>#REF!</v>
      </c>
      <c r="Z142" s="34">
        <f>'2.ВС'!J110</f>
        <v>0</v>
      </c>
      <c r="AA142" s="34">
        <f>'2.ВС'!K110</f>
        <v>0</v>
      </c>
      <c r="AB142" s="34">
        <f>'2.ВС'!L110</f>
        <v>0</v>
      </c>
      <c r="AC142" s="127" t="e">
        <f t="shared" si="109"/>
        <v>#DIV/0!</v>
      </c>
    </row>
    <row r="143" spans="1:29" s="36" customFormat="1" ht="28.5" x14ac:dyDescent="0.25">
      <c r="A143" s="29" t="s">
        <v>83</v>
      </c>
      <c r="B143" s="58"/>
      <c r="C143" s="58"/>
      <c r="D143" s="58"/>
      <c r="E143" s="14">
        <v>851</v>
      </c>
      <c r="F143" s="31" t="s">
        <v>16</v>
      </c>
      <c r="G143" s="31" t="s">
        <v>67</v>
      </c>
      <c r="H143" s="31"/>
      <c r="I143" s="31"/>
      <c r="J143" s="35" t="e">
        <f t="shared" ref="J143:AB143" si="111">J144</f>
        <v>#REF!</v>
      </c>
      <c r="K143" s="35" t="e">
        <f t="shared" si="111"/>
        <v>#REF!</v>
      </c>
      <c r="L143" s="35" t="e">
        <f t="shared" si="111"/>
        <v>#REF!</v>
      </c>
      <c r="M143" s="35" t="e">
        <f t="shared" si="111"/>
        <v>#REF!</v>
      </c>
      <c r="N143" s="35" t="e">
        <f t="shared" si="111"/>
        <v>#REF!</v>
      </c>
      <c r="O143" s="35" t="e">
        <f t="shared" si="111"/>
        <v>#REF!</v>
      </c>
      <c r="P143" s="35" t="e">
        <f t="shared" si="111"/>
        <v>#REF!</v>
      </c>
      <c r="Q143" s="35" t="e">
        <f t="shared" si="111"/>
        <v>#REF!</v>
      </c>
      <c r="R143" s="35" t="e">
        <f t="shared" si="111"/>
        <v>#REF!</v>
      </c>
      <c r="S143" s="35" t="e">
        <f t="shared" si="111"/>
        <v>#REF!</v>
      </c>
      <c r="T143" s="35" t="e">
        <f t="shared" si="111"/>
        <v>#REF!</v>
      </c>
      <c r="U143" s="35" t="e">
        <f t="shared" si="111"/>
        <v>#REF!</v>
      </c>
      <c r="V143" s="35" t="e">
        <f t="shared" si="111"/>
        <v>#REF!</v>
      </c>
      <c r="W143" s="35" t="e">
        <f t="shared" si="111"/>
        <v>#REF!</v>
      </c>
      <c r="X143" s="35" t="e">
        <f t="shared" si="111"/>
        <v>#REF!</v>
      </c>
      <c r="Y143" s="35" t="e">
        <f t="shared" si="111"/>
        <v>#REF!</v>
      </c>
      <c r="Z143" s="35">
        <f t="shared" si="111"/>
        <v>6747651.54</v>
      </c>
      <c r="AA143" s="35">
        <f t="shared" si="111"/>
        <v>6747651.54</v>
      </c>
      <c r="AB143" s="35">
        <f t="shared" si="111"/>
        <v>4217324.2300000004</v>
      </c>
      <c r="AC143" s="127">
        <f t="shared" si="109"/>
        <v>62.500622698130627</v>
      </c>
    </row>
    <row r="144" spans="1:29" ht="375" x14ac:dyDescent="0.25">
      <c r="A144" s="25" t="s">
        <v>293</v>
      </c>
      <c r="B144" s="3"/>
      <c r="C144" s="3"/>
      <c r="D144" s="3"/>
      <c r="E144" s="78">
        <v>851</v>
      </c>
      <c r="F144" s="5" t="s">
        <v>16</v>
      </c>
      <c r="G144" s="5" t="s">
        <v>67</v>
      </c>
      <c r="H144" s="5" t="s">
        <v>292</v>
      </c>
      <c r="I144" s="5"/>
      <c r="J144" s="34" t="e">
        <f t="shared" ref="J144:AB145" si="112">J145</f>
        <v>#REF!</v>
      </c>
      <c r="K144" s="34" t="e">
        <f t="shared" si="112"/>
        <v>#REF!</v>
      </c>
      <c r="L144" s="34" t="e">
        <f t="shared" si="112"/>
        <v>#REF!</v>
      </c>
      <c r="M144" s="34" t="e">
        <f t="shared" si="112"/>
        <v>#REF!</v>
      </c>
      <c r="N144" s="34" t="e">
        <f t="shared" si="112"/>
        <v>#REF!</v>
      </c>
      <c r="O144" s="34" t="e">
        <f t="shared" si="112"/>
        <v>#REF!</v>
      </c>
      <c r="P144" s="34" t="e">
        <f t="shared" si="112"/>
        <v>#REF!</v>
      </c>
      <c r="Q144" s="34" t="e">
        <f t="shared" si="112"/>
        <v>#REF!</v>
      </c>
      <c r="R144" s="34" t="e">
        <f t="shared" si="112"/>
        <v>#REF!</v>
      </c>
      <c r="S144" s="34" t="e">
        <f t="shared" si="112"/>
        <v>#REF!</v>
      </c>
      <c r="T144" s="34" t="e">
        <f t="shared" si="112"/>
        <v>#REF!</v>
      </c>
      <c r="U144" s="34" t="e">
        <f t="shared" si="112"/>
        <v>#REF!</v>
      </c>
      <c r="V144" s="34" t="e">
        <f t="shared" si="112"/>
        <v>#REF!</v>
      </c>
      <c r="W144" s="34" t="e">
        <f t="shared" si="112"/>
        <v>#REF!</v>
      </c>
      <c r="X144" s="34" t="e">
        <f t="shared" si="112"/>
        <v>#REF!</v>
      </c>
      <c r="Y144" s="34" t="e">
        <f t="shared" si="112"/>
        <v>#REF!</v>
      </c>
      <c r="Z144" s="34">
        <f t="shared" si="112"/>
        <v>6747651.54</v>
      </c>
      <c r="AA144" s="34">
        <f t="shared" si="112"/>
        <v>6747651.54</v>
      </c>
      <c r="AB144" s="34">
        <f t="shared" si="112"/>
        <v>4217324.2300000004</v>
      </c>
      <c r="AC144" s="127">
        <f t="shared" si="109"/>
        <v>62.500622698130627</v>
      </c>
    </row>
    <row r="145" spans="1:29" x14ac:dyDescent="0.25">
      <c r="A145" s="76" t="s">
        <v>45</v>
      </c>
      <c r="B145" s="3"/>
      <c r="C145" s="3"/>
      <c r="D145" s="3"/>
      <c r="E145" s="78">
        <v>851</v>
      </c>
      <c r="F145" s="5" t="s">
        <v>16</v>
      </c>
      <c r="G145" s="5" t="s">
        <v>67</v>
      </c>
      <c r="H145" s="5" t="s">
        <v>292</v>
      </c>
      <c r="I145" s="4" t="s">
        <v>46</v>
      </c>
      <c r="J145" s="34" t="e">
        <f t="shared" si="112"/>
        <v>#REF!</v>
      </c>
      <c r="K145" s="34" t="e">
        <f t="shared" si="112"/>
        <v>#REF!</v>
      </c>
      <c r="L145" s="34" t="e">
        <f t="shared" si="112"/>
        <v>#REF!</v>
      </c>
      <c r="M145" s="34" t="e">
        <f t="shared" si="112"/>
        <v>#REF!</v>
      </c>
      <c r="N145" s="34" t="e">
        <f t="shared" si="112"/>
        <v>#REF!</v>
      </c>
      <c r="O145" s="34" t="e">
        <f t="shared" si="112"/>
        <v>#REF!</v>
      </c>
      <c r="P145" s="34" t="e">
        <f t="shared" si="112"/>
        <v>#REF!</v>
      </c>
      <c r="Q145" s="34" t="e">
        <f t="shared" si="112"/>
        <v>#REF!</v>
      </c>
      <c r="R145" s="34" t="e">
        <f t="shared" si="112"/>
        <v>#REF!</v>
      </c>
      <c r="S145" s="34" t="e">
        <f t="shared" si="112"/>
        <v>#REF!</v>
      </c>
      <c r="T145" s="34" t="e">
        <f t="shared" si="112"/>
        <v>#REF!</v>
      </c>
      <c r="U145" s="34" t="e">
        <f t="shared" si="112"/>
        <v>#REF!</v>
      </c>
      <c r="V145" s="34" t="e">
        <f t="shared" si="112"/>
        <v>#REF!</v>
      </c>
      <c r="W145" s="34" t="e">
        <f t="shared" si="112"/>
        <v>#REF!</v>
      </c>
      <c r="X145" s="34" t="e">
        <f t="shared" si="112"/>
        <v>#REF!</v>
      </c>
      <c r="Y145" s="34" t="e">
        <f t="shared" si="112"/>
        <v>#REF!</v>
      </c>
      <c r="Z145" s="34">
        <f t="shared" si="112"/>
        <v>6747651.54</v>
      </c>
      <c r="AA145" s="34">
        <f t="shared" si="112"/>
        <v>6747651.54</v>
      </c>
      <c r="AB145" s="34">
        <f t="shared" si="112"/>
        <v>4217324.2300000004</v>
      </c>
      <c r="AC145" s="127">
        <f t="shared" si="109"/>
        <v>62.500622698130627</v>
      </c>
    </row>
    <row r="146" spans="1:29" ht="30" x14ac:dyDescent="0.25">
      <c r="A146" s="3" t="s">
        <v>84</v>
      </c>
      <c r="B146" s="3"/>
      <c r="C146" s="3"/>
      <c r="D146" s="3"/>
      <c r="E146" s="78">
        <v>851</v>
      </c>
      <c r="F146" s="5" t="s">
        <v>16</v>
      </c>
      <c r="G146" s="5" t="s">
        <v>67</v>
      </c>
      <c r="H146" s="5" t="s">
        <v>292</v>
      </c>
      <c r="I146" s="4" t="s">
        <v>85</v>
      </c>
      <c r="J146" s="34" t="e">
        <f>'2.ВС'!#REF!</f>
        <v>#REF!</v>
      </c>
      <c r="K146" s="34" t="e">
        <f>'2.ВС'!#REF!</f>
        <v>#REF!</v>
      </c>
      <c r="L146" s="34" t="e">
        <f>'2.ВС'!#REF!</f>
        <v>#REF!</v>
      </c>
      <c r="M146" s="34" t="e">
        <f>'2.ВС'!#REF!</f>
        <v>#REF!</v>
      </c>
      <c r="N146" s="34" t="e">
        <f>'2.ВС'!#REF!</f>
        <v>#REF!</v>
      </c>
      <c r="O146" s="34" t="e">
        <f>'2.ВС'!#REF!</f>
        <v>#REF!</v>
      </c>
      <c r="P146" s="34" t="e">
        <f>'2.ВС'!#REF!</f>
        <v>#REF!</v>
      </c>
      <c r="Q146" s="34" t="e">
        <f>'2.ВС'!#REF!</f>
        <v>#REF!</v>
      </c>
      <c r="R146" s="34" t="e">
        <f>'2.ВС'!#REF!</f>
        <v>#REF!</v>
      </c>
      <c r="S146" s="34" t="e">
        <f>'2.ВС'!#REF!</f>
        <v>#REF!</v>
      </c>
      <c r="T146" s="34" t="e">
        <f>'2.ВС'!#REF!</f>
        <v>#REF!</v>
      </c>
      <c r="U146" s="34" t="e">
        <f>'2.ВС'!#REF!</f>
        <v>#REF!</v>
      </c>
      <c r="V146" s="34" t="e">
        <f>'2.ВС'!#REF!</f>
        <v>#REF!</v>
      </c>
      <c r="W146" s="34" t="e">
        <f>'2.ВС'!#REF!</f>
        <v>#REF!</v>
      </c>
      <c r="X146" s="34" t="e">
        <f>'2.ВС'!#REF!</f>
        <v>#REF!</v>
      </c>
      <c r="Y146" s="34" t="e">
        <f>'2.ВС'!#REF!</f>
        <v>#REF!</v>
      </c>
      <c r="Z146" s="34">
        <f>'2.ВС'!J114</f>
        <v>6747651.54</v>
      </c>
      <c r="AA146" s="34">
        <f>'2.ВС'!K114</f>
        <v>6747651.54</v>
      </c>
      <c r="AB146" s="34">
        <f>'2.ВС'!L114</f>
        <v>4217324.2300000004</v>
      </c>
      <c r="AC146" s="127">
        <f t="shared" si="109"/>
        <v>62.500622698130627</v>
      </c>
    </row>
    <row r="147" spans="1:29" s="36" customFormat="1" ht="28.5" x14ac:dyDescent="0.25">
      <c r="A147" s="29" t="s">
        <v>86</v>
      </c>
      <c r="B147" s="58"/>
      <c r="C147" s="58"/>
      <c r="D147" s="58"/>
      <c r="E147" s="78">
        <v>851</v>
      </c>
      <c r="F147" s="31" t="s">
        <v>16</v>
      </c>
      <c r="G147" s="31" t="s">
        <v>87</v>
      </c>
      <c r="H147" s="31"/>
      <c r="I147" s="31"/>
      <c r="J147" s="35" t="e">
        <f t="shared" ref="J147" si="113">J148+J153</f>
        <v>#REF!</v>
      </c>
      <c r="K147" s="35" t="e">
        <f t="shared" ref="K147:M147" si="114">K148+K153</f>
        <v>#REF!</v>
      </c>
      <c r="L147" s="35" t="e">
        <f t="shared" si="114"/>
        <v>#REF!</v>
      </c>
      <c r="M147" s="35" t="e">
        <f t="shared" si="114"/>
        <v>#REF!</v>
      </c>
      <c r="N147" s="35" t="e">
        <f t="shared" ref="N147:U147" si="115">N148+N153</f>
        <v>#REF!</v>
      </c>
      <c r="O147" s="35" t="e">
        <f t="shared" si="115"/>
        <v>#REF!</v>
      </c>
      <c r="P147" s="35" t="e">
        <f t="shared" si="115"/>
        <v>#REF!</v>
      </c>
      <c r="Q147" s="35" t="e">
        <f t="shared" si="115"/>
        <v>#REF!</v>
      </c>
      <c r="R147" s="35" t="e">
        <f t="shared" si="115"/>
        <v>#REF!</v>
      </c>
      <c r="S147" s="35" t="e">
        <f t="shared" si="115"/>
        <v>#REF!</v>
      </c>
      <c r="T147" s="35" t="e">
        <f t="shared" si="115"/>
        <v>#REF!</v>
      </c>
      <c r="U147" s="35" t="e">
        <f t="shared" si="115"/>
        <v>#REF!</v>
      </c>
      <c r="V147" s="35" t="e">
        <f t="shared" ref="V147:Y147" si="116">V148+V153</f>
        <v>#REF!</v>
      </c>
      <c r="W147" s="35" t="e">
        <f t="shared" si="116"/>
        <v>#REF!</v>
      </c>
      <c r="X147" s="35" t="e">
        <f t="shared" si="116"/>
        <v>#REF!</v>
      </c>
      <c r="Y147" s="35" t="e">
        <f t="shared" si="116"/>
        <v>#REF!</v>
      </c>
      <c r="Z147" s="35">
        <f t="shared" ref="Z147:AB147" si="117">Z148+Z153</f>
        <v>163029</v>
      </c>
      <c r="AA147" s="35">
        <f t="shared" si="117"/>
        <v>163029</v>
      </c>
      <c r="AB147" s="35">
        <f t="shared" si="117"/>
        <v>86295.48000000001</v>
      </c>
      <c r="AC147" s="127">
        <f t="shared" si="109"/>
        <v>52.932594814419531</v>
      </c>
    </row>
    <row r="148" spans="1:29" ht="90" x14ac:dyDescent="0.25">
      <c r="A148" s="25" t="s">
        <v>88</v>
      </c>
      <c r="B148" s="3"/>
      <c r="C148" s="3"/>
      <c r="D148" s="3"/>
      <c r="E148" s="78">
        <v>851</v>
      </c>
      <c r="F148" s="5" t="s">
        <v>16</v>
      </c>
      <c r="G148" s="5" t="s">
        <v>87</v>
      </c>
      <c r="H148" s="5" t="s">
        <v>89</v>
      </c>
      <c r="I148" s="5"/>
      <c r="J148" s="34" t="e">
        <f t="shared" ref="J148" si="118">J149+J151</f>
        <v>#REF!</v>
      </c>
      <c r="K148" s="34" t="e">
        <f t="shared" ref="K148:M148" si="119">K149+K151</f>
        <v>#REF!</v>
      </c>
      <c r="L148" s="34" t="e">
        <f t="shared" si="119"/>
        <v>#REF!</v>
      </c>
      <c r="M148" s="34" t="e">
        <f t="shared" si="119"/>
        <v>#REF!</v>
      </c>
      <c r="N148" s="34" t="e">
        <f t="shared" ref="N148:U148" si="120">N149+N151</f>
        <v>#REF!</v>
      </c>
      <c r="O148" s="34" t="e">
        <f t="shared" si="120"/>
        <v>#REF!</v>
      </c>
      <c r="P148" s="34" t="e">
        <f t="shared" si="120"/>
        <v>#REF!</v>
      </c>
      <c r="Q148" s="34" t="e">
        <f t="shared" si="120"/>
        <v>#REF!</v>
      </c>
      <c r="R148" s="34" t="e">
        <f t="shared" si="120"/>
        <v>#REF!</v>
      </c>
      <c r="S148" s="34" t="e">
        <f t="shared" si="120"/>
        <v>#REF!</v>
      </c>
      <c r="T148" s="34" t="e">
        <f t="shared" si="120"/>
        <v>#REF!</v>
      </c>
      <c r="U148" s="34" t="e">
        <f t="shared" si="120"/>
        <v>#REF!</v>
      </c>
      <c r="V148" s="34" t="e">
        <f t="shared" ref="V148:Y148" si="121">V149+V151</f>
        <v>#REF!</v>
      </c>
      <c r="W148" s="34" t="e">
        <f t="shared" si="121"/>
        <v>#REF!</v>
      </c>
      <c r="X148" s="34" t="e">
        <f t="shared" si="121"/>
        <v>#REF!</v>
      </c>
      <c r="Y148" s="34" t="e">
        <f t="shared" si="121"/>
        <v>#REF!</v>
      </c>
      <c r="Z148" s="34">
        <f t="shared" ref="Z148:AB148" si="122">Z149+Z151</f>
        <v>163029</v>
      </c>
      <c r="AA148" s="34">
        <f t="shared" si="122"/>
        <v>163029</v>
      </c>
      <c r="AB148" s="34">
        <f t="shared" si="122"/>
        <v>86295.48000000001</v>
      </c>
      <c r="AC148" s="127">
        <f t="shared" si="109"/>
        <v>52.932594814419531</v>
      </c>
    </row>
    <row r="149" spans="1:29" ht="120" x14ac:dyDescent="0.25">
      <c r="A149" s="76" t="s">
        <v>19</v>
      </c>
      <c r="B149" s="3"/>
      <c r="C149" s="3"/>
      <c r="D149" s="3"/>
      <c r="E149" s="78">
        <v>851</v>
      </c>
      <c r="F149" s="5" t="s">
        <v>16</v>
      </c>
      <c r="G149" s="5" t="s">
        <v>87</v>
      </c>
      <c r="H149" s="5" t="s">
        <v>89</v>
      </c>
      <c r="I149" s="4" t="s">
        <v>21</v>
      </c>
      <c r="J149" s="34" t="e">
        <f t="shared" ref="J149:AB149" si="123">J150</f>
        <v>#REF!</v>
      </c>
      <c r="K149" s="34" t="e">
        <f t="shared" si="123"/>
        <v>#REF!</v>
      </c>
      <c r="L149" s="34" t="e">
        <f t="shared" si="123"/>
        <v>#REF!</v>
      </c>
      <c r="M149" s="34" t="e">
        <f t="shared" si="123"/>
        <v>#REF!</v>
      </c>
      <c r="N149" s="34" t="e">
        <f t="shared" si="123"/>
        <v>#REF!</v>
      </c>
      <c r="O149" s="34" t="e">
        <f t="shared" si="123"/>
        <v>#REF!</v>
      </c>
      <c r="P149" s="34" t="e">
        <f t="shared" si="123"/>
        <v>#REF!</v>
      </c>
      <c r="Q149" s="34" t="e">
        <f t="shared" si="123"/>
        <v>#REF!</v>
      </c>
      <c r="R149" s="34" t="e">
        <f t="shared" si="123"/>
        <v>#REF!</v>
      </c>
      <c r="S149" s="34" t="e">
        <f t="shared" si="123"/>
        <v>#REF!</v>
      </c>
      <c r="T149" s="34" t="e">
        <f t="shared" si="123"/>
        <v>#REF!</v>
      </c>
      <c r="U149" s="34" t="e">
        <f t="shared" si="123"/>
        <v>#REF!</v>
      </c>
      <c r="V149" s="34" t="e">
        <f t="shared" si="123"/>
        <v>#REF!</v>
      </c>
      <c r="W149" s="34" t="e">
        <f t="shared" si="123"/>
        <v>#REF!</v>
      </c>
      <c r="X149" s="34" t="e">
        <f t="shared" si="123"/>
        <v>#REF!</v>
      </c>
      <c r="Y149" s="34" t="e">
        <f t="shared" si="123"/>
        <v>#REF!</v>
      </c>
      <c r="Z149" s="34">
        <f t="shared" si="123"/>
        <v>125360</v>
      </c>
      <c r="AA149" s="34">
        <f t="shared" si="123"/>
        <v>125360</v>
      </c>
      <c r="AB149" s="34">
        <f t="shared" si="123"/>
        <v>79602.010000000009</v>
      </c>
      <c r="AC149" s="127">
        <f t="shared" si="109"/>
        <v>63.498731652839822</v>
      </c>
    </row>
    <row r="150" spans="1:29" ht="45" x14ac:dyDescent="0.25">
      <c r="A150" s="76" t="s">
        <v>11</v>
      </c>
      <c r="B150" s="76"/>
      <c r="C150" s="76"/>
      <c r="D150" s="76"/>
      <c r="E150" s="78">
        <v>851</v>
      </c>
      <c r="F150" s="5" t="s">
        <v>16</v>
      </c>
      <c r="G150" s="5" t="s">
        <v>87</v>
      </c>
      <c r="H150" s="5" t="s">
        <v>89</v>
      </c>
      <c r="I150" s="4" t="s">
        <v>22</v>
      </c>
      <c r="J150" s="34" t="e">
        <f>'2.ВС'!#REF!</f>
        <v>#REF!</v>
      </c>
      <c r="K150" s="34" t="e">
        <f>'2.ВС'!#REF!</f>
        <v>#REF!</v>
      </c>
      <c r="L150" s="34" t="e">
        <f>'2.ВС'!#REF!</f>
        <v>#REF!</v>
      </c>
      <c r="M150" s="34" t="e">
        <f>'2.ВС'!#REF!</f>
        <v>#REF!</v>
      </c>
      <c r="N150" s="34" t="e">
        <f>'2.ВС'!#REF!</f>
        <v>#REF!</v>
      </c>
      <c r="O150" s="34" t="e">
        <f>'2.ВС'!#REF!</f>
        <v>#REF!</v>
      </c>
      <c r="P150" s="34" t="e">
        <f>'2.ВС'!#REF!</f>
        <v>#REF!</v>
      </c>
      <c r="Q150" s="34" t="e">
        <f>'2.ВС'!#REF!</f>
        <v>#REF!</v>
      </c>
      <c r="R150" s="34" t="e">
        <f>'2.ВС'!#REF!</f>
        <v>#REF!</v>
      </c>
      <c r="S150" s="34" t="e">
        <f>'2.ВС'!#REF!</f>
        <v>#REF!</v>
      </c>
      <c r="T150" s="34" t="e">
        <f>'2.ВС'!#REF!</f>
        <v>#REF!</v>
      </c>
      <c r="U150" s="34" t="e">
        <f>'2.ВС'!#REF!</f>
        <v>#REF!</v>
      </c>
      <c r="V150" s="34" t="e">
        <f>'2.ВС'!#REF!</f>
        <v>#REF!</v>
      </c>
      <c r="W150" s="34" t="e">
        <f>'2.ВС'!#REF!</f>
        <v>#REF!</v>
      </c>
      <c r="X150" s="34" t="e">
        <f>'2.ВС'!#REF!</f>
        <v>#REF!</v>
      </c>
      <c r="Y150" s="34" t="e">
        <f>'2.ВС'!#REF!</f>
        <v>#REF!</v>
      </c>
      <c r="Z150" s="34">
        <f>'2.ВС'!J118</f>
        <v>125360</v>
      </c>
      <c r="AA150" s="34">
        <f>'2.ВС'!K118</f>
        <v>125360</v>
      </c>
      <c r="AB150" s="34">
        <f>'2.ВС'!L118</f>
        <v>79602.010000000009</v>
      </c>
      <c r="AC150" s="127">
        <f t="shared" si="109"/>
        <v>63.498731652839822</v>
      </c>
    </row>
    <row r="151" spans="1:29" ht="60" x14ac:dyDescent="0.25">
      <c r="A151" s="3" t="s">
        <v>25</v>
      </c>
      <c r="B151" s="76"/>
      <c r="C151" s="76"/>
      <c r="D151" s="76"/>
      <c r="E151" s="78">
        <v>851</v>
      </c>
      <c r="F151" s="5" t="s">
        <v>16</v>
      </c>
      <c r="G151" s="5" t="s">
        <v>87</v>
      </c>
      <c r="H151" s="5" t="s">
        <v>89</v>
      </c>
      <c r="I151" s="4" t="s">
        <v>26</v>
      </c>
      <c r="J151" s="34" t="e">
        <f t="shared" ref="J151:AB151" si="124">J152</f>
        <v>#REF!</v>
      </c>
      <c r="K151" s="34" t="e">
        <f t="shared" si="124"/>
        <v>#REF!</v>
      </c>
      <c r="L151" s="34" t="e">
        <f t="shared" si="124"/>
        <v>#REF!</v>
      </c>
      <c r="M151" s="34" t="e">
        <f t="shared" si="124"/>
        <v>#REF!</v>
      </c>
      <c r="N151" s="34" t="e">
        <f t="shared" si="124"/>
        <v>#REF!</v>
      </c>
      <c r="O151" s="34" t="e">
        <f t="shared" si="124"/>
        <v>#REF!</v>
      </c>
      <c r="P151" s="34" t="e">
        <f t="shared" si="124"/>
        <v>#REF!</v>
      </c>
      <c r="Q151" s="34" t="e">
        <f t="shared" si="124"/>
        <v>#REF!</v>
      </c>
      <c r="R151" s="34" t="e">
        <f t="shared" si="124"/>
        <v>#REF!</v>
      </c>
      <c r="S151" s="34" t="e">
        <f t="shared" si="124"/>
        <v>#REF!</v>
      </c>
      <c r="T151" s="34" t="e">
        <f t="shared" si="124"/>
        <v>#REF!</v>
      </c>
      <c r="U151" s="34" t="e">
        <f t="shared" si="124"/>
        <v>#REF!</v>
      </c>
      <c r="V151" s="34" t="e">
        <f t="shared" si="124"/>
        <v>#REF!</v>
      </c>
      <c r="W151" s="34" t="e">
        <f t="shared" si="124"/>
        <v>#REF!</v>
      </c>
      <c r="X151" s="34" t="e">
        <f t="shared" si="124"/>
        <v>#REF!</v>
      </c>
      <c r="Y151" s="34" t="e">
        <f t="shared" si="124"/>
        <v>#REF!</v>
      </c>
      <c r="Z151" s="34">
        <f t="shared" si="124"/>
        <v>37669</v>
      </c>
      <c r="AA151" s="34">
        <f t="shared" si="124"/>
        <v>37669</v>
      </c>
      <c r="AB151" s="34">
        <f t="shared" si="124"/>
        <v>6693.47</v>
      </c>
      <c r="AC151" s="127">
        <f t="shared" si="109"/>
        <v>17.769173591016489</v>
      </c>
    </row>
    <row r="152" spans="1:29" ht="60" x14ac:dyDescent="0.25">
      <c r="A152" s="3" t="s">
        <v>12</v>
      </c>
      <c r="B152" s="3"/>
      <c r="C152" s="3"/>
      <c r="D152" s="3"/>
      <c r="E152" s="78">
        <v>851</v>
      </c>
      <c r="F152" s="5" t="s">
        <v>16</v>
      </c>
      <c r="G152" s="5" t="s">
        <v>87</v>
      </c>
      <c r="H152" s="5" t="s">
        <v>89</v>
      </c>
      <c r="I152" s="4" t="s">
        <v>27</v>
      </c>
      <c r="J152" s="34" t="e">
        <f>'2.ВС'!#REF!</f>
        <v>#REF!</v>
      </c>
      <c r="K152" s="34" t="e">
        <f>'2.ВС'!#REF!</f>
        <v>#REF!</v>
      </c>
      <c r="L152" s="34" t="e">
        <f>'2.ВС'!#REF!</f>
        <v>#REF!</v>
      </c>
      <c r="M152" s="34" t="e">
        <f>'2.ВС'!#REF!</f>
        <v>#REF!</v>
      </c>
      <c r="N152" s="34" t="e">
        <f>'2.ВС'!#REF!</f>
        <v>#REF!</v>
      </c>
      <c r="O152" s="34" t="e">
        <f>'2.ВС'!#REF!</f>
        <v>#REF!</v>
      </c>
      <c r="P152" s="34" t="e">
        <f>'2.ВС'!#REF!</f>
        <v>#REF!</v>
      </c>
      <c r="Q152" s="34" t="e">
        <f>'2.ВС'!#REF!</f>
        <v>#REF!</v>
      </c>
      <c r="R152" s="34" t="e">
        <f>'2.ВС'!#REF!</f>
        <v>#REF!</v>
      </c>
      <c r="S152" s="34" t="e">
        <f>'2.ВС'!#REF!</f>
        <v>#REF!</v>
      </c>
      <c r="T152" s="34" t="e">
        <f>'2.ВС'!#REF!</f>
        <v>#REF!</v>
      </c>
      <c r="U152" s="34" t="e">
        <f>'2.ВС'!#REF!</f>
        <v>#REF!</v>
      </c>
      <c r="V152" s="34" t="e">
        <f>'2.ВС'!#REF!</f>
        <v>#REF!</v>
      </c>
      <c r="W152" s="34" t="e">
        <f>'2.ВС'!#REF!</f>
        <v>#REF!</v>
      </c>
      <c r="X152" s="34" t="e">
        <f>'2.ВС'!#REF!</f>
        <v>#REF!</v>
      </c>
      <c r="Y152" s="34" t="e">
        <f>'2.ВС'!#REF!</f>
        <v>#REF!</v>
      </c>
      <c r="Z152" s="34">
        <f>'2.ВС'!J120</f>
        <v>37669</v>
      </c>
      <c r="AA152" s="34">
        <f>'2.ВС'!K120</f>
        <v>37669</v>
      </c>
      <c r="AB152" s="34">
        <f>'2.ВС'!L120</f>
        <v>6693.47</v>
      </c>
      <c r="AC152" s="127">
        <f t="shared" si="109"/>
        <v>17.769173591016489</v>
      </c>
    </row>
    <row r="153" spans="1:29" ht="45" x14ac:dyDescent="0.25">
      <c r="A153" s="13" t="s">
        <v>377</v>
      </c>
      <c r="B153" s="3"/>
      <c r="C153" s="3"/>
      <c r="D153" s="3"/>
      <c r="E153" s="78">
        <v>851</v>
      </c>
      <c r="F153" s="4" t="s">
        <v>16</v>
      </c>
      <c r="G153" s="5" t="s">
        <v>87</v>
      </c>
      <c r="H153" s="6" t="s">
        <v>378</v>
      </c>
      <c r="I153" s="4"/>
      <c r="J153" s="34" t="e">
        <f t="shared" ref="J153:AB153" si="125">J154</f>
        <v>#REF!</v>
      </c>
      <c r="K153" s="34" t="e">
        <f t="shared" si="125"/>
        <v>#REF!</v>
      </c>
      <c r="L153" s="34" t="e">
        <f t="shared" si="125"/>
        <v>#REF!</v>
      </c>
      <c r="M153" s="34" t="e">
        <f t="shared" si="125"/>
        <v>#REF!</v>
      </c>
      <c r="N153" s="34" t="e">
        <f t="shared" si="125"/>
        <v>#REF!</v>
      </c>
      <c r="O153" s="34" t="e">
        <f t="shared" si="125"/>
        <v>#REF!</v>
      </c>
      <c r="P153" s="34" t="e">
        <f t="shared" si="125"/>
        <v>#REF!</v>
      </c>
      <c r="Q153" s="34" t="e">
        <f t="shared" si="125"/>
        <v>#REF!</v>
      </c>
      <c r="R153" s="34" t="e">
        <f t="shared" si="125"/>
        <v>#REF!</v>
      </c>
      <c r="S153" s="34" t="e">
        <f t="shared" si="125"/>
        <v>#REF!</v>
      </c>
      <c r="T153" s="34" t="e">
        <f t="shared" si="125"/>
        <v>#REF!</v>
      </c>
      <c r="U153" s="34" t="e">
        <f t="shared" si="125"/>
        <v>#REF!</v>
      </c>
      <c r="V153" s="34" t="e">
        <f t="shared" si="125"/>
        <v>#REF!</v>
      </c>
      <c r="W153" s="34" t="e">
        <f t="shared" si="125"/>
        <v>#REF!</v>
      </c>
      <c r="X153" s="34" t="e">
        <f t="shared" si="125"/>
        <v>#REF!</v>
      </c>
      <c r="Y153" s="34" t="e">
        <f t="shared" si="125"/>
        <v>#REF!</v>
      </c>
      <c r="Z153" s="34">
        <f t="shared" si="125"/>
        <v>0</v>
      </c>
      <c r="AA153" s="34">
        <f t="shared" si="125"/>
        <v>0</v>
      </c>
      <c r="AB153" s="34">
        <f t="shared" si="125"/>
        <v>0</v>
      </c>
      <c r="AC153" s="127" t="e">
        <f t="shared" si="109"/>
        <v>#DIV/0!</v>
      </c>
    </row>
    <row r="154" spans="1:29" ht="60" x14ac:dyDescent="0.25">
      <c r="A154" s="3" t="s">
        <v>25</v>
      </c>
      <c r="B154" s="3"/>
      <c r="C154" s="3"/>
      <c r="D154" s="3"/>
      <c r="E154" s="78">
        <v>851</v>
      </c>
      <c r="F154" s="4" t="s">
        <v>16</v>
      </c>
      <c r="G154" s="5" t="s">
        <v>87</v>
      </c>
      <c r="H154" s="6" t="s">
        <v>378</v>
      </c>
      <c r="I154" s="4" t="s">
        <v>26</v>
      </c>
      <c r="J154" s="34" t="e">
        <f t="shared" ref="J154:AB154" si="126">J155</f>
        <v>#REF!</v>
      </c>
      <c r="K154" s="34" t="e">
        <f t="shared" si="126"/>
        <v>#REF!</v>
      </c>
      <c r="L154" s="34" t="e">
        <f t="shared" si="126"/>
        <v>#REF!</v>
      </c>
      <c r="M154" s="34" t="e">
        <f t="shared" si="126"/>
        <v>#REF!</v>
      </c>
      <c r="N154" s="34" t="e">
        <f t="shared" si="126"/>
        <v>#REF!</v>
      </c>
      <c r="O154" s="34" t="e">
        <f t="shared" si="126"/>
        <v>#REF!</v>
      </c>
      <c r="P154" s="34" t="e">
        <f t="shared" si="126"/>
        <v>#REF!</v>
      </c>
      <c r="Q154" s="34" t="e">
        <f t="shared" si="126"/>
        <v>#REF!</v>
      </c>
      <c r="R154" s="34" t="e">
        <f t="shared" si="126"/>
        <v>#REF!</v>
      </c>
      <c r="S154" s="34" t="e">
        <f t="shared" si="126"/>
        <v>#REF!</v>
      </c>
      <c r="T154" s="34" t="e">
        <f t="shared" si="126"/>
        <v>#REF!</v>
      </c>
      <c r="U154" s="34" t="e">
        <f t="shared" si="126"/>
        <v>#REF!</v>
      </c>
      <c r="V154" s="34" t="e">
        <f t="shared" si="126"/>
        <v>#REF!</v>
      </c>
      <c r="W154" s="34" t="e">
        <f t="shared" si="126"/>
        <v>#REF!</v>
      </c>
      <c r="X154" s="34" t="e">
        <f t="shared" si="126"/>
        <v>#REF!</v>
      </c>
      <c r="Y154" s="34" t="e">
        <f t="shared" si="126"/>
        <v>#REF!</v>
      </c>
      <c r="Z154" s="34">
        <f t="shared" si="126"/>
        <v>0</v>
      </c>
      <c r="AA154" s="34">
        <f t="shared" si="126"/>
        <v>0</v>
      </c>
      <c r="AB154" s="34">
        <f t="shared" si="126"/>
        <v>0</v>
      </c>
      <c r="AC154" s="127" t="e">
        <f t="shared" si="109"/>
        <v>#DIV/0!</v>
      </c>
    </row>
    <row r="155" spans="1:29" ht="60" x14ac:dyDescent="0.25">
      <c r="A155" s="3" t="s">
        <v>12</v>
      </c>
      <c r="B155" s="3"/>
      <c r="C155" s="3"/>
      <c r="D155" s="3"/>
      <c r="E155" s="78">
        <v>851</v>
      </c>
      <c r="F155" s="4" t="s">
        <v>16</v>
      </c>
      <c r="G155" s="5" t="s">
        <v>87</v>
      </c>
      <c r="H155" s="6" t="s">
        <v>378</v>
      </c>
      <c r="I155" s="4" t="s">
        <v>27</v>
      </c>
      <c r="J155" s="34" t="e">
        <f>'2.ВС'!#REF!</f>
        <v>#REF!</v>
      </c>
      <c r="K155" s="34" t="e">
        <f>'2.ВС'!#REF!</f>
        <v>#REF!</v>
      </c>
      <c r="L155" s="34" t="e">
        <f>'2.ВС'!#REF!</f>
        <v>#REF!</v>
      </c>
      <c r="M155" s="34" t="e">
        <f>'2.ВС'!#REF!</f>
        <v>#REF!</v>
      </c>
      <c r="N155" s="34" t="e">
        <f>'2.ВС'!#REF!</f>
        <v>#REF!</v>
      </c>
      <c r="O155" s="34" t="e">
        <f>'2.ВС'!#REF!</f>
        <v>#REF!</v>
      </c>
      <c r="P155" s="34" t="e">
        <f>'2.ВС'!#REF!</f>
        <v>#REF!</v>
      </c>
      <c r="Q155" s="34" t="e">
        <f>'2.ВС'!#REF!</f>
        <v>#REF!</v>
      </c>
      <c r="R155" s="34" t="e">
        <f>'2.ВС'!#REF!</f>
        <v>#REF!</v>
      </c>
      <c r="S155" s="34" t="e">
        <f>'2.ВС'!#REF!</f>
        <v>#REF!</v>
      </c>
      <c r="T155" s="34" t="e">
        <f>'2.ВС'!#REF!</f>
        <v>#REF!</v>
      </c>
      <c r="U155" s="34" t="e">
        <f>'2.ВС'!#REF!</f>
        <v>#REF!</v>
      </c>
      <c r="V155" s="34" t="e">
        <f>'2.ВС'!#REF!</f>
        <v>#REF!</v>
      </c>
      <c r="W155" s="34" t="e">
        <f>'2.ВС'!#REF!</f>
        <v>#REF!</v>
      </c>
      <c r="X155" s="34" t="e">
        <f>'2.ВС'!#REF!</f>
        <v>#REF!</v>
      </c>
      <c r="Y155" s="34" t="e">
        <f>'2.ВС'!#REF!</f>
        <v>#REF!</v>
      </c>
      <c r="Z155" s="34">
        <f>'2.ВС'!J123</f>
        <v>0</v>
      </c>
      <c r="AA155" s="34">
        <f>'2.ВС'!K123</f>
        <v>0</v>
      </c>
      <c r="AB155" s="34">
        <f>'2.ВС'!L123</f>
        <v>0</v>
      </c>
      <c r="AC155" s="127" t="e">
        <f t="shared" si="109"/>
        <v>#DIV/0!</v>
      </c>
    </row>
    <row r="156" spans="1:29" s="56" customFormat="1" x14ac:dyDescent="0.25">
      <c r="A156" s="61" t="s">
        <v>90</v>
      </c>
      <c r="B156" s="57"/>
      <c r="C156" s="57"/>
      <c r="D156" s="61"/>
      <c r="E156" s="62">
        <v>851</v>
      </c>
      <c r="F156" s="45" t="s">
        <v>38</v>
      </c>
      <c r="G156" s="45"/>
      <c r="H156" s="45"/>
      <c r="I156" s="27"/>
      <c r="J156" s="43" t="e">
        <f t="shared" ref="J156" si="127">J157+J164</f>
        <v>#REF!</v>
      </c>
      <c r="K156" s="43" t="e">
        <f t="shared" ref="K156:M156" si="128">K157+K164</f>
        <v>#REF!</v>
      </c>
      <c r="L156" s="43" t="e">
        <f t="shared" si="128"/>
        <v>#REF!</v>
      </c>
      <c r="M156" s="43" t="e">
        <f t="shared" si="128"/>
        <v>#REF!</v>
      </c>
      <c r="N156" s="43" t="e">
        <f t="shared" ref="N156:U156" si="129">N157+N164</f>
        <v>#REF!</v>
      </c>
      <c r="O156" s="43" t="e">
        <f t="shared" si="129"/>
        <v>#REF!</v>
      </c>
      <c r="P156" s="43" t="e">
        <f t="shared" si="129"/>
        <v>#REF!</v>
      </c>
      <c r="Q156" s="43" t="e">
        <f t="shared" si="129"/>
        <v>#REF!</v>
      </c>
      <c r="R156" s="43" t="e">
        <f t="shared" si="129"/>
        <v>#REF!</v>
      </c>
      <c r="S156" s="43" t="e">
        <f t="shared" si="129"/>
        <v>#REF!</v>
      </c>
      <c r="T156" s="43" t="e">
        <f t="shared" si="129"/>
        <v>#REF!</v>
      </c>
      <c r="U156" s="43" t="e">
        <f t="shared" si="129"/>
        <v>#REF!</v>
      </c>
      <c r="V156" s="43" t="e">
        <f t="shared" ref="V156:Y156" si="130">V157+V164</f>
        <v>#REF!</v>
      </c>
      <c r="W156" s="43" t="e">
        <f t="shared" si="130"/>
        <v>#REF!</v>
      </c>
      <c r="X156" s="43" t="e">
        <f t="shared" si="130"/>
        <v>#REF!</v>
      </c>
      <c r="Y156" s="43" t="e">
        <f t="shared" si="130"/>
        <v>#REF!</v>
      </c>
      <c r="Z156" s="43">
        <f t="shared" ref="Z156:AB156" si="131">Z157+Z164</f>
        <v>3492201</v>
      </c>
      <c r="AA156" s="43">
        <f t="shared" si="131"/>
        <v>3492201</v>
      </c>
      <c r="AB156" s="43">
        <f t="shared" si="131"/>
        <v>1950509.02</v>
      </c>
      <c r="AC156" s="127">
        <f t="shared" si="109"/>
        <v>55.853286222642971</v>
      </c>
    </row>
    <row r="157" spans="1:29" s="36" customFormat="1" x14ac:dyDescent="0.25">
      <c r="A157" s="33" t="s">
        <v>91</v>
      </c>
      <c r="B157" s="58"/>
      <c r="C157" s="58"/>
      <c r="D157" s="44"/>
      <c r="E157" s="78">
        <v>851</v>
      </c>
      <c r="F157" s="38" t="s">
        <v>38</v>
      </c>
      <c r="G157" s="38" t="s">
        <v>14</v>
      </c>
      <c r="H157" s="38"/>
      <c r="I157" s="31"/>
      <c r="J157" s="35" t="e">
        <f t="shared" ref="J157" si="132">J158+J161</f>
        <v>#REF!</v>
      </c>
      <c r="K157" s="35" t="e">
        <f t="shared" ref="K157:M157" si="133">K158+K161</f>
        <v>#REF!</v>
      </c>
      <c r="L157" s="35" t="e">
        <f t="shared" si="133"/>
        <v>#REF!</v>
      </c>
      <c r="M157" s="35" t="e">
        <f t="shared" si="133"/>
        <v>#REF!</v>
      </c>
      <c r="N157" s="35" t="e">
        <f t="shared" ref="N157:U157" si="134">N158+N161</f>
        <v>#REF!</v>
      </c>
      <c r="O157" s="35" t="e">
        <f t="shared" si="134"/>
        <v>#REF!</v>
      </c>
      <c r="P157" s="35" t="e">
        <f t="shared" si="134"/>
        <v>#REF!</v>
      </c>
      <c r="Q157" s="35" t="e">
        <f t="shared" si="134"/>
        <v>#REF!</v>
      </c>
      <c r="R157" s="35" t="e">
        <f t="shared" si="134"/>
        <v>#REF!</v>
      </c>
      <c r="S157" s="35" t="e">
        <f t="shared" si="134"/>
        <v>#REF!</v>
      </c>
      <c r="T157" s="35" t="e">
        <f t="shared" si="134"/>
        <v>#REF!</v>
      </c>
      <c r="U157" s="35" t="e">
        <f t="shared" si="134"/>
        <v>#REF!</v>
      </c>
      <c r="V157" s="35" t="e">
        <f t="shared" ref="V157:Y157" si="135">V158+V161</f>
        <v>#REF!</v>
      </c>
      <c r="W157" s="35" t="e">
        <f t="shared" si="135"/>
        <v>#REF!</v>
      </c>
      <c r="X157" s="35" t="e">
        <f t="shared" si="135"/>
        <v>#REF!</v>
      </c>
      <c r="Y157" s="35" t="e">
        <f t="shared" si="135"/>
        <v>#REF!</v>
      </c>
      <c r="Z157" s="35">
        <f t="shared" ref="Z157:AB157" si="136">Z158+Z161</f>
        <v>176601</v>
      </c>
      <c r="AA157" s="35">
        <f t="shared" si="136"/>
        <v>176601</v>
      </c>
      <c r="AB157" s="35">
        <f t="shared" si="136"/>
        <v>106119.01999999999</v>
      </c>
      <c r="AC157" s="127">
        <f t="shared" si="109"/>
        <v>60.089705041307809</v>
      </c>
    </row>
    <row r="158" spans="1:29" s="36" customFormat="1" ht="90" x14ac:dyDescent="0.25">
      <c r="A158" s="25" t="s">
        <v>92</v>
      </c>
      <c r="B158" s="3"/>
      <c r="C158" s="3"/>
      <c r="D158" s="42"/>
      <c r="E158" s="78">
        <v>851</v>
      </c>
      <c r="F158" s="5" t="s">
        <v>38</v>
      </c>
      <c r="G158" s="5" t="s">
        <v>14</v>
      </c>
      <c r="H158" s="5" t="s">
        <v>93</v>
      </c>
      <c r="I158" s="4"/>
      <c r="J158" s="34" t="e">
        <f t="shared" ref="J158:AB162" si="137">J159</f>
        <v>#REF!</v>
      </c>
      <c r="K158" s="34" t="e">
        <f t="shared" si="137"/>
        <v>#REF!</v>
      </c>
      <c r="L158" s="34" t="e">
        <f t="shared" si="137"/>
        <v>#REF!</v>
      </c>
      <c r="M158" s="34" t="e">
        <f t="shared" si="137"/>
        <v>#REF!</v>
      </c>
      <c r="N158" s="34" t="e">
        <f t="shared" si="137"/>
        <v>#REF!</v>
      </c>
      <c r="O158" s="34" t="e">
        <f t="shared" si="137"/>
        <v>#REF!</v>
      </c>
      <c r="P158" s="34" t="e">
        <f t="shared" si="137"/>
        <v>#REF!</v>
      </c>
      <c r="Q158" s="34" t="e">
        <f t="shared" si="137"/>
        <v>#REF!</v>
      </c>
      <c r="R158" s="34" t="e">
        <f t="shared" si="137"/>
        <v>#REF!</v>
      </c>
      <c r="S158" s="34" t="e">
        <f t="shared" si="137"/>
        <v>#REF!</v>
      </c>
      <c r="T158" s="34" t="e">
        <f t="shared" si="137"/>
        <v>#REF!</v>
      </c>
      <c r="U158" s="34" t="e">
        <f t="shared" si="137"/>
        <v>#REF!</v>
      </c>
      <c r="V158" s="34" t="e">
        <f t="shared" si="137"/>
        <v>#REF!</v>
      </c>
      <c r="W158" s="34" t="e">
        <f t="shared" si="137"/>
        <v>#REF!</v>
      </c>
      <c r="X158" s="34" t="e">
        <f t="shared" si="137"/>
        <v>#REF!</v>
      </c>
      <c r="Y158" s="34" t="e">
        <f t="shared" si="137"/>
        <v>#REF!</v>
      </c>
      <c r="Z158" s="34">
        <f t="shared" si="137"/>
        <v>91000</v>
      </c>
      <c r="AA158" s="34">
        <f t="shared" si="137"/>
        <v>91000</v>
      </c>
      <c r="AB158" s="34">
        <f t="shared" si="137"/>
        <v>50298.49</v>
      </c>
      <c r="AC158" s="127">
        <f t="shared" si="109"/>
        <v>55.273065934065933</v>
      </c>
    </row>
    <row r="159" spans="1:29" s="36" customFormat="1" ht="60" x14ac:dyDescent="0.25">
      <c r="A159" s="3" t="s">
        <v>25</v>
      </c>
      <c r="B159" s="3"/>
      <c r="C159" s="3"/>
      <c r="D159" s="3"/>
      <c r="E159" s="78">
        <v>851</v>
      </c>
      <c r="F159" s="5" t="s">
        <v>38</v>
      </c>
      <c r="G159" s="5" t="s">
        <v>14</v>
      </c>
      <c r="H159" s="5" t="s">
        <v>93</v>
      </c>
      <c r="I159" s="4" t="s">
        <v>26</v>
      </c>
      <c r="J159" s="34" t="e">
        <f t="shared" si="137"/>
        <v>#REF!</v>
      </c>
      <c r="K159" s="34" t="e">
        <f t="shared" si="137"/>
        <v>#REF!</v>
      </c>
      <c r="L159" s="34" t="e">
        <f t="shared" si="137"/>
        <v>#REF!</v>
      </c>
      <c r="M159" s="34" t="e">
        <f t="shared" si="137"/>
        <v>#REF!</v>
      </c>
      <c r="N159" s="34" t="e">
        <f t="shared" si="137"/>
        <v>#REF!</v>
      </c>
      <c r="O159" s="34" t="e">
        <f t="shared" si="137"/>
        <v>#REF!</v>
      </c>
      <c r="P159" s="34" t="e">
        <f t="shared" si="137"/>
        <v>#REF!</v>
      </c>
      <c r="Q159" s="34" t="e">
        <f t="shared" si="137"/>
        <v>#REF!</v>
      </c>
      <c r="R159" s="34" t="e">
        <f t="shared" si="137"/>
        <v>#REF!</v>
      </c>
      <c r="S159" s="34" t="e">
        <f t="shared" si="137"/>
        <v>#REF!</v>
      </c>
      <c r="T159" s="34" t="e">
        <f t="shared" si="137"/>
        <v>#REF!</v>
      </c>
      <c r="U159" s="34" t="e">
        <f t="shared" si="137"/>
        <v>#REF!</v>
      </c>
      <c r="V159" s="34" t="e">
        <f t="shared" si="137"/>
        <v>#REF!</v>
      </c>
      <c r="W159" s="34" t="e">
        <f t="shared" si="137"/>
        <v>#REF!</v>
      </c>
      <c r="X159" s="34" t="e">
        <f t="shared" si="137"/>
        <v>#REF!</v>
      </c>
      <c r="Y159" s="34" t="e">
        <f t="shared" si="137"/>
        <v>#REF!</v>
      </c>
      <c r="Z159" s="34">
        <f t="shared" si="137"/>
        <v>91000</v>
      </c>
      <c r="AA159" s="34">
        <f t="shared" si="137"/>
        <v>91000</v>
      </c>
      <c r="AB159" s="34">
        <f t="shared" si="137"/>
        <v>50298.49</v>
      </c>
      <c r="AC159" s="127">
        <f t="shared" si="109"/>
        <v>55.273065934065933</v>
      </c>
    </row>
    <row r="160" spans="1:29" s="36" customFormat="1" ht="60" x14ac:dyDescent="0.25">
      <c r="A160" s="3" t="s">
        <v>12</v>
      </c>
      <c r="B160" s="3"/>
      <c r="C160" s="3"/>
      <c r="D160" s="3"/>
      <c r="E160" s="78">
        <v>851</v>
      </c>
      <c r="F160" s="5" t="s">
        <v>38</v>
      </c>
      <c r="G160" s="5" t="s">
        <v>14</v>
      </c>
      <c r="H160" s="5" t="s">
        <v>93</v>
      </c>
      <c r="I160" s="4" t="s">
        <v>27</v>
      </c>
      <c r="J160" s="34" t="e">
        <f>'2.ВС'!#REF!</f>
        <v>#REF!</v>
      </c>
      <c r="K160" s="34" t="e">
        <f>'2.ВС'!#REF!</f>
        <v>#REF!</v>
      </c>
      <c r="L160" s="34" t="e">
        <f>'2.ВС'!#REF!</f>
        <v>#REF!</v>
      </c>
      <c r="M160" s="34" t="e">
        <f>'2.ВС'!#REF!</f>
        <v>#REF!</v>
      </c>
      <c r="N160" s="34" t="e">
        <f>'2.ВС'!#REF!</f>
        <v>#REF!</v>
      </c>
      <c r="O160" s="34" t="e">
        <f>'2.ВС'!#REF!</f>
        <v>#REF!</v>
      </c>
      <c r="P160" s="34" t="e">
        <f>'2.ВС'!#REF!</f>
        <v>#REF!</v>
      </c>
      <c r="Q160" s="34" t="e">
        <f>'2.ВС'!#REF!</f>
        <v>#REF!</v>
      </c>
      <c r="R160" s="34" t="e">
        <f>'2.ВС'!#REF!</f>
        <v>#REF!</v>
      </c>
      <c r="S160" s="34" t="e">
        <f>'2.ВС'!#REF!</f>
        <v>#REF!</v>
      </c>
      <c r="T160" s="34" t="e">
        <f>'2.ВС'!#REF!</f>
        <v>#REF!</v>
      </c>
      <c r="U160" s="34" t="e">
        <f>'2.ВС'!#REF!</f>
        <v>#REF!</v>
      </c>
      <c r="V160" s="34" t="e">
        <f>'2.ВС'!#REF!</f>
        <v>#REF!</v>
      </c>
      <c r="W160" s="34" t="e">
        <f>'2.ВС'!#REF!</f>
        <v>#REF!</v>
      </c>
      <c r="X160" s="34" t="e">
        <f>'2.ВС'!#REF!</f>
        <v>#REF!</v>
      </c>
      <c r="Y160" s="34" t="e">
        <f>'2.ВС'!#REF!</f>
        <v>#REF!</v>
      </c>
      <c r="Z160" s="34">
        <f>'2.ВС'!J128</f>
        <v>91000</v>
      </c>
      <c r="AA160" s="34">
        <f>'2.ВС'!K128</f>
        <v>91000</v>
      </c>
      <c r="AB160" s="34">
        <f>'2.ВС'!L128</f>
        <v>50298.49</v>
      </c>
      <c r="AC160" s="127">
        <f t="shared" si="109"/>
        <v>55.273065934065933</v>
      </c>
    </row>
    <row r="161" spans="1:29" s="36" customFormat="1" ht="195" x14ac:dyDescent="0.25">
      <c r="A161" s="25" t="s">
        <v>94</v>
      </c>
      <c r="B161" s="3"/>
      <c r="C161" s="3"/>
      <c r="D161" s="3"/>
      <c r="E161" s="78">
        <v>851</v>
      </c>
      <c r="F161" s="5" t="s">
        <v>38</v>
      </c>
      <c r="G161" s="5" t="s">
        <v>14</v>
      </c>
      <c r="H161" s="5" t="s">
        <v>95</v>
      </c>
      <c r="I161" s="4"/>
      <c r="J161" s="34" t="e">
        <f t="shared" si="137"/>
        <v>#REF!</v>
      </c>
      <c r="K161" s="34" t="e">
        <f t="shared" si="137"/>
        <v>#REF!</v>
      </c>
      <c r="L161" s="34" t="e">
        <f t="shared" si="137"/>
        <v>#REF!</v>
      </c>
      <c r="M161" s="34" t="e">
        <f t="shared" si="137"/>
        <v>#REF!</v>
      </c>
      <c r="N161" s="34" t="e">
        <f t="shared" si="137"/>
        <v>#REF!</v>
      </c>
      <c r="O161" s="34" t="e">
        <f t="shared" si="137"/>
        <v>#REF!</v>
      </c>
      <c r="P161" s="34" t="e">
        <f t="shared" si="137"/>
        <v>#REF!</v>
      </c>
      <c r="Q161" s="34" t="e">
        <f t="shared" si="137"/>
        <v>#REF!</v>
      </c>
      <c r="R161" s="34" t="e">
        <f t="shared" si="137"/>
        <v>#REF!</v>
      </c>
      <c r="S161" s="34" t="e">
        <f t="shared" si="137"/>
        <v>#REF!</v>
      </c>
      <c r="T161" s="34" t="e">
        <f t="shared" si="137"/>
        <v>#REF!</v>
      </c>
      <c r="U161" s="34" t="e">
        <f t="shared" si="137"/>
        <v>#REF!</v>
      </c>
      <c r="V161" s="34" t="e">
        <f t="shared" si="137"/>
        <v>#REF!</v>
      </c>
      <c r="W161" s="34" t="e">
        <f t="shared" si="137"/>
        <v>#REF!</v>
      </c>
      <c r="X161" s="34" t="e">
        <f t="shared" si="137"/>
        <v>#REF!</v>
      </c>
      <c r="Y161" s="34" t="e">
        <f t="shared" si="137"/>
        <v>#REF!</v>
      </c>
      <c r="Z161" s="34">
        <f t="shared" si="137"/>
        <v>85601</v>
      </c>
      <c r="AA161" s="34">
        <f t="shared" si="137"/>
        <v>85601</v>
      </c>
      <c r="AB161" s="34">
        <f t="shared" si="137"/>
        <v>55820.53</v>
      </c>
      <c r="AC161" s="127">
        <f t="shared" si="109"/>
        <v>65.210137732035847</v>
      </c>
    </row>
    <row r="162" spans="1:29" s="36" customFormat="1" x14ac:dyDescent="0.25">
      <c r="A162" s="76" t="s">
        <v>45</v>
      </c>
      <c r="B162" s="3"/>
      <c r="C162" s="3"/>
      <c r="D162" s="3"/>
      <c r="E162" s="78">
        <v>851</v>
      </c>
      <c r="F162" s="5" t="s">
        <v>38</v>
      </c>
      <c r="G162" s="5" t="s">
        <v>14</v>
      </c>
      <c r="H162" s="5" t="s">
        <v>95</v>
      </c>
      <c r="I162" s="4" t="s">
        <v>46</v>
      </c>
      <c r="J162" s="34" t="e">
        <f t="shared" si="137"/>
        <v>#REF!</v>
      </c>
      <c r="K162" s="34" t="e">
        <f t="shared" si="137"/>
        <v>#REF!</v>
      </c>
      <c r="L162" s="34" t="e">
        <f t="shared" si="137"/>
        <v>#REF!</v>
      </c>
      <c r="M162" s="34" t="e">
        <f t="shared" si="137"/>
        <v>#REF!</v>
      </c>
      <c r="N162" s="34" t="e">
        <f t="shared" si="137"/>
        <v>#REF!</v>
      </c>
      <c r="O162" s="34" t="e">
        <f t="shared" si="137"/>
        <v>#REF!</v>
      </c>
      <c r="P162" s="34" t="e">
        <f t="shared" si="137"/>
        <v>#REF!</v>
      </c>
      <c r="Q162" s="34" t="e">
        <f t="shared" si="137"/>
        <v>#REF!</v>
      </c>
      <c r="R162" s="34" t="e">
        <f t="shared" si="137"/>
        <v>#REF!</v>
      </c>
      <c r="S162" s="34" t="e">
        <f t="shared" si="137"/>
        <v>#REF!</v>
      </c>
      <c r="T162" s="34" t="e">
        <f t="shared" si="137"/>
        <v>#REF!</v>
      </c>
      <c r="U162" s="34" t="e">
        <f t="shared" si="137"/>
        <v>#REF!</v>
      </c>
      <c r="V162" s="34" t="e">
        <f t="shared" si="137"/>
        <v>#REF!</v>
      </c>
      <c r="W162" s="34" t="e">
        <f t="shared" si="137"/>
        <v>#REF!</v>
      </c>
      <c r="X162" s="34" t="e">
        <f t="shared" si="137"/>
        <v>#REF!</v>
      </c>
      <c r="Y162" s="34" t="e">
        <f t="shared" si="137"/>
        <v>#REF!</v>
      </c>
      <c r="Z162" s="34">
        <f t="shared" si="137"/>
        <v>85601</v>
      </c>
      <c r="AA162" s="34">
        <f t="shared" si="137"/>
        <v>85601</v>
      </c>
      <c r="AB162" s="34">
        <f t="shared" si="137"/>
        <v>55820.53</v>
      </c>
      <c r="AC162" s="127">
        <f t="shared" si="109"/>
        <v>65.210137732035847</v>
      </c>
    </row>
    <row r="163" spans="1:29" s="36" customFormat="1" ht="30" x14ac:dyDescent="0.25">
      <c r="A163" s="3" t="s">
        <v>84</v>
      </c>
      <c r="B163" s="3"/>
      <c r="C163" s="3"/>
      <c r="D163" s="3"/>
      <c r="E163" s="78">
        <v>851</v>
      </c>
      <c r="F163" s="5" t="s">
        <v>38</v>
      </c>
      <c r="G163" s="5" t="s">
        <v>14</v>
      </c>
      <c r="H163" s="5" t="s">
        <v>95</v>
      </c>
      <c r="I163" s="4" t="s">
        <v>85</v>
      </c>
      <c r="J163" s="34" t="e">
        <f>'2.ВС'!#REF!</f>
        <v>#REF!</v>
      </c>
      <c r="K163" s="34" t="e">
        <f>'2.ВС'!#REF!</f>
        <v>#REF!</v>
      </c>
      <c r="L163" s="34" t="e">
        <f>'2.ВС'!#REF!</f>
        <v>#REF!</v>
      </c>
      <c r="M163" s="34" t="e">
        <f>'2.ВС'!#REF!</f>
        <v>#REF!</v>
      </c>
      <c r="N163" s="34" t="e">
        <f>'2.ВС'!#REF!</f>
        <v>#REF!</v>
      </c>
      <c r="O163" s="34" t="e">
        <f>'2.ВС'!#REF!</f>
        <v>#REF!</v>
      </c>
      <c r="P163" s="34" t="e">
        <f>'2.ВС'!#REF!</f>
        <v>#REF!</v>
      </c>
      <c r="Q163" s="34" t="e">
        <f>'2.ВС'!#REF!</f>
        <v>#REF!</v>
      </c>
      <c r="R163" s="34" t="e">
        <f>'2.ВС'!#REF!</f>
        <v>#REF!</v>
      </c>
      <c r="S163" s="34" t="e">
        <f>'2.ВС'!#REF!</f>
        <v>#REF!</v>
      </c>
      <c r="T163" s="34" t="e">
        <f>'2.ВС'!#REF!</f>
        <v>#REF!</v>
      </c>
      <c r="U163" s="34" t="e">
        <f>'2.ВС'!#REF!</f>
        <v>#REF!</v>
      </c>
      <c r="V163" s="34" t="e">
        <f>'2.ВС'!#REF!</f>
        <v>#REF!</v>
      </c>
      <c r="W163" s="34" t="e">
        <f>'2.ВС'!#REF!</f>
        <v>#REF!</v>
      </c>
      <c r="X163" s="34" t="e">
        <f>'2.ВС'!#REF!</f>
        <v>#REF!</v>
      </c>
      <c r="Y163" s="34" t="e">
        <f>'2.ВС'!#REF!</f>
        <v>#REF!</v>
      </c>
      <c r="Z163" s="34">
        <f>'2.ВС'!J131</f>
        <v>85601</v>
      </c>
      <c r="AA163" s="34">
        <f>'2.ВС'!K131</f>
        <v>85601</v>
      </c>
      <c r="AB163" s="34">
        <f>'2.ВС'!L131</f>
        <v>55820.53</v>
      </c>
      <c r="AC163" s="127">
        <f t="shared" si="109"/>
        <v>65.210137732035847</v>
      </c>
    </row>
    <row r="164" spans="1:29" s="36" customFormat="1" x14ac:dyDescent="0.25">
      <c r="A164" s="44" t="s">
        <v>96</v>
      </c>
      <c r="B164" s="58"/>
      <c r="C164" s="58"/>
      <c r="D164" s="44"/>
      <c r="E164" s="78">
        <v>851</v>
      </c>
      <c r="F164" s="38" t="s">
        <v>38</v>
      </c>
      <c r="G164" s="38" t="s">
        <v>59</v>
      </c>
      <c r="H164" s="38"/>
      <c r="I164" s="31"/>
      <c r="J164" s="35" t="e">
        <f t="shared" ref="J164:Y164" si="138">J165+J168+J171+J174+J177</f>
        <v>#REF!</v>
      </c>
      <c r="K164" s="35" t="e">
        <f t="shared" si="138"/>
        <v>#REF!</v>
      </c>
      <c r="L164" s="35" t="e">
        <f t="shared" si="138"/>
        <v>#REF!</v>
      </c>
      <c r="M164" s="35" t="e">
        <f t="shared" si="138"/>
        <v>#REF!</v>
      </c>
      <c r="N164" s="35" t="e">
        <f t="shared" si="138"/>
        <v>#REF!</v>
      </c>
      <c r="O164" s="35" t="e">
        <f t="shared" si="138"/>
        <v>#REF!</v>
      </c>
      <c r="P164" s="35" t="e">
        <f t="shared" si="138"/>
        <v>#REF!</v>
      </c>
      <c r="Q164" s="35" t="e">
        <f t="shared" si="138"/>
        <v>#REF!</v>
      </c>
      <c r="R164" s="35" t="e">
        <f t="shared" si="138"/>
        <v>#REF!</v>
      </c>
      <c r="S164" s="35" t="e">
        <f t="shared" si="138"/>
        <v>#REF!</v>
      </c>
      <c r="T164" s="35" t="e">
        <f t="shared" si="138"/>
        <v>#REF!</v>
      </c>
      <c r="U164" s="35" t="e">
        <f t="shared" si="138"/>
        <v>#REF!</v>
      </c>
      <c r="V164" s="35" t="e">
        <f t="shared" si="138"/>
        <v>#REF!</v>
      </c>
      <c r="W164" s="35" t="e">
        <f t="shared" si="138"/>
        <v>#REF!</v>
      </c>
      <c r="X164" s="35" t="e">
        <f t="shared" si="138"/>
        <v>#REF!</v>
      </c>
      <c r="Y164" s="35" t="e">
        <f t="shared" si="138"/>
        <v>#REF!</v>
      </c>
      <c r="Z164" s="35">
        <f t="shared" ref="Z164:AB164" si="139">Z165+Z168+Z171+Z174+Z177</f>
        <v>3315600</v>
      </c>
      <c r="AA164" s="35">
        <f t="shared" si="139"/>
        <v>3315600</v>
      </c>
      <c r="AB164" s="35">
        <f t="shared" si="139"/>
        <v>1844390</v>
      </c>
      <c r="AC164" s="127">
        <f t="shared" si="109"/>
        <v>55.627639039691154</v>
      </c>
    </row>
    <row r="165" spans="1:29" ht="60" x14ac:dyDescent="0.25">
      <c r="A165" s="25" t="s">
        <v>101</v>
      </c>
      <c r="B165" s="3"/>
      <c r="C165" s="3"/>
      <c r="D165" s="42"/>
      <c r="E165" s="78">
        <v>851</v>
      </c>
      <c r="F165" s="5" t="s">
        <v>38</v>
      </c>
      <c r="G165" s="5" t="s">
        <v>59</v>
      </c>
      <c r="H165" s="5" t="s">
        <v>102</v>
      </c>
      <c r="I165" s="4"/>
      <c r="J165" s="34" t="e">
        <f t="shared" ref="J165:AB168" si="140">J166</f>
        <v>#REF!</v>
      </c>
      <c r="K165" s="34" t="e">
        <f t="shared" si="140"/>
        <v>#REF!</v>
      </c>
      <c r="L165" s="34" t="e">
        <f t="shared" si="140"/>
        <v>#REF!</v>
      </c>
      <c r="M165" s="34" t="e">
        <f t="shared" si="140"/>
        <v>#REF!</v>
      </c>
      <c r="N165" s="34" t="e">
        <f t="shared" si="140"/>
        <v>#REF!</v>
      </c>
      <c r="O165" s="34" t="e">
        <f t="shared" si="140"/>
        <v>#REF!</v>
      </c>
      <c r="P165" s="34" t="e">
        <f t="shared" si="140"/>
        <v>#REF!</v>
      </c>
      <c r="Q165" s="34" t="e">
        <f t="shared" si="140"/>
        <v>#REF!</v>
      </c>
      <c r="R165" s="34" t="e">
        <f t="shared" si="140"/>
        <v>#REF!</v>
      </c>
      <c r="S165" s="34" t="e">
        <f t="shared" si="140"/>
        <v>#REF!</v>
      </c>
      <c r="T165" s="34" t="e">
        <f t="shared" si="140"/>
        <v>#REF!</v>
      </c>
      <c r="U165" s="34" t="e">
        <f t="shared" si="140"/>
        <v>#REF!</v>
      </c>
      <c r="V165" s="34" t="e">
        <f t="shared" si="140"/>
        <v>#REF!</v>
      </c>
      <c r="W165" s="34" t="e">
        <f t="shared" si="140"/>
        <v>#REF!</v>
      </c>
      <c r="X165" s="34" t="e">
        <f t="shared" si="140"/>
        <v>#REF!</v>
      </c>
      <c r="Y165" s="34" t="e">
        <f t="shared" si="140"/>
        <v>#REF!</v>
      </c>
      <c r="Z165" s="34">
        <f t="shared" si="140"/>
        <v>3215000</v>
      </c>
      <c r="AA165" s="34">
        <f t="shared" si="140"/>
        <v>3215000</v>
      </c>
      <c r="AB165" s="34">
        <f t="shared" si="140"/>
        <v>1818790</v>
      </c>
      <c r="AC165" s="127">
        <f t="shared" si="109"/>
        <v>56.57200622083981</v>
      </c>
    </row>
    <row r="166" spans="1:29" ht="45" x14ac:dyDescent="0.25">
      <c r="A166" s="3" t="s">
        <v>97</v>
      </c>
      <c r="B166" s="3"/>
      <c r="C166" s="3"/>
      <c r="D166" s="42"/>
      <c r="E166" s="78">
        <v>851</v>
      </c>
      <c r="F166" s="5" t="s">
        <v>38</v>
      </c>
      <c r="G166" s="5" t="s">
        <v>59</v>
      </c>
      <c r="H166" s="5" t="s">
        <v>102</v>
      </c>
      <c r="I166" s="4" t="s">
        <v>98</v>
      </c>
      <c r="J166" s="34" t="e">
        <f t="shared" si="140"/>
        <v>#REF!</v>
      </c>
      <c r="K166" s="34" t="e">
        <f t="shared" si="140"/>
        <v>#REF!</v>
      </c>
      <c r="L166" s="34" t="e">
        <f t="shared" si="140"/>
        <v>#REF!</v>
      </c>
      <c r="M166" s="34" t="e">
        <f t="shared" si="140"/>
        <v>#REF!</v>
      </c>
      <c r="N166" s="34" t="e">
        <f t="shared" si="140"/>
        <v>#REF!</v>
      </c>
      <c r="O166" s="34" t="e">
        <f t="shared" si="140"/>
        <v>#REF!</v>
      </c>
      <c r="P166" s="34" t="e">
        <f t="shared" si="140"/>
        <v>#REF!</v>
      </c>
      <c r="Q166" s="34" t="e">
        <f t="shared" si="140"/>
        <v>#REF!</v>
      </c>
      <c r="R166" s="34" t="e">
        <f t="shared" si="140"/>
        <v>#REF!</v>
      </c>
      <c r="S166" s="34" t="e">
        <f t="shared" si="140"/>
        <v>#REF!</v>
      </c>
      <c r="T166" s="34" t="e">
        <f t="shared" si="140"/>
        <v>#REF!</v>
      </c>
      <c r="U166" s="34" t="e">
        <f t="shared" si="140"/>
        <v>#REF!</v>
      </c>
      <c r="V166" s="34" t="e">
        <f t="shared" si="140"/>
        <v>#REF!</v>
      </c>
      <c r="W166" s="34" t="e">
        <f t="shared" si="140"/>
        <v>#REF!</v>
      </c>
      <c r="X166" s="34" t="e">
        <f t="shared" si="140"/>
        <v>#REF!</v>
      </c>
      <c r="Y166" s="34" t="e">
        <f t="shared" si="140"/>
        <v>#REF!</v>
      </c>
      <c r="Z166" s="34">
        <f t="shared" si="140"/>
        <v>3215000</v>
      </c>
      <c r="AA166" s="34">
        <f t="shared" si="140"/>
        <v>3215000</v>
      </c>
      <c r="AB166" s="34">
        <f t="shared" si="140"/>
        <v>1818790</v>
      </c>
      <c r="AC166" s="127">
        <f t="shared" si="109"/>
        <v>56.57200622083981</v>
      </c>
    </row>
    <row r="167" spans="1:29" x14ac:dyDescent="0.25">
      <c r="A167" s="3" t="s">
        <v>99</v>
      </c>
      <c r="B167" s="3"/>
      <c r="C167" s="3"/>
      <c r="D167" s="42"/>
      <c r="E167" s="78">
        <v>851</v>
      </c>
      <c r="F167" s="5" t="s">
        <v>38</v>
      </c>
      <c r="G167" s="5" t="s">
        <v>59</v>
      </c>
      <c r="H167" s="5" t="s">
        <v>102</v>
      </c>
      <c r="I167" s="4" t="s">
        <v>100</v>
      </c>
      <c r="J167" s="34" t="e">
        <f>'2.ВС'!#REF!</f>
        <v>#REF!</v>
      </c>
      <c r="K167" s="34" t="e">
        <f>'2.ВС'!#REF!</f>
        <v>#REF!</v>
      </c>
      <c r="L167" s="34" t="e">
        <f>'2.ВС'!#REF!</f>
        <v>#REF!</v>
      </c>
      <c r="M167" s="34" t="e">
        <f>'2.ВС'!#REF!</f>
        <v>#REF!</v>
      </c>
      <c r="N167" s="34" t="e">
        <f>'2.ВС'!#REF!</f>
        <v>#REF!</v>
      </c>
      <c r="O167" s="34" t="e">
        <f>'2.ВС'!#REF!</f>
        <v>#REF!</v>
      </c>
      <c r="P167" s="34" t="e">
        <f>'2.ВС'!#REF!</f>
        <v>#REF!</v>
      </c>
      <c r="Q167" s="34" t="e">
        <f>'2.ВС'!#REF!</f>
        <v>#REF!</v>
      </c>
      <c r="R167" s="34" t="e">
        <f>'2.ВС'!#REF!</f>
        <v>#REF!</v>
      </c>
      <c r="S167" s="34" t="e">
        <f>'2.ВС'!#REF!</f>
        <v>#REF!</v>
      </c>
      <c r="T167" s="34" t="e">
        <f>'2.ВС'!#REF!</f>
        <v>#REF!</v>
      </c>
      <c r="U167" s="34" t="e">
        <f>'2.ВС'!#REF!</f>
        <v>#REF!</v>
      </c>
      <c r="V167" s="34" t="e">
        <f>'2.ВС'!#REF!</f>
        <v>#REF!</v>
      </c>
      <c r="W167" s="34" t="e">
        <f>'2.ВС'!#REF!</f>
        <v>#REF!</v>
      </c>
      <c r="X167" s="34" t="e">
        <f>'2.ВС'!#REF!</f>
        <v>#REF!</v>
      </c>
      <c r="Y167" s="34" t="e">
        <f>'2.ВС'!#REF!</f>
        <v>#REF!</v>
      </c>
      <c r="Z167" s="34">
        <f>'2.ВС'!J135</f>
        <v>3215000</v>
      </c>
      <c r="AA167" s="34">
        <f>'2.ВС'!K135</f>
        <v>3215000</v>
      </c>
      <c r="AB167" s="34">
        <f>'2.ВС'!L135</f>
        <v>1818790</v>
      </c>
      <c r="AC167" s="127">
        <f t="shared" si="109"/>
        <v>56.57200622083981</v>
      </c>
    </row>
    <row r="168" spans="1:29" ht="30" x14ac:dyDescent="0.25">
      <c r="A168" s="13" t="s">
        <v>384</v>
      </c>
      <c r="B168" s="3"/>
      <c r="C168" s="3"/>
      <c r="D168" s="42"/>
      <c r="E168" s="78"/>
      <c r="F168" s="5" t="s">
        <v>38</v>
      </c>
      <c r="G168" s="5" t="s">
        <v>59</v>
      </c>
      <c r="H168" s="5" t="s">
        <v>385</v>
      </c>
      <c r="I168" s="4"/>
      <c r="J168" s="34" t="e">
        <f t="shared" si="140"/>
        <v>#REF!</v>
      </c>
      <c r="K168" s="34" t="e">
        <f t="shared" si="140"/>
        <v>#REF!</v>
      </c>
      <c r="L168" s="34" t="e">
        <f t="shared" si="140"/>
        <v>#REF!</v>
      </c>
      <c r="M168" s="34" t="e">
        <f t="shared" si="140"/>
        <v>#REF!</v>
      </c>
      <c r="N168" s="34" t="e">
        <f t="shared" si="140"/>
        <v>#REF!</v>
      </c>
      <c r="O168" s="34" t="e">
        <f t="shared" si="140"/>
        <v>#REF!</v>
      </c>
      <c r="P168" s="34" t="e">
        <f t="shared" si="140"/>
        <v>#REF!</v>
      </c>
      <c r="Q168" s="34" t="e">
        <f t="shared" si="140"/>
        <v>#REF!</v>
      </c>
      <c r="R168" s="34" t="e">
        <f t="shared" si="140"/>
        <v>#REF!</v>
      </c>
      <c r="S168" s="34" t="e">
        <f t="shared" si="140"/>
        <v>#REF!</v>
      </c>
      <c r="T168" s="34" t="e">
        <f t="shared" si="140"/>
        <v>#REF!</v>
      </c>
      <c r="U168" s="34" t="e">
        <f t="shared" si="140"/>
        <v>#REF!</v>
      </c>
      <c r="V168" s="34" t="e">
        <f t="shared" si="140"/>
        <v>#REF!</v>
      </c>
      <c r="W168" s="34" t="e">
        <f t="shared" si="140"/>
        <v>#REF!</v>
      </c>
      <c r="X168" s="34" t="e">
        <f t="shared" si="140"/>
        <v>#REF!</v>
      </c>
      <c r="Y168" s="34" t="e">
        <f t="shared" si="140"/>
        <v>#REF!</v>
      </c>
      <c r="Z168" s="34">
        <f t="shared" si="140"/>
        <v>100000</v>
      </c>
      <c r="AA168" s="34">
        <f t="shared" si="140"/>
        <v>100000</v>
      </c>
      <c r="AB168" s="34">
        <f t="shared" si="140"/>
        <v>25000</v>
      </c>
      <c r="AC168" s="127">
        <f t="shared" si="109"/>
        <v>25</v>
      </c>
    </row>
    <row r="169" spans="1:29" ht="60" x14ac:dyDescent="0.25">
      <c r="A169" s="3" t="s">
        <v>25</v>
      </c>
      <c r="B169" s="3"/>
      <c r="C169" s="3"/>
      <c r="D169" s="42"/>
      <c r="E169" s="78"/>
      <c r="F169" s="5" t="s">
        <v>38</v>
      </c>
      <c r="G169" s="5" t="s">
        <v>59</v>
      </c>
      <c r="H169" s="5" t="s">
        <v>385</v>
      </c>
      <c r="I169" s="4" t="s">
        <v>26</v>
      </c>
      <c r="J169" s="34" t="e">
        <f t="shared" ref="J169:AB169" si="141">J170</f>
        <v>#REF!</v>
      </c>
      <c r="K169" s="34" t="e">
        <f t="shared" si="141"/>
        <v>#REF!</v>
      </c>
      <c r="L169" s="34" t="e">
        <f t="shared" si="141"/>
        <v>#REF!</v>
      </c>
      <c r="M169" s="34" t="e">
        <f t="shared" si="141"/>
        <v>#REF!</v>
      </c>
      <c r="N169" s="34" t="e">
        <f t="shared" si="141"/>
        <v>#REF!</v>
      </c>
      <c r="O169" s="34" t="e">
        <f t="shared" si="141"/>
        <v>#REF!</v>
      </c>
      <c r="P169" s="34" t="e">
        <f t="shared" si="141"/>
        <v>#REF!</v>
      </c>
      <c r="Q169" s="34" t="e">
        <f t="shared" si="141"/>
        <v>#REF!</v>
      </c>
      <c r="R169" s="34" t="e">
        <f t="shared" si="141"/>
        <v>#REF!</v>
      </c>
      <c r="S169" s="34" t="e">
        <f t="shared" si="141"/>
        <v>#REF!</v>
      </c>
      <c r="T169" s="34" t="e">
        <f t="shared" si="141"/>
        <v>#REF!</v>
      </c>
      <c r="U169" s="34" t="e">
        <f t="shared" si="141"/>
        <v>#REF!</v>
      </c>
      <c r="V169" s="34" t="e">
        <f t="shared" si="141"/>
        <v>#REF!</v>
      </c>
      <c r="W169" s="34" t="e">
        <f t="shared" si="141"/>
        <v>#REF!</v>
      </c>
      <c r="X169" s="34" t="e">
        <f t="shared" si="141"/>
        <v>#REF!</v>
      </c>
      <c r="Y169" s="34" t="e">
        <f t="shared" si="141"/>
        <v>#REF!</v>
      </c>
      <c r="Z169" s="34">
        <f t="shared" si="141"/>
        <v>100000</v>
      </c>
      <c r="AA169" s="34">
        <f t="shared" si="141"/>
        <v>100000</v>
      </c>
      <c r="AB169" s="34">
        <f t="shared" si="141"/>
        <v>25000</v>
      </c>
      <c r="AC169" s="127">
        <f t="shared" si="109"/>
        <v>25</v>
      </c>
    </row>
    <row r="170" spans="1:29" ht="60" x14ac:dyDescent="0.25">
      <c r="A170" s="3" t="s">
        <v>12</v>
      </c>
      <c r="B170" s="3"/>
      <c r="C170" s="3"/>
      <c r="D170" s="42"/>
      <c r="E170" s="78"/>
      <c r="F170" s="5" t="s">
        <v>38</v>
      </c>
      <c r="G170" s="5" t="s">
        <v>59</v>
      </c>
      <c r="H170" s="5" t="s">
        <v>385</v>
      </c>
      <c r="I170" s="4" t="s">
        <v>27</v>
      </c>
      <c r="J170" s="34" t="e">
        <f>'2.ВС'!#REF!</f>
        <v>#REF!</v>
      </c>
      <c r="K170" s="34" t="e">
        <f>'2.ВС'!#REF!</f>
        <v>#REF!</v>
      </c>
      <c r="L170" s="34" t="e">
        <f>'2.ВС'!#REF!</f>
        <v>#REF!</v>
      </c>
      <c r="M170" s="34" t="e">
        <f>'2.ВС'!#REF!</f>
        <v>#REF!</v>
      </c>
      <c r="N170" s="34" t="e">
        <f>'2.ВС'!#REF!</f>
        <v>#REF!</v>
      </c>
      <c r="O170" s="34" t="e">
        <f>'2.ВС'!#REF!</f>
        <v>#REF!</v>
      </c>
      <c r="P170" s="34" t="e">
        <f>'2.ВС'!#REF!</f>
        <v>#REF!</v>
      </c>
      <c r="Q170" s="34" t="e">
        <f>'2.ВС'!#REF!</f>
        <v>#REF!</v>
      </c>
      <c r="R170" s="34" t="e">
        <f>'2.ВС'!#REF!</f>
        <v>#REF!</v>
      </c>
      <c r="S170" s="34" t="e">
        <f>'2.ВС'!#REF!</f>
        <v>#REF!</v>
      </c>
      <c r="T170" s="34" t="e">
        <f>'2.ВС'!#REF!</f>
        <v>#REF!</v>
      </c>
      <c r="U170" s="34" t="e">
        <f>'2.ВС'!#REF!</f>
        <v>#REF!</v>
      </c>
      <c r="V170" s="34" t="e">
        <f>'2.ВС'!#REF!</f>
        <v>#REF!</v>
      </c>
      <c r="W170" s="34" t="e">
        <f>'2.ВС'!#REF!</f>
        <v>#REF!</v>
      </c>
      <c r="X170" s="34" t="e">
        <f>'2.ВС'!#REF!</f>
        <v>#REF!</v>
      </c>
      <c r="Y170" s="34" t="e">
        <f>'2.ВС'!#REF!</f>
        <v>#REF!</v>
      </c>
      <c r="Z170" s="34">
        <f>'2.ВС'!J138</f>
        <v>100000</v>
      </c>
      <c r="AA170" s="34">
        <f>'2.ВС'!K138</f>
        <v>100000</v>
      </c>
      <c r="AB170" s="34">
        <f>'2.ВС'!L138</f>
        <v>25000</v>
      </c>
      <c r="AC170" s="127">
        <f t="shared" si="109"/>
        <v>25</v>
      </c>
    </row>
    <row r="171" spans="1:29" s="36" customFormat="1" ht="135" x14ac:dyDescent="0.25">
      <c r="A171" s="25" t="s">
        <v>103</v>
      </c>
      <c r="B171" s="3"/>
      <c r="C171" s="3"/>
      <c r="D171" s="3"/>
      <c r="E171" s="78">
        <v>851</v>
      </c>
      <c r="F171" s="5" t="s">
        <v>38</v>
      </c>
      <c r="G171" s="5" t="s">
        <v>59</v>
      </c>
      <c r="H171" s="5" t="s">
        <v>310</v>
      </c>
      <c r="I171" s="4"/>
      <c r="J171" s="34" t="e">
        <f t="shared" ref="J171:AB172" si="142">J172</f>
        <v>#REF!</v>
      </c>
      <c r="K171" s="34" t="e">
        <f t="shared" si="142"/>
        <v>#REF!</v>
      </c>
      <c r="L171" s="34" t="e">
        <f t="shared" si="142"/>
        <v>#REF!</v>
      </c>
      <c r="M171" s="34" t="e">
        <f t="shared" si="142"/>
        <v>#REF!</v>
      </c>
      <c r="N171" s="34" t="e">
        <f t="shared" si="142"/>
        <v>#REF!</v>
      </c>
      <c r="O171" s="34" t="e">
        <f t="shared" si="142"/>
        <v>#REF!</v>
      </c>
      <c r="P171" s="34" t="e">
        <f t="shared" si="142"/>
        <v>#REF!</v>
      </c>
      <c r="Q171" s="34" t="e">
        <f t="shared" si="142"/>
        <v>#REF!</v>
      </c>
      <c r="R171" s="34" t="e">
        <f t="shared" si="142"/>
        <v>#REF!</v>
      </c>
      <c r="S171" s="34" t="e">
        <f t="shared" si="142"/>
        <v>#REF!</v>
      </c>
      <c r="T171" s="34" t="e">
        <f t="shared" si="142"/>
        <v>#REF!</v>
      </c>
      <c r="U171" s="34" t="e">
        <f t="shared" si="142"/>
        <v>#REF!</v>
      </c>
      <c r="V171" s="34" t="e">
        <f t="shared" si="142"/>
        <v>#REF!</v>
      </c>
      <c r="W171" s="34" t="e">
        <f t="shared" si="142"/>
        <v>#REF!</v>
      </c>
      <c r="X171" s="34" t="e">
        <f t="shared" si="142"/>
        <v>#REF!</v>
      </c>
      <c r="Y171" s="34" t="e">
        <f t="shared" si="142"/>
        <v>#REF!</v>
      </c>
      <c r="Z171" s="34">
        <f t="shared" si="142"/>
        <v>600</v>
      </c>
      <c r="AA171" s="34">
        <f t="shared" si="142"/>
        <v>600</v>
      </c>
      <c r="AB171" s="34">
        <f t="shared" si="142"/>
        <v>600</v>
      </c>
      <c r="AC171" s="127">
        <f t="shared" si="109"/>
        <v>100</v>
      </c>
    </row>
    <row r="172" spans="1:29" s="36" customFormat="1" x14ac:dyDescent="0.25">
      <c r="A172" s="76" t="s">
        <v>45</v>
      </c>
      <c r="B172" s="3"/>
      <c r="C172" s="3"/>
      <c r="D172" s="3"/>
      <c r="E172" s="78">
        <v>851</v>
      </c>
      <c r="F172" s="5" t="s">
        <v>38</v>
      </c>
      <c r="G172" s="5" t="s">
        <v>59</v>
      </c>
      <c r="H172" s="5" t="s">
        <v>310</v>
      </c>
      <c r="I172" s="4" t="s">
        <v>46</v>
      </c>
      <c r="J172" s="34" t="e">
        <f t="shared" si="142"/>
        <v>#REF!</v>
      </c>
      <c r="K172" s="34" t="e">
        <f t="shared" si="142"/>
        <v>#REF!</v>
      </c>
      <c r="L172" s="34" t="e">
        <f t="shared" si="142"/>
        <v>#REF!</v>
      </c>
      <c r="M172" s="34" t="e">
        <f t="shared" si="142"/>
        <v>#REF!</v>
      </c>
      <c r="N172" s="34" t="e">
        <f t="shared" si="142"/>
        <v>#REF!</v>
      </c>
      <c r="O172" s="34" t="e">
        <f t="shared" si="142"/>
        <v>#REF!</v>
      </c>
      <c r="P172" s="34" t="e">
        <f t="shared" si="142"/>
        <v>#REF!</v>
      </c>
      <c r="Q172" s="34" t="e">
        <f t="shared" si="142"/>
        <v>#REF!</v>
      </c>
      <c r="R172" s="34" t="e">
        <f t="shared" si="142"/>
        <v>#REF!</v>
      </c>
      <c r="S172" s="34" t="e">
        <f t="shared" si="142"/>
        <v>#REF!</v>
      </c>
      <c r="T172" s="34" t="e">
        <f t="shared" si="142"/>
        <v>#REF!</v>
      </c>
      <c r="U172" s="34" t="e">
        <f t="shared" si="142"/>
        <v>#REF!</v>
      </c>
      <c r="V172" s="34" t="e">
        <f t="shared" si="142"/>
        <v>#REF!</v>
      </c>
      <c r="W172" s="34" t="e">
        <f t="shared" si="142"/>
        <v>#REF!</v>
      </c>
      <c r="X172" s="34" t="e">
        <f t="shared" si="142"/>
        <v>#REF!</v>
      </c>
      <c r="Y172" s="34" t="e">
        <f t="shared" si="142"/>
        <v>#REF!</v>
      </c>
      <c r="Z172" s="34">
        <f t="shared" si="142"/>
        <v>600</v>
      </c>
      <c r="AA172" s="34">
        <f t="shared" si="142"/>
        <v>600</v>
      </c>
      <c r="AB172" s="34">
        <f t="shared" si="142"/>
        <v>600</v>
      </c>
      <c r="AC172" s="127">
        <f t="shared" si="109"/>
        <v>100</v>
      </c>
    </row>
    <row r="173" spans="1:29" s="36" customFormat="1" ht="30" x14ac:dyDescent="0.25">
      <c r="A173" s="3" t="s">
        <v>84</v>
      </c>
      <c r="B173" s="3"/>
      <c r="C173" s="3"/>
      <c r="D173" s="3"/>
      <c r="E173" s="78">
        <v>851</v>
      </c>
      <c r="F173" s="5" t="s">
        <v>38</v>
      </c>
      <c r="G173" s="5" t="s">
        <v>59</v>
      </c>
      <c r="H173" s="5" t="s">
        <v>310</v>
      </c>
      <c r="I173" s="4" t="s">
        <v>85</v>
      </c>
      <c r="J173" s="34" t="e">
        <f>'2.ВС'!#REF!</f>
        <v>#REF!</v>
      </c>
      <c r="K173" s="34" t="e">
        <f>'2.ВС'!#REF!</f>
        <v>#REF!</v>
      </c>
      <c r="L173" s="34" t="e">
        <f>'2.ВС'!#REF!</f>
        <v>#REF!</v>
      </c>
      <c r="M173" s="34" t="e">
        <f>'2.ВС'!#REF!</f>
        <v>#REF!</v>
      </c>
      <c r="N173" s="34" t="e">
        <f>'2.ВС'!#REF!</f>
        <v>#REF!</v>
      </c>
      <c r="O173" s="34" t="e">
        <f>'2.ВС'!#REF!</f>
        <v>#REF!</v>
      </c>
      <c r="P173" s="34" t="e">
        <f>'2.ВС'!#REF!</f>
        <v>#REF!</v>
      </c>
      <c r="Q173" s="34" t="e">
        <f>'2.ВС'!#REF!</f>
        <v>#REF!</v>
      </c>
      <c r="R173" s="34" t="e">
        <f>'2.ВС'!#REF!</f>
        <v>#REF!</v>
      </c>
      <c r="S173" s="34" t="e">
        <f>'2.ВС'!#REF!</f>
        <v>#REF!</v>
      </c>
      <c r="T173" s="34" t="e">
        <f>'2.ВС'!#REF!</f>
        <v>#REF!</v>
      </c>
      <c r="U173" s="34" t="e">
        <f>'2.ВС'!#REF!</f>
        <v>#REF!</v>
      </c>
      <c r="V173" s="34" t="e">
        <f>'2.ВС'!#REF!</f>
        <v>#REF!</v>
      </c>
      <c r="W173" s="34" t="e">
        <f>'2.ВС'!#REF!</f>
        <v>#REF!</v>
      </c>
      <c r="X173" s="34" t="e">
        <f>'2.ВС'!#REF!</f>
        <v>#REF!</v>
      </c>
      <c r="Y173" s="34" t="e">
        <f>'2.ВС'!#REF!</f>
        <v>#REF!</v>
      </c>
      <c r="Z173" s="34">
        <f>'2.ВС'!J141</f>
        <v>600</v>
      </c>
      <c r="AA173" s="34">
        <f>'2.ВС'!K141</f>
        <v>600</v>
      </c>
      <c r="AB173" s="34">
        <f>'2.ВС'!L141</f>
        <v>600</v>
      </c>
      <c r="AC173" s="127">
        <f t="shared" si="109"/>
        <v>100</v>
      </c>
    </row>
    <row r="174" spans="1:29" s="36" customFormat="1" ht="30" x14ac:dyDescent="0.25">
      <c r="A174" s="25" t="s">
        <v>363</v>
      </c>
      <c r="B174" s="3"/>
      <c r="C174" s="3"/>
      <c r="D174" s="3"/>
      <c r="E174" s="78">
        <v>851</v>
      </c>
      <c r="F174" s="5" t="s">
        <v>38</v>
      </c>
      <c r="G174" s="5" t="s">
        <v>59</v>
      </c>
      <c r="H174" s="5" t="s">
        <v>324</v>
      </c>
      <c r="I174" s="4"/>
      <c r="J174" s="34" t="e">
        <f t="shared" ref="J174:AB175" si="143">J175</f>
        <v>#REF!</v>
      </c>
      <c r="K174" s="34" t="e">
        <f t="shared" si="143"/>
        <v>#REF!</v>
      </c>
      <c r="L174" s="34" t="e">
        <f t="shared" si="143"/>
        <v>#REF!</v>
      </c>
      <c r="M174" s="34" t="e">
        <f t="shared" si="143"/>
        <v>#REF!</v>
      </c>
      <c r="N174" s="34" t="e">
        <f t="shared" si="143"/>
        <v>#REF!</v>
      </c>
      <c r="O174" s="34" t="e">
        <f t="shared" si="143"/>
        <v>#REF!</v>
      </c>
      <c r="P174" s="34" t="e">
        <f t="shared" si="143"/>
        <v>#REF!</v>
      </c>
      <c r="Q174" s="34" t="e">
        <f t="shared" si="143"/>
        <v>#REF!</v>
      </c>
      <c r="R174" s="34" t="e">
        <f t="shared" si="143"/>
        <v>#REF!</v>
      </c>
      <c r="S174" s="34" t="e">
        <f t="shared" si="143"/>
        <v>#REF!</v>
      </c>
      <c r="T174" s="34" t="e">
        <f t="shared" si="143"/>
        <v>#REF!</v>
      </c>
      <c r="U174" s="34" t="e">
        <f t="shared" si="143"/>
        <v>#REF!</v>
      </c>
      <c r="V174" s="34" t="e">
        <f t="shared" si="143"/>
        <v>#REF!</v>
      </c>
      <c r="W174" s="34" t="e">
        <f t="shared" si="143"/>
        <v>#REF!</v>
      </c>
      <c r="X174" s="34" t="e">
        <f t="shared" si="143"/>
        <v>#REF!</v>
      </c>
      <c r="Y174" s="34" t="e">
        <f t="shared" si="143"/>
        <v>#REF!</v>
      </c>
      <c r="Z174" s="34">
        <f t="shared" si="143"/>
        <v>0</v>
      </c>
      <c r="AA174" s="34">
        <f t="shared" si="143"/>
        <v>0</v>
      </c>
      <c r="AB174" s="34">
        <f t="shared" si="143"/>
        <v>0</v>
      </c>
      <c r="AC174" s="127" t="e">
        <f t="shared" si="109"/>
        <v>#DIV/0!</v>
      </c>
    </row>
    <row r="175" spans="1:29" s="36" customFormat="1" ht="45" x14ac:dyDescent="0.25">
      <c r="A175" s="3" t="s">
        <v>97</v>
      </c>
      <c r="B175" s="3"/>
      <c r="C175" s="3"/>
      <c r="D175" s="3"/>
      <c r="E175" s="78">
        <v>851</v>
      </c>
      <c r="F175" s="5" t="s">
        <v>38</v>
      </c>
      <c r="G175" s="5" t="s">
        <v>59</v>
      </c>
      <c r="H175" s="5" t="s">
        <v>324</v>
      </c>
      <c r="I175" s="4" t="s">
        <v>98</v>
      </c>
      <c r="J175" s="34" t="e">
        <f t="shared" si="143"/>
        <v>#REF!</v>
      </c>
      <c r="K175" s="34" t="e">
        <f t="shared" si="143"/>
        <v>#REF!</v>
      </c>
      <c r="L175" s="34" t="e">
        <f t="shared" si="143"/>
        <v>#REF!</v>
      </c>
      <c r="M175" s="34" t="e">
        <f t="shared" si="143"/>
        <v>#REF!</v>
      </c>
      <c r="N175" s="34" t="e">
        <f t="shared" si="143"/>
        <v>#REF!</v>
      </c>
      <c r="O175" s="34" t="e">
        <f t="shared" si="143"/>
        <v>#REF!</v>
      </c>
      <c r="P175" s="34" t="e">
        <f t="shared" si="143"/>
        <v>#REF!</v>
      </c>
      <c r="Q175" s="34" t="e">
        <f t="shared" si="143"/>
        <v>#REF!</v>
      </c>
      <c r="R175" s="34" t="e">
        <f t="shared" si="143"/>
        <v>#REF!</v>
      </c>
      <c r="S175" s="34" t="e">
        <f t="shared" si="143"/>
        <v>#REF!</v>
      </c>
      <c r="T175" s="34" t="e">
        <f t="shared" si="143"/>
        <v>#REF!</v>
      </c>
      <c r="U175" s="34" t="e">
        <f t="shared" si="143"/>
        <v>#REF!</v>
      </c>
      <c r="V175" s="34" t="e">
        <f t="shared" si="143"/>
        <v>#REF!</v>
      </c>
      <c r="W175" s="34" t="e">
        <f t="shared" si="143"/>
        <v>#REF!</v>
      </c>
      <c r="X175" s="34" t="e">
        <f t="shared" si="143"/>
        <v>#REF!</v>
      </c>
      <c r="Y175" s="34" t="e">
        <f t="shared" si="143"/>
        <v>#REF!</v>
      </c>
      <c r="Z175" s="34">
        <f t="shared" si="143"/>
        <v>0</v>
      </c>
      <c r="AA175" s="34">
        <f t="shared" si="143"/>
        <v>0</v>
      </c>
      <c r="AB175" s="34">
        <f t="shared" si="143"/>
        <v>0</v>
      </c>
      <c r="AC175" s="127" t="e">
        <f t="shared" si="109"/>
        <v>#DIV/0!</v>
      </c>
    </row>
    <row r="176" spans="1:29" s="36" customFormat="1" x14ac:dyDescent="0.25">
      <c r="A176" s="3" t="s">
        <v>99</v>
      </c>
      <c r="B176" s="3"/>
      <c r="C176" s="3"/>
      <c r="D176" s="3"/>
      <c r="E176" s="78">
        <v>851</v>
      </c>
      <c r="F176" s="5" t="s">
        <v>38</v>
      </c>
      <c r="G176" s="5" t="s">
        <v>59</v>
      </c>
      <c r="H176" s="5" t="s">
        <v>324</v>
      </c>
      <c r="I176" s="4" t="s">
        <v>100</v>
      </c>
      <c r="J176" s="34" t="e">
        <f>'2.ВС'!#REF!</f>
        <v>#REF!</v>
      </c>
      <c r="K176" s="34" t="e">
        <f>'2.ВС'!#REF!</f>
        <v>#REF!</v>
      </c>
      <c r="L176" s="34" t="e">
        <f>'2.ВС'!#REF!</f>
        <v>#REF!</v>
      </c>
      <c r="M176" s="34" t="e">
        <f>'2.ВС'!#REF!</f>
        <v>#REF!</v>
      </c>
      <c r="N176" s="34" t="e">
        <f>'2.ВС'!#REF!</f>
        <v>#REF!</v>
      </c>
      <c r="O176" s="34" t="e">
        <f>'2.ВС'!#REF!</f>
        <v>#REF!</v>
      </c>
      <c r="P176" s="34" t="e">
        <f>'2.ВС'!#REF!</f>
        <v>#REF!</v>
      </c>
      <c r="Q176" s="34" t="e">
        <f>'2.ВС'!#REF!</f>
        <v>#REF!</v>
      </c>
      <c r="R176" s="34" t="e">
        <f>'2.ВС'!#REF!</f>
        <v>#REF!</v>
      </c>
      <c r="S176" s="34" t="e">
        <f>'2.ВС'!#REF!</f>
        <v>#REF!</v>
      </c>
      <c r="T176" s="34" t="e">
        <f>'2.ВС'!#REF!</f>
        <v>#REF!</v>
      </c>
      <c r="U176" s="34" t="e">
        <f>'2.ВС'!#REF!</f>
        <v>#REF!</v>
      </c>
      <c r="V176" s="34" t="e">
        <f>'2.ВС'!#REF!</f>
        <v>#REF!</v>
      </c>
      <c r="W176" s="34" t="e">
        <f>'2.ВС'!#REF!</f>
        <v>#REF!</v>
      </c>
      <c r="X176" s="34" t="e">
        <f>'2.ВС'!#REF!</f>
        <v>#REF!</v>
      </c>
      <c r="Y176" s="34" t="e">
        <f>'2.ВС'!#REF!</f>
        <v>#REF!</v>
      </c>
      <c r="Z176" s="34">
        <f>'2.ВС'!J144</f>
        <v>0</v>
      </c>
      <c r="AA176" s="34">
        <f>'2.ВС'!K144</f>
        <v>0</v>
      </c>
      <c r="AB176" s="34">
        <f>'2.ВС'!L144</f>
        <v>0</v>
      </c>
      <c r="AC176" s="127" t="e">
        <f t="shared" si="109"/>
        <v>#DIV/0!</v>
      </c>
    </row>
    <row r="177" spans="1:29" ht="60" x14ac:dyDescent="0.25">
      <c r="A177" s="25" t="s">
        <v>368</v>
      </c>
      <c r="B177" s="3"/>
      <c r="C177" s="3"/>
      <c r="D177" s="42"/>
      <c r="E177" s="78">
        <v>851</v>
      </c>
      <c r="F177" s="5" t="s">
        <v>38</v>
      </c>
      <c r="G177" s="5" t="s">
        <v>59</v>
      </c>
      <c r="H177" s="5" t="s">
        <v>104</v>
      </c>
      <c r="I177" s="4"/>
      <c r="J177" s="34" t="e">
        <f t="shared" ref="J177:AB178" si="144">J178</f>
        <v>#REF!</v>
      </c>
      <c r="K177" s="34" t="e">
        <f t="shared" si="144"/>
        <v>#REF!</v>
      </c>
      <c r="L177" s="34" t="e">
        <f t="shared" si="144"/>
        <v>#REF!</v>
      </c>
      <c r="M177" s="34" t="e">
        <f t="shared" si="144"/>
        <v>#REF!</v>
      </c>
      <c r="N177" s="34" t="e">
        <f t="shared" si="144"/>
        <v>#REF!</v>
      </c>
      <c r="O177" s="34" t="e">
        <f t="shared" si="144"/>
        <v>#REF!</v>
      </c>
      <c r="P177" s="34" t="e">
        <f t="shared" si="144"/>
        <v>#REF!</v>
      </c>
      <c r="Q177" s="34" t="e">
        <f t="shared" si="144"/>
        <v>#REF!</v>
      </c>
      <c r="R177" s="34" t="e">
        <f t="shared" si="144"/>
        <v>#REF!</v>
      </c>
      <c r="S177" s="34" t="e">
        <f t="shared" si="144"/>
        <v>#REF!</v>
      </c>
      <c r="T177" s="34" t="e">
        <f t="shared" si="144"/>
        <v>#REF!</v>
      </c>
      <c r="U177" s="34" t="e">
        <f t="shared" si="144"/>
        <v>#REF!</v>
      </c>
      <c r="V177" s="34" t="e">
        <f t="shared" si="144"/>
        <v>#REF!</v>
      </c>
      <c r="W177" s="34" t="e">
        <f t="shared" si="144"/>
        <v>#REF!</v>
      </c>
      <c r="X177" s="34" t="e">
        <f t="shared" si="144"/>
        <v>#REF!</v>
      </c>
      <c r="Y177" s="34" t="e">
        <f t="shared" si="144"/>
        <v>#REF!</v>
      </c>
      <c r="Z177" s="34">
        <f t="shared" si="144"/>
        <v>0</v>
      </c>
      <c r="AA177" s="34">
        <f t="shared" si="144"/>
        <v>0</v>
      </c>
      <c r="AB177" s="34">
        <f t="shared" si="144"/>
        <v>0</v>
      </c>
      <c r="AC177" s="127" t="e">
        <f t="shared" si="109"/>
        <v>#DIV/0!</v>
      </c>
    </row>
    <row r="178" spans="1:29" ht="45" x14ac:dyDescent="0.25">
      <c r="A178" s="3" t="s">
        <v>97</v>
      </c>
      <c r="B178" s="3"/>
      <c r="C178" s="3"/>
      <c r="D178" s="42"/>
      <c r="E178" s="78">
        <v>851</v>
      </c>
      <c r="F178" s="5" t="s">
        <v>38</v>
      </c>
      <c r="G178" s="5" t="s">
        <v>59</v>
      </c>
      <c r="H178" s="5" t="s">
        <v>104</v>
      </c>
      <c r="I178" s="4" t="s">
        <v>98</v>
      </c>
      <c r="J178" s="34" t="e">
        <f t="shared" si="144"/>
        <v>#REF!</v>
      </c>
      <c r="K178" s="34" t="e">
        <f t="shared" si="144"/>
        <v>#REF!</v>
      </c>
      <c r="L178" s="34" t="e">
        <f t="shared" si="144"/>
        <v>#REF!</v>
      </c>
      <c r="M178" s="34" t="e">
        <f t="shared" si="144"/>
        <v>#REF!</v>
      </c>
      <c r="N178" s="34" t="e">
        <f t="shared" si="144"/>
        <v>#REF!</v>
      </c>
      <c r="O178" s="34" t="e">
        <f t="shared" si="144"/>
        <v>#REF!</v>
      </c>
      <c r="P178" s="34" t="e">
        <f t="shared" si="144"/>
        <v>#REF!</v>
      </c>
      <c r="Q178" s="34" t="e">
        <f t="shared" si="144"/>
        <v>#REF!</v>
      </c>
      <c r="R178" s="34" t="e">
        <f t="shared" si="144"/>
        <v>#REF!</v>
      </c>
      <c r="S178" s="34" t="e">
        <f t="shared" si="144"/>
        <v>#REF!</v>
      </c>
      <c r="T178" s="34" t="e">
        <f t="shared" si="144"/>
        <v>#REF!</v>
      </c>
      <c r="U178" s="34" t="e">
        <f t="shared" si="144"/>
        <v>#REF!</v>
      </c>
      <c r="V178" s="34" t="e">
        <f t="shared" si="144"/>
        <v>#REF!</v>
      </c>
      <c r="W178" s="34" t="e">
        <f t="shared" si="144"/>
        <v>#REF!</v>
      </c>
      <c r="X178" s="34" t="e">
        <f t="shared" si="144"/>
        <v>#REF!</v>
      </c>
      <c r="Y178" s="34" t="e">
        <f t="shared" si="144"/>
        <v>#REF!</v>
      </c>
      <c r="Z178" s="34">
        <f t="shared" si="144"/>
        <v>0</v>
      </c>
      <c r="AA178" s="34">
        <f t="shared" si="144"/>
        <v>0</v>
      </c>
      <c r="AB178" s="34">
        <f t="shared" si="144"/>
        <v>0</v>
      </c>
      <c r="AC178" s="127" t="e">
        <f t="shared" si="109"/>
        <v>#DIV/0!</v>
      </c>
    </row>
    <row r="179" spans="1:29" x14ac:dyDescent="0.25">
      <c r="A179" s="3" t="s">
        <v>99</v>
      </c>
      <c r="B179" s="3"/>
      <c r="C179" s="3"/>
      <c r="D179" s="42"/>
      <c r="E179" s="78">
        <v>851</v>
      </c>
      <c r="F179" s="5" t="s">
        <v>38</v>
      </c>
      <c r="G179" s="5" t="s">
        <v>59</v>
      </c>
      <c r="H179" s="5" t="s">
        <v>104</v>
      </c>
      <c r="I179" s="4" t="s">
        <v>100</v>
      </c>
      <c r="J179" s="34" t="e">
        <f>'2.ВС'!#REF!</f>
        <v>#REF!</v>
      </c>
      <c r="K179" s="34" t="e">
        <f>'2.ВС'!#REF!</f>
        <v>#REF!</v>
      </c>
      <c r="L179" s="34" t="e">
        <f>'2.ВС'!#REF!</f>
        <v>#REF!</v>
      </c>
      <c r="M179" s="34" t="e">
        <f>'2.ВС'!#REF!</f>
        <v>#REF!</v>
      </c>
      <c r="N179" s="34" t="e">
        <f>'2.ВС'!#REF!</f>
        <v>#REF!</v>
      </c>
      <c r="O179" s="34" t="e">
        <f>'2.ВС'!#REF!</f>
        <v>#REF!</v>
      </c>
      <c r="P179" s="34" t="e">
        <f>'2.ВС'!#REF!</f>
        <v>#REF!</v>
      </c>
      <c r="Q179" s="34" t="e">
        <f>'2.ВС'!#REF!</f>
        <v>#REF!</v>
      </c>
      <c r="R179" s="34" t="e">
        <f>'2.ВС'!#REF!</f>
        <v>#REF!</v>
      </c>
      <c r="S179" s="34" t="e">
        <f>'2.ВС'!#REF!</f>
        <v>#REF!</v>
      </c>
      <c r="T179" s="34" t="e">
        <f>'2.ВС'!#REF!</f>
        <v>#REF!</v>
      </c>
      <c r="U179" s="34" t="e">
        <f>'2.ВС'!#REF!</f>
        <v>#REF!</v>
      </c>
      <c r="V179" s="34" t="e">
        <f>'2.ВС'!#REF!</f>
        <v>#REF!</v>
      </c>
      <c r="W179" s="34" t="e">
        <f>'2.ВС'!#REF!</f>
        <v>#REF!</v>
      </c>
      <c r="X179" s="34" t="e">
        <f>'2.ВС'!#REF!</f>
        <v>#REF!</v>
      </c>
      <c r="Y179" s="34" t="e">
        <f>'2.ВС'!#REF!</f>
        <v>#REF!</v>
      </c>
      <c r="Z179" s="34">
        <f>'2.ВС'!J147</f>
        <v>0</v>
      </c>
      <c r="AA179" s="34">
        <f>'2.ВС'!K147</f>
        <v>0</v>
      </c>
      <c r="AB179" s="34">
        <f>'2.ВС'!L147</f>
        <v>0</v>
      </c>
      <c r="AC179" s="127" t="e">
        <f t="shared" si="109"/>
        <v>#DIV/0!</v>
      </c>
    </row>
    <row r="180" spans="1:29" s="36" customFormat="1" ht="42.75" x14ac:dyDescent="0.25">
      <c r="A180" s="74" t="s">
        <v>462</v>
      </c>
      <c r="B180" s="102"/>
      <c r="C180" s="102"/>
      <c r="D180" s="44"/>
      <c r="E180" s="14">
        <v>851</v>
      </c>
      <c r="F180" s="38" t="s">
        <v>38</v>
      </c>
      <c r="G180" s="38" t="s">
        <v>38</v>
      </c>
      <c r="H180" s="38"/>
      <c r="I180" s="31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127" t="e">
        <f t="shared" si="109"/>
        <v>#DIV/0!</v>
      </c>
    </row>
    <row r="181" spans="1:29" ht="45" x14ac:dyDescent="0.25">
      <c r="A181" s="13" t="s">
        <v>464</v>
      </c>
      <c r="B181" s="111"/>
      <c r="C181" s="111"/>
      <c r="D181" s="42"/>
      <c r="E181" s="120">
        <v>851</v>
      </c>
      <c r="F181" s="5" t="s">
        <v>38</v>
      </c>
      <c r="G181" s="5" t="s">
        <v>38</v>
      </c>
      <c r="H181" s="5" t="s">
        <v>463</v>
      </c>
      <c r="I181" s="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127" t="e">
        <f t="shared" si="109"/>
        <v>#DIV/0!</v>
      </c>
    </row>
    <row r="182" spans="1:29" ht="45" x14ac:dyDescent="0.25">
      <c r="A182" s="111" t="s">
        <v>97</v>
      </c>
      <c r="B182" s="111"/>
      <c r="C182" s="111"/>
      <c r="D182" s="42"/>
      <c r="E182" s="120">
        <v>851</v>
      </c>
      <c r="F182" s="5" t="s">
        <v>38</v>
      </c>
      <c r="G182" s="5" t="s">
        <v>38</v>
      </c>
      <c r="H182" s="5" t="s">
        <v>463</v>
      </c>
      <c r="I182" s="4" t="s">
        <v>98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127" t="e">
        <f t="shared" si="109"/>
        <v>#DIV/0!</v>
      </c>
    </row>
    <row r="183" spans="1:29" x14ac:dyDescent="0.25">
      <c r="A183" s="111" t="s">
        <v>99</v>
      </c>
      <c r="B183" s="111"/>
      <c r="C183" s="111"/>
      <c r="D183" s="42"/>
      <c r="E183" s="120">
        <v>851</v>
      </c>
      <c r="F183" s="5" t="s">
        <v>38</v>
      </c>
      <c r="G183" s="5" t="s">
        <v>38</v>
      </c>
      <c r="H183" s="5" t="s">
        <v>463</v>
      </c>
      <c r="I183" s="4" t="s">
        <v>100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127" t="e">
        <f t="shared" si="109"/>
        <v>#DIV/0!</v>
      </c>
    </row>
    <row r="184" spans="1:29" s="56" customFormat="1" x14ac:dyDescent="0.25">
      <c r="A184" s="26" t="s">
        <v>105</v>
      </c>
      <c r="B184" s="57"/>
      <c r="C184" s="57"/>
      <c r="D184" s="57"/>
      <c r="E184" s="78">
        <v>852</v>
      </c>
      <c r="F184" s="27" t="s">
        <v>106</v>
      </c>
      <c r="G184" s="27"/>
      <c r="H184" s="27"/>
      <c r="I184" s="27"/>
      <c r="J184" s="43" t="e">
        <f t="shared" ref="J184:M184" si="145">J185+J204+J238+J254+J260</f>
        <v>#REF!</v>
      </c>
      <c r="K184" s="43" t="e">
        <f t="shared" si="145"/>
        <v>#REF!</v>
      </c>
      <c r="L184" s="43" t="e">
        <f t="shared" si="145"/>
        <v>#REF!</v>
      </c>
      <c r="M184" s="43" t="e">
        <f t="shared" si="145"/>
        <v>#REF!</v>
      </c>
      <c r="N184" s="43" t="e">
        <f t="shared" ref="N184:U184" si="146">N185+N204+N238+N254+N260</f>
        <v>#REF!</v>
      </c>
      <c r="O184" s="43" t="e">
        <f t="shared" si="146"/>
        <v>#REF!</v>
      </c>
      <c r="P184" s="43" t="e">
        <f t="shared" si="146"/>
        <v>#REF!</v>
      </c>
      <c r="Q184" s="43" t="e">
        <f t="shared" si="146"/>
        <v>#REF!</v>
      </c>
      <c r="R184" s="43" t="e">
        <f t="shared" si="146"/>
        <v>#REF!</v>
      </c>
      <c r="S184" s="43" t="e">
        <f t="shared" si="146"/>
        <v>#REF!</v>
      </c>
      <c r="T184" s="43" t="e">
        <f t="shared" si="146"/>
        <v>#REF!</v>
      </c>
      <c r="U184" s="43" t="e">
        <f t="shared" si="146"/>
        <v>#REF!</v>
      </c>
      <c r="V184" s="43" t="e">
        <f t="shared" ref="V184:Y184" si="147">V185+V204+V238+V254+V260</f>
        <v>#REF!</v>
      </c>
      <c r="W184" s="43" t="e">
        <f t="shared" si="147"/>
        <v>#REF!</v>
      </c>
      <c r="X184" s="43" t="e">
        <f t="shared" si="147"/>
        <v>#REF!</v>
      </c>
      <c r="Y184" s="43" t="e">
        <f t="shared" si="147"/>
        <v>#REF!</v>
      </c>
      <c r="Z184" s="43">
        <f t="shared" ref="Z184:AB184" si="148">Z185+Z204+Z238+Z254+Z260</f>
        <v>178593272</v>
      </c>
      <c r="AA184" s="43">
        <f t="shared" si="148"/>
        <v>177777476.03</v>
      </c>
      <c r="AB184" s="43">
        <f t="shared" si="148"/>
        <v>127096646.92</v>
      </c>
      <c r="AC184" s="127">
        <f t="shared" si="109"/>
        <v>71.491985238080673</v>
      </c>
    </row>
    <row r="185" spans="1:29" s="36" customFormat="1" x14ac:dyDescent="0.25">
      <c r="A185" s="29" t="s">
        <v>157</v>
      </c>
      <c r="B185" s="58"/>
      <c r="C185" s="58"/>
      <c r="D185" s="58"/>
      <c r="E185" s="78">
        <v>852</v>
      </c>
      <c r="F185" s="31" t="s">
        <v>106</v>
      </c>
      <c r="G185" s="31" t="s">
        <v>14</v>
      </c>
      <c r="H185" s="31"/>
      <c r="I185" s="31"/>
      <c r="J185" s="35" t="e">
        <f t="shared" ref="J185" si="149">J186+J195+J189+J192+J198+J201</f>
        <v>#REF!</v>
      </c>
      <c r="K185" s="35" t="e">
        <f t="shared" ref="K185:M185" si="150">K186+K195+K189+K192+K198+K201</f>
        <v>#REF!</v>
      </c>
      <c r="L185" s="35" t="e">
        <f t="shared" si="150"/>
        <v>#REF!</v>
      </c>
      <c r="M185" s="35" t="e">
        <f t="shared" si="150"/>
        <v>#REF!</v>
      </c>
      <c r="N185" s="35" t="e">
        <f t="shared" ref="N185:U185" si="151">N186+N195+N189+N192+N198+N201</f>
        <v>#REF!</v>
      </c>
      <c r="O185" s="35" t="e">
        <f t="shared" si="151"/>
        <v>#REF!</v>
      </c>
      <c r="P185" s="35" t="e">
        <f t="shared" si="151"/>
        <v>#REF!</v>
      </c>
      <c r="Q185" s="35" t="e">
        <f t="shared" si="151"/>
        <v>#REF!</v>
      </c>
      <c r="R185" s="35" t="e">
        <f t="shared" si="151"/>
        <v>#REF!</v>
      </c>
      <c r="S185" s="35" t="e">
        <f t="shared" si="151"/>
        <v>#REF!</v>
      </c>
      <c r="T185" s="35" t="e">
        <f t="shared" si="151"/>
        <v>#REF!</v>
      </c>
      <c r="U185" s="35" t="e">
        <f t="shared" si="151"/>
        <v>#REF!</v>
      </c>
      <c r="V185" s="35" t="e">
        <f t="shared" ref="V185:Y185" si="152">V186+V195+V189+V192+V198+V201</f>
        <v>#REF!</v>
      </c>
      <c r="W185" s="35" t="e">
        <f t="shared" si="152"/>
        <v>#REF!</v>
      </c>
      <c r="X185" s="35" t="e">
        <f t="shared" si="152"/>
        <v>#REF!</v>
      </c>
      <c r="Y185" s="35" t="e">
        <f t="shared" si="152"/>
        <v>#REF!</v>
      </c>
      <c r="Z185" s="35">
        <f t="shared" ref="Z185:AB185" si="153">Z186+Z195+Z189+Z192+Z198+Z201</f>
        <v>40673703</v>
      </c>
      <c r="AA185" s="35">
        <f t="shared" si="153"/>
        <v>40673703</v>
      </c>
      <c r="AB185" s="35">
        <f t="shared" si="153"/>
        <v>27779554</v>
      </c>
      <c r="AC185" s="127">
        <f t="shared" si="109"/>
        <v>68.298561357936848</v>
      </c>
    </row>
    <row r="186" spans="1:29" s="36" customFormat="1" ht="90" x14ac:dyDescent="0.25">
      <c r="A186" s="25" t="s">
        <v>162</v>
      </c>
      <c r="B186" s="58"/>
      <c r="C186" s="58"/>
      <c r="D186" s="58"/>
      <c r="E186" s="78">
        <v>852</v>
      </c>
      <c r="F186" s="4" t="s">
        <v>106</v>
      </c>
      <c r="G186" s="4" t="s">
        <v>14</v>
      </c>
      <c r="H186" s="4" t="s">
        <v>163</v>
      </c>
      <c r="I186" s="4"/>
      <c r="J186" s="34" t="e">
        <f t="shared" ref="J186:AB187" si="154">J187</f>
        <v>#REF!</v>
      </c>
      <c r="K186" s="34" t="e">
        <f t="shared" si="154"/>
        <v>#REF!</v>
      </c>
      <c r="L186" s="34" t="e">
        <f t="shared" si="154"/>
        <v>#REF!</v>
      </c>
      <c r="M186" s="34" t="e">
        <f t="shared" si="154"/>
        <v>#REF!</v>
      </c>
      <c r="N186" s="34" t="e">
        <f t="shared" si="154"/>
        <v>#REF!</v>
      </c>
      <c r="O186" s="34" t="e">
        <f t="shared" si="154"/>
        <v>#REF!</v>
      </c>
      <c r="P186" s="34" t="e">
        <f t="shared" si="154"/>
        <v>#REF!</v>
      </c>
      <c r="Q186" s="34" t="e">
        <f t="shared" si="154"/>
        <v>#REF!</v>
      </c>
      <c r="R186" s="34" t="e">
        <f t="shared" si="154"/>
        <v>#REF!</v>
      </c>
      <c r="S186" s="34" t="e">
        <f t="shared" si="154"/>
        <v>#REF!</v>
      </c>
      <c r="T186" s="34" t="e">
        <f t="shared" si="154"/>
        <v>#REF!</v>
      </c>
      <c r="U186" s="34" t="e">
        <f t="shared" si="154"/>
        <v>#REF!</v>
      </c>
      <c r="V186" s="34" t="e">
        <f t="shared" si="154"/>
        <v>#REF!</v>
      </c>
      <c r="W186" s="34" t="e">
        <f t="shared" si="154"/>
        <v>#REF!</v>
      </c>
      <c r="X186" s="34" t="e">
        <f t="shared" si="154"/>
        <v>#REF!</v>
      </c>
      <c r="Y186" s="34" t="e">
        <f t="shared" si="154"/>
        <v>#REF!</v>
      </c>
      <c r="Z186" s="34">
        <f t="shared" si="154"/>
        <v>28428452</v>
      </c>
      <c r="AA186" s="34">
        <f t="shared" si="154"/>
        <v>28428452</v>
      </c>
      <c r="AB186" s="34">
        <f t="shared" si="154"/>
        <v>18767323</v>
      </c>
      <c r="AC186" s="127">
        <f t="shared" si="109"/>
        <v>66.015986378716647</v>
      </c>
    </row>
    <row r="187" spans="1:29" s="36" customFormat="1" ht="60" x14ac:dyDescent="0.25">
      <c r="A187" s="3" t="s">
        <v>56</v>
      </c>
      <c r="B187" s="58"/>
      <c r="C187" s="58"/>
      <c r="D187" s="58"/>
      <c r="E187" s="78">
        <v>852</v>
      </c>
      <c r="F187" s="4" t="s">
        <v>106</v>
      </c>
      <c r="G187" s="4" t="s">
        <v>14</v>
      </c>
      <c r="H187" s="4" t="s">
        <v>163</v>
      </c>
      <c r="I187" s="4" t="s">
        <v>112</v>
      </c>
      <c r="J187" s="34" t="e">
        <f t="shared" si="154"/>
        <v>#REF!</v>
      </c>
      <c r="K187" s="34" t="e">
        <f t="shared" si="154"/>
        <v>#REF!</v>
      </c>
      <c r="L187" s="34" t="e">
        <f t="shared" si="154"/>
        <v>#REF!</v>
      </c>
      <c r="M187" s="34" t="e">
        <f t="shared" si="154"/>
        <v>#REF!</v>
      </c>
      <c r="N187" s="34" t="e">
        <f t="shared" si="154"/>
        <v>#REF!</v>
      </c>
      <c r="O187" s="34" t="e">
        <f t="shared" si="154"/>
        <v>#REF!</v>
      </c>
      <c r="P187" s="34" t="e">
        <f t="shared" si="154"/>
        <v>#REF!</v>
      </c>
      <c r="Q187" s="34" t="e">
        <f t="shared" si="154"/>
        <v>#REF!</v>
      </c>
      <c r="R187" s="34" t="e">
        <f t="shared" si="154"/>
        <v>#REF!</v>
      </c>
      <c r="S187" s="34" t="e">
        <f t="shared" si="154"/>
        <v>#REF!</v>
      </c>
      <c r="T187" s="34" t="e">
        <f t="shared" si="154"/>
        <v>#REF!</v>
      </c>
      <c r="U187" s="34" t="e">
        <f t="shared" si="154"/>
        <v>#REF!</v>
      </c>
      <c r="V187" s="34" t="e">
        <f t="shared" si="154"/>
        <v>#REF!</v>
      </c>
      <c r="W187" s="34" t="e">
        <f t="shared" si="154"/>
        <v>#REF!</v>
      </c>
      <c r="X187" s="34" t="e">
        <f t="shared" si="154"/>
        <v>#REF!</v>
      </c>
      <c r="Y187" s="34" t="e">
        <f t="shared" si="154"/>
        <v>#REF!</v>
      </c>
      <c r="Z187" s="34">
        <f t="shared" si="154"/>
        <v>28428452</v>
      </c>
      <c r="AA187" s="34">
        <f t="shared" si="154"/>
        <v>28428452</v>
      </c>
      <c r="AB187" s="34">
        <f t="shared" si="154"/>
        <v>18767323</v>
      </c>
      <c r="AC187" s="127">
        <f t="shared" si="109"/>
        <v>66.015986378716647</v>
      </c>
    </row>
    <row r="188" spans="1:29" s="36" customFormat="1" ht="30" x14ac:dyDescent="0.25">
      <c r="A188" s="3" t="s">
        <v>113</v>
      </c>
      <c r="B188" s="3"/>
      <c r="C188" s="3"/>
      <c r="D188" s="3"/>
      <c r="E188" s="78">
        <v>852</v>
      </c>
      <c r="F188" s="4" t="s">
        <v>106</v>
      </c>
      <c r="G188" s="4" t="s">
        <v>14</v>
      </c>
      <c r="H188" s="4" t="s">
        <v>163</v>
      </c>
      <c r="I188" s="4" t="s">
        <v>114</v>
      </c>
      <c r="J188" s="34" t="e">
        <f>'2.ВС'!#REF!</f>
        <v>#REF!</v>
      </c>
      <c r="K188" s="34" t="e">
        <f>'2.ВС'!#REF!</f>
        <v>#REF!</v>
      </c>
      <c r="L188" s="34" t="e">
        <f>'2.ВС'!#REF!</f>
        <v>#REF!</v>
      </c>
      <c r="M188" s="34" t="e">
        <f>'2.ВС'!#REF!</f>
        <v>#REF!</v>
      </c>
      <c r="N188" s="34" t="e">
        <f>'2.ВС'!#REF!</f>
        <v>#REF!</v>
      </c>
      <c r="O188" s="34" t="e">
        <f>'2.ВС'!#REF!</f>
        <v>#REF!</v>
      </c>
      <c r="P188" s="34" t="e">
        <f>'2.ВС'!#REF!</f>
        <v>#REF!</v>
      </c>
      <c r="Q188" s="34" t="e">
        <f>'2.ВС'!#REF!</f>
        <v>#REF!</v>
      </c>
      <c r="R188" s="34" t="e">
        <f>'2.ВС'!#REF!</f>
        <v>#REF!</v>
      </c>
      <c r="S188" s="34" t="e">
        <f>'2.ВС'!#REF!</f>
        <v>#REF!</v>
      </c>
      <c r="T188" s="34" t="e">
        <f>'2.ВС'!#REF!</f>
        <v>#REF!</v>
      </c>
      <c r="U188" s="34" t="e">
        <f>'2.ВС'!#REF!</f>
        <v>#REF!</v>
      </c>
      <c r="V188" s="34" t="e">
        <f>'2.ВС'!#REF!</f>
        <v>#REF!</v>
      </c>
      <c r="W188" s="34" t="e">
        <f>'2.ВС'!#REF!</f>
        <v>#REF!</v>
      </c>
      <c r="X188" s="34" t="e">
        <f>'2.ВС'!#REF!</f>
        <v>#REF!</v>
      </c>
      <c r="Y188" s="34" t="e">
        <f>'2.ВС'!#REF!</f>
        <v>#REF!</v>
      </c>
      <c r="Z188" s="34">
        <f>'2.ВС'!J244</f>
        <v>28428452</v>
      </c>
      <c r="AA188" s="34">
        <f>'2.ВС'!K244</f>
        <v>28428452</v>
      </c>
      <c r="AB188" s="34">
        <f>'2.ВС'!L244</f>
        <v>18767323</v>
      </c>
      <c r="AC188" s="127">
        <f t="shared" si="109"/>
        <v>66.015986378716647</v>
      </c>
    </row>
    <row r="189" spans="1:29" s="2" customFormat="1" ht="30" x14ac:dyDescent="0.25">
      <c r="A189" s="25" t="s">
        <v>158</v>
      </c>
      <c r="B189" s="3"/>
      <c r="C189" s="3"/>
      <c r="D189" s="76"/>
      <c r="E189" s="78">
        <v>852</v>
      </c>
      <c r="F189" s="5" t="s">
        <v>106</v>
      </c>
      <c r="G189" s="5" t="s">
        <v>14</v>
      </c>
      <c r="H189" s="5" t="s">
        <v>159</v>
      </c>
      <c r="I189" s="5"/>
      <c r="J189" s="34" t="e">
        <f t="shared" ref="J189:AB190" si="155">J190</f>
        <v>#REF!</v>
      </c>
      <c r="K189" s="34" t="e">
        <f t="shared" si="155"/>
        <v>#REF!</v>
      </c>
      <c r="L189" s="34" t="e">
        <f t="shared" si="155"/>
        <v>#REF!</v>
      </c>
      <c r="M189" s="34" t="e">
        <f t="shared" si="155"/>
        <v>#REF!</v>
      </c>
      <c r="N189" s="34" t="e">
        <f t="shared" si="155"/>
        <v>#REF!</v>
      </c>
      <c r="O189" s="34" t="e">
        <f t="shared" si="155"/>
        <v>#REF!</v>
      </c>
      <c r="P189" s="34" t="e">
        <f t="shared" si="155"/>
        <v>#REF!</v>
      </c>
      <c r="Q189" s="34" t="e">
        <f t="shared" si="155"/>
        <v>#REF!</v>
      </c>
      <c r="R189" s="34" t="e">
        <f t="shared" si="155"/>
        <v>#REF!</v>
      </c>
      <c r="S189" s="34" t="e">
        <f t="shared" si="155"/>
        <v>#REF!</v>
      </c>
      <c r="T189" s="34" t="e">
        <f t="shared" si="155"/>
        <v>#REF!</v>
      </c>
      <c r="U189" s="34" t="e">
        <f t="shared" si="155"/>
        <v>#REF!</v>
      </c>
      <c r="V189" s="34" t="e">
        <f t="shared" si="155"/>
        <v>#REF!</v>
      </c>
      <c r="W189" s="34" t="e">
        <f t="shared" si="155"/>
        <v>#REF!</v>
      </c>
      <c r="X189" s="34" t="e">
        <f t="shared" si="155"/>
        <v>#REF!</v>
      </c>
      <c r="Y189" s="34" t="e">
        <f t="shared" si="155"/>
        <v>#REF!</v>
      </c>
      <c r="Z189" s="34">
        <f t="shared" si="155"/>
        <v>8255900</v>
      </c>
      <c r="AA189" s="34">
        <f t="shared" si="155"/>
        <v>8255900</v>
      </c>
      <c r="AB189" s="34">
        <f t="shared" si="155"/>
        <v>6064236</v>
      </c>
      <c r="AC189" s="127">
        <f t="shared" si="109"/>
        <v>73.453360626945567</v>
      </c>
    </row>
    <row r="190" spans="1:29" s="2" customFormat="1" ht="60" x14ac:dyDescent="0.25">
      <c r="A190" s="3" t="s">
        <v>56</v>
      </c>
      <c r="B190" s="3"/>
      <c r="C190" s="3"/>
      <c r="D190" s="3"/>
      <c r="E190" s="78">
        <v>852</v>
      </c>
      <c r="F190" s="5" t="s">
        <v>106</v>
      </c>
      <c r="G190" s="5" t="s">
        <v>14</v>
      </c>
      <c r="H190" s="5" t="s">
        <v>159</v>
      </c>
      <c r="I190" s="5" t="s">
        <v>112</v>
      </c>
      <c r="J190" s="34" t="e">
        <f t="shared" si="155"/>
        <v>#REF!</v>
      </c>
      <c r="K190" s="34" t="e">
        <f t="shared" si="155"/>
        <v>#REF!</v>
      </c>
      <c r="L190" s="34" t="e">
        <f t="shared" si="155"/>
        <v>#REF!</v>
      </c>
      <c r="M190" s="34" t="e">
        <f t="shared" si="155"/>
        <v>#REF!</v>
      </c>
      <c r="N190" s="34" t="e">
        <f t="shared" si="155"/>
        <v>#REF!</v>
      </c>
      <c r="O190" s="34" t="e">
        <f t="shared" si="155"/>
        <v>#REF!</v>
      </c>
      <c r="P190" s="34" t="e">
        <f t="shared" si="155"/>
        <v>#REF!</v>
      </c>
      <c r="Q190" s="34" t="e">
        <f t="shared" si="155"/>
        <v>#REF!</v>
      </c>
      <c r="R190" s="34" t="e">
        <f t="shared" si="155"/>
        <v>#REF!</v>
      </c>
      <c r="S190" s="34" t="e">
        <f t="shared" si="155"/>
        <v>#REF!</v>
      </c>
      <c r="T190" s="34" t="e">
        <f t="shared" si="155"/>
        <v>#REF!</v>
      </c>
      <c r="U190" s="34" t="e">
        <f t="shared" si="155"/>
        <v>#REF!</v>
      </c>
      <c r="V190" s="34" t="e">
        <f t="shared" si="155"/>
        <v>#REF!</v>
      </c>
      <c r="W190" s="34" t="e">
        <f t="shared" si="155"/>
        <v>#REF!</v>
      </c>
      <c r="X190" s="34" t="e">
        <f t="shared" si="155"/>
        <v>#REF!</v>
      </c>
      <c r="Y190" s="34" t="e">
        <f t="shared" si="155"/>
        <v>#REF!</v>
      </c>
      <c r="Z190" s="34">
        <f t="shared" si="155"/>
        <v>8255900</v>
      </c>
      <c r="AA190" s="34">
        <f t="shared" si="155"/>
        <v>8255900</v>
      </c>
      <c r="AB190" s="34">
        <f t="shared" si="155"/>
        <v>6064236</v>
      </c>
      <c r="AC190" s="127">
        <f t="shared" si="109"/>
        <v>73.453360626945567</v>
      </c>
    </row>
    <row r="191" spans="1:29" s="2" customFormat="1" ht="30" x14ac:dyDescent="0.25">
      <c r="A191" s="3" t="s">
        <v>113</v>
      </c>
      <c r="B191" s="3"/>
      <c r="C191" s="3"/>
      <c r="D191" s="3"/>
      <c r="E191" s="78">
        <v>852</v>
      </c>
      <c r="F191" s="5" t="s">
        <v>106</v>
      </c>
      <c r="G191" s="5" t="s">
        <v>14</v>
      </c>
      <c r="H191" s="5" t="s">
        <v>159</v>
      </c>
      <c r="I191" s="4" t="s">
        <v>114</v>
      </c>
      <c r="J191" s="34" t="e">
        <f>'2.ВС'!#REF!</f>
        <v>#REF!</v>
      </c>
      <c r="K191" s="34" t="e">
        <f>'2.ВС'!#REF!</f>
        <v>#REF!</v>
      </c>
      <c r="L191" s="34" t="e">
        <f>'2.ВС'!#REF!</f>
        <v>#REF!</v>
      </c>
      <c r="M191" s="34" t="e">
        <f>'2.ВС'!#REF!</f>
        <v>#REF!</v>
      </c>
      <c r="N191" s="34" t="e">
        <f>'2.ВС'!#REF!</f>
        <v>#REF!</v>
      </c>
      <c r="O191" s="34" t="e">
        <f>'2.ВС'!#REF!</f>
        <v>#REF!</v>
      </c>
      <c r="P191" s="34" t="e">
        <f>'2.ВС'!#REF!</f>
        <v>#REF!</v>
      </c>
      <c r="Q191" s="34" t="e">
        <f>'2.ВС'!#REF!</f>
        <v>#REF!</v>
      </c>
      <c r="R191" s="34" t="e">
        <f>'2.ВС'!#REF!</f>
        <v>#REF!</v>
      </c>
      <c r="S191" s="34" t="e">
        <f>'2.ВС'!#REF!</f>
        <v>#REF!</v>
      </c>
      <c r="T191" s="34" t="e">
        <f>'2.ВС'!#REF!</f>
        <v>#REF!</v>
      </c>
      <c r="U191" s="34" t="e">
        <f>'2.ВС'!#REF!</f>
        <v>#REF!</v>
      </c>
      <c r="V191" s="34" t="e">
        <f>'2.ВС'!#REF!</f>
        <v>#REF!</v>
      </c>
      <c r="W191" s="34" t="e">
        <f>'2.ВС'!#REF!</f>
        <v>#REF!</v>
      </c>
      <c r="X191" s="34" t="e">
        <f>'2.ВС'!#REF!</f>
        <v>#REF!</v>
      </c>
      <c r="Y191" s="34" t="e">
        <f>'2.ВС'!#REF!</f>
        <v>#REF!</v>
      </c>
      <c r="Z191" s="34">
        <f>'2.ВС'!J247</f>
        <v>8255900</v>
      </c>
      <c r="AA191" s="34">
        <f>'2.ВС'!K247</f>
        <v>8255900</v>
      </c>
      <c r="AB191" s="34">
        <f>'2.ВС'!L247</f>
        <v>6064236</v>
      </c>
      <c r="AC191" s="127">
        <f t="shared" si="109"/>
        <v>73.453360626945567</v>
      </c>
    </row>
    <row r="192" spans="1:29" s="36" customFormat="1" ht="30" x14ac:dyDescent="0.25">
      <c r="A192" s="25" t="s">
        <v>164</v>
      </c>
      <c r="B192" s="58"/>
      <c r="C192" s="58"/>
      <c r="D192" s="58"/>
      <c r="E192" s="78">
        <v>852</v>
      </c>
      <c r="F192" s="4" t="s">
        <v>106</v>
      </c>
      <c r="G192" s="4" t="s">
        <v>14</v>
      </c>
      <c r="H192" s="4" t="s">
        <v>165</v>
      </c>
      <c r="I192" s="4"/>
      <c r="J192" s="34" t="e">
        <f t="shared" ref="J192:AB193" si="156">J193</f>
        <v>#REF!</v>
      </c>
      <c r="K192" s="34" t="e">
        <f t="shared" si="156"/>
        <v>#REF!</v>
      </c>
      <c r="L192" s="34" t="e">
        <f t="shared" si="156"/>
        <v>#REF!</v>
      </c>
      <c r="M192" s="34" t="e">
        <f t="shared" si="156"/>
        <v>#REF!</v>
      </c>
      <c r="N192" s="34" t="e">
        <f t="shared" si="156"/>
        <v>#REF!</v>
      </c>
      <c r="O192" s="34" t="e">
        <f t="shared" si="156"/>
        <v>#REF!</v>
      </c>
      <c r="P192" s="34" t="e">
        <f t="shared" si="156"/>
        <v>#REF!</v>
      </c>
      <c r="Q192" s="34" t="e">
        <f t="shared" si="156"/>
        <v>#REF!</v>
      </c>
      <c r="R192" s="34" t="e">
        <f t="shared" si="156"/>
        <v>#REF!</v>
      </c>
      <c r="S192" s="34" t="e">
        <f t="shared" si="156"/>
        <v>#REF!</v>
      </c>
      <c r="T192" s="34" t="e">
        <f t="shared" si="156"/>
        <v>#REF!</v>
      </c>
      <c r="U192" s="34" t="e">
        <f t="shared" si="156"/>
        <v>#REF!</v>
      </c>
      <c r="V192" s="34" t="e">
        <f t="shared" si="156"/>
        <v>#REF!</v>
      </c>
      <c r="W192" s="34" t="e">
        <f t="shared" si="156"/>
        <v>#REF!</v>
      </c>
      <c r="X192" s="34" t="e">
        <f t="shared" si="156"/>
        <v>#REF!</v>
      </c>
      <c r="Y192" s="34" t="e">
        <f t="shared" si="156"/>
        <v>#REF!</v>
      </c>
      <c r="Z192" s="34">
        <f t="shared" si="156"/>
        <v>246006</v>
      </c>
      <c r="AA192" s="34">
        <f t="shared" si="156"/>
        <v>246006</v>
      </c>
      <c r="AB192" s="34">
        <f t="shared" si="156"/>
        <v>147860</v>
      </c>
      <c r="AC192" s="127">
        <f t="shared" si="109"/>
        <v>60.1042251002008</v>
      </c>
    </row>
    <row r="193" spans="1:29" s="36" customFormat="1" ht="60" x14ac:dyDescent="0.25">
      <c r="A193" s="3" t="s">
        <v>56</v>
      </c>
      <c r="B193" s="58"/>
      <c r="C193" s="58"/>
      <c r="D193" s="58"/>
      <c r="E193" s="78">
        <v>852</v>
      </c>
      <c r="F193" s="4" t="s">
        <v>106</v>
      </c>
      <c r="G193" s="4" t="s">
        <v>14</v>
      </c>
      <c r="H193" s="4" t="s">
        <v>165</v>
      </c>
      <c r="I193" s="4" t="s">
        <v>112</v>
      </c>
      <c r="J193" s="34" t="e">
        <f t="shared" si="156"/>
        <v>#REF!</v>
      </c>
      <c r="K193" s="34" t="e">
        <f t="shared" si="156"/>
        <v>#REF!</v>
      </c>
      <c r="L193" s="34" t="e">
        <f t="shared" si="156"/>
        <v>#REF!</v>
      </c>
      <c r="M193" s="34" t="e">
        <f t="shared" si="156"/>
        <v>#REF!</v>
      </c>
      <c r="N193" s="34" t="e">
        <f t="shared" si="156"/>
        <v>#REF!</v>
      </c>
      <c r="O193" s="34" t="e">
        <f t="shared" si="156"/>
        <v>#REF!</v>
      </c>
      <c r="P193" s="34" t="e">
        <f t="shared" si="156"/>
        <v>#REF!</v>
      </c>
      <c r="Q193" s="34" t="e">
        <f t="shared" si="156"/>
        <v>#REF!</v>
      </c>
      <c r="R193" s="34" t="e">
        <f t="shared" si="156"/>
        <v>#REF!</v>
      </c>
      <c r="S193" s="34" t="e">
        <f t="shared" si="156"/>
        <v>#REF!</v>
      </c>
      <c r="T193" s="34" t="e">
        <f t="shared" si="156"/>
        <v>#REF!</v>
      </c>
      <c r="U193" s="34" t="e">
        <f t="shared" si="156"/>
        <v>#REF!</v>
      </c>
      <c r="V193" s="34" t="e">
        <f t="shared" si="156"/>
        <v>#REF!</v>
      </c>
      <c r="W193" s="34" t="e">
        <f t="shared" si="156"/>
        <v>#REF!</v>
      </c>
      <c r="X193" s="34" t="e">
        <f t="shared" si="156"/>
        <v>#REF!</v>
      </c>
      <c r="Y193" s="34" t="e">
        <f t="shared" si="156"/>
        <v>#REF!</v>
      </c>
      <c r="Z193" s="34">
        <f t="shared" si="156"/>
        <v>246006</v>
      </c>
      <c r="AA193" s="34">
        <f t="shared" si="156"/>
        <v>246006</v>
      </c>
      <c r="AB193" s="34">
        <f t="shared" si="156"/>
        <v>147860</v>
      </c>
      <c r="AC193" s="127">
        <f t="shared" si="109"/>
        <v>60.1042251002008</v>
      </c>
    </row>
    <row r="194" spans="1:29" s="36" customFormat="1" ht="30" x14ac:dyDescent="0.25">
      <c r="A194" s="3" t="s">
        <v>113</v>
      </c>
      <c r="B194" s="3"/>
      <c r="C194" s="3"/>
      <c r="D194" s="3"/>
      <c r="E194" s="78">
        <v>852</v>
      </c>
      <c r="F194" s="4" t="s">
        <v>106</v>
      </c>
      <c r="G194" s="4" t="s">
        <v>14</v>
      </c>
      <c r="H194" s="4" t="s">
        <v>165</v>
      </c>
      <c r="I194" s="4" t="s">
        <v>114</v>
      </c>
      <c r="J194" s="34" t="e">
        <f>'2.ВС'!#REF!</f>
        <v>#REF!</v>
      </c>
      <c r="K194" s="34" t="e">
        <f>'2.ВС'!#REF!</f>
        <v>#REF!</v>
      </c>
      <c r="L194" s="34" t="e">
        <f>'2.ВС'!#REF!</f>
        <v>#REF!</v>
      </c>
      <c r="M194" s="34" t="e">
        <f>'2.ВС'!#REF!</f>
        <v>#REF!</v>
      </c>
      <c r="N194" s="34" t="e">
        <f>'2.ВС'!#REF!</f>
        <v>#REF!</v>
      </c>
      <c r="O194" s="34" t="e">
        <f>'2.ВС'!#REF!</f>
        <v>#REF!</v>
      </c>
      <c r="P194" s="34" t="e">
        <f>'2.ВС'!#REF!</f>
        <v>#REF!</v>
      </c>
      <c r="Q194" s="34" t="e">
        <f>'2.ВС'!#REF!</f>
        <v>#REF!</v>
      </c>
      <c r="R194" s="34" t="e">
        <f>'2.ВС'!#REF!</f>
        <v>#REF!</v>
      </c>
      <c r="S194" s="34" t="e">
        <f>'2.ВС'!#REF!</f>
        <v>#REF!</v>
      </c>
      <c r="T194" s="34" t="e">
        <f>'2.ВС'!#REF!</f>
        <v>#REF!</v>
      </c>
      <c r="U194" s="34" t="e">
        <f>'2.ВС'!#REF!</f>
        <v>#REF!</v>
      </c>
      <c r="V194" s="34" t="e">
        <f>'2.ВС'!#REF!</f>
        <v>#REF!</v>
      </c>
      <c r="W194" s="34" t="e">
        <f>'2.ВС'!#REF!</f>
        <v>#REF!</v>
      </c>
      <c r="X194" s="34" t="e">
        <f>'2.ВС'!#REF!</f>
        <v>#REF!</v>
      </c>
      <c r="Y194" s="34" t="e">
        <f>'2.ВС'!#REF!</f>
        <v>#REF!</v>
      </c>
      <c r="Z194" s="34">
        <f>'2.ВС'!J250</f>
        <v>246006</v>
      </c>
      <c r="AA194" s="34">
        <f>'2.ВС'!K250</f>
        <v>246006</v>
      </c>
      <c r="AB194" s="34">
        <f>'2.ВС'!L250</f>
        <v>147860</v>
      </c>
      <c r="AC194" s="127">
        <f t="shared" si="109"/>
        <v>60.1042251002008</v>
      </c>
    </row>
    <row r="195" spans="1:29" ht="30" x14ac:dyDescent="0.25">
      <c r="A195" s="25" t="s">
        <v>160</v>
      </c>
      <c r="B195" s="3"/>
      <c r="C195" s="3"/>
      <c r="D195" s="3"/>
      <c r="E195" s="78">
        <v>852</v>
      </c>
      <c r="F195" s="5" t="s">
        <v>106</v>
      </c>
      <c r="G195" s="5" t="s">
        <v>14</v>
      </c>
      <c r="H195" s="5" t="s">
        <v>161</v>
      </c>
      <c r="I195" s="5"/>
      <c r="J195" s="34" t="e">
        <f t="shared" ref="J195:AB196" si="157">J196</f>
        <v>#REF!</v>
      </c>
      <c r="K195" s="34" t="e">
        <f t="shared" si="157"/>
        <v>#REF!</v>
      </c>
      <c r="L195" s="34" t="e">
        <f t="shared" si="157"/>
        <v>#REF!</v>
      </c>
      <c r="M195" s="34" t="e">
        <f t="shared" si="157"/>
        <v>#REF!</v>
      </c>
      <c r="N195" s="34" t="e">
        <f t="shared" si="157"/>
        <v>#REF!</v>
      </c>
      <c r="O195" s="34" t="e">
        <f t="shared" si="157"/>
        <v>#REF!</v>
      </c>
      <c r="P195" s="34" t="e">
        <f t="shared" si="157"/>
        <v>#REF!</v>
      </c>
      <c r="Q195" s="34" t="e">
        <f t="shared" si="157"/>
        <v>#REF!</v>
      </c>
      <c r="R195" s="34" t="e">
        <f t="shared" si="157"/>
        <v>#REF!</v>
      </c>
      <c r="S195" s="34" t="e">
        <f t="shared" si="157"/>
        <v>#REF!</v>
      </c>
      <c r="T195" s="34" t="e">
        <f t="shared" si="157"/>
        <v>#REF!</v>
      </c>
      <c r="U195" s="34" t="e">
        <f t="shared" si="157"/>
        <v>#REF!</v>
      </c>
      <c r="V195" s="34" t="e">
        <f t="shared" si="157"/>
        <v>#REF!</v>
      </c>
      <c r="W195" s="34" t="e">
        <f t="shared" si="157"/>
        <v>#REF!</v>
      </c>
      <c r="X195" s="34" t="e">
        <f t="shared" si="157"/>
        <v>#REF!</v>
      </c>
      <c r="Y195" s="34" t="e">
        <f t="shared" si="157"/>
        <v>#REF!</v>
      </c>
      <c r="Z195" s="34">
        <f t="shared" si="157"/>
        <v>3113800</v>
      </c>
      <c r="AA195" s="34">
        <f t="shared" si="157"/>
        <v>3113800</v>
      </c>
      <c r="AB195" s="34">
        <f t="shared" si="157"/>
        <v>2354215</v>
      </c>
      <c r="AC195" s="127">
        <f t="shared" si="109"/>
        <v>75.605851371314799</v>
      </c>
    </row>
    <row r="196" spans="1:29" ht="60" x14ac:dyDescent="0.25">
      <c r="A196" s="3" t="s">
        <v>56</v>
      </c>
      <c r="B196" s="3"/>
      <c r="C196" s="3"/>
      <c r="D196" s="3"/>
      <c r="E196" s="78">
        <v>852</v>
      </c>
      <c r="F196" s="5" t="s">
        <v>106</v>
      </c>
      <c r="G196" s="5" t="s">
        <v>14</v>
      </c>
      <c r="H196" s="5" t="s">
        <v>161</v>
      </c>
      <c r="I196" s="5" t="s">
        <v>112</v>
      </c>
      <c r="J196" s="34" t="e">
        <f t="shared" si="157"/>
        <v>#REF!</v>
      </c>
      <c r="K196" s="34" t="e">
        <f t="shared" si="157"/>
        <v>#REF!</v>
      </c>
      <c r="L196" s="34" t="e">
        <f t="shared" si="157"/>
        <v>#REF!</v>
      </c>
      <c r="M196" s="34" t="e">
        <f t="shared" si="157"/>
        <v>#REF!</v>
      </c>
      <c r="N196" s="34" t="e">
        <f t="shared" si="157"/>
        <v>#REF!</v>
      </c>
      <c r="O196" s="34" t="e">
        <f t="shared" si="157"/>
        <v>#REF!</v>
      </c>
      <c r="P196" s="34" t="e">
        <f t="shared" si="157"/>
        <v>#REF!</v>
      </c>
      <c r="Q196" s="34" t="e">
        <f t="shared" si="157"/>
        <v>#REF!</v>
      </c>
      <c r="R196" s="34" t="e">
        <f t="shared" si="157"/>
        <v>#REF!</v>
      </c>
      <c r="S196" s="34" t="e">
        <f t="shared" si="157"/>
        <v>#REF!</v>
      </c>
      <c r="T196" s="34" t="e">
        <f t="shared" si="157"/>
        <v>#REF!</v>
      </c>
      <c r="U196" s="34" t="e">
        <f t="shared" si="157"/>
        <v>#REF!</v>
      </c>
      <c r="V196" s="34" t="e">
        <f t="shared" si="157"/>
        <v>#REF!</v>
      </c>
      <c r="W196" s="34" t="e">
        <f t="shared" si="157"/>
        <v>#REF!</v>
      </c>
      <c r="X196" s="34" t="e">
        <f t="shared" si="157"/>
        <v>#REF!</v>
      </c>
      <c r="Y196" s="34" t="e">
        <f t="shared" si="157"/>
        <v>#REF!</v>
      </c>
      <c r="Z196" s="34">
        <f t="shared" si="157"/>
        <v>3113800</v>
      </c>
      <c r="AA196" s="34">
        <f t="shared" si="157"/>
        <v>3113800</v>
      </c>
      <c r="AB196" s="34">
        <f t="shared" si="157"/>
        <v>2354215</v>
      </c>
      <c r="AC196" s="127">
        <f t="shared" si="109"/>
        <v>75.605851371314799</v>
      </c>
    </row>
    <row r="197" spans="1:29" ht="30" x14ac:dyDescent="0.25">
      <c r="A197" s="3" t="s">
        <v>113</v>
      </c>
      <c r="B197" s="3"/>
      <c r="C197" s="3"/>
      <c r="D197" s="3"/>
      <c r="E197" s="78">
        <v>852</v>
      </c>
      <c r="F197" s="5" t="s">
        <v>106</v>
      </c>
      <c r="G197" s="5" t="s">
        <v>14</v>
      </c>
      <c r="H197" s="5" t="s">
        <v>161</v>
      </c>
      <c r="I197" s="4" t="s">
        <v>114</v>
      </c>
      <c r="J197" s="34" t="e">
        <f>'2.ВС'!#REF!</f>
        <v>#REF!</v>
      </c>
      <c r="K197" s="34" t="e">
        <f>'2.ВС'!#REF!</f>
        <v>#REF!</v>
      </c>
      <c r="L197" s="34" t="e">
        <f>'2.ВС'!#REF!</f>
        <v>#REF!</v>
      </c>
      <c r="M197" s="34" t="e">
        <f>'2.ВС'!#REF!</f>
        <v>#REF!</v>
      </c>
      <c r="N197" s="34" t="e">
        <f>'2.ВС'!#REF!</f>
        <v>#REF!</v>
      </c>
      <c r="O197" s="34" t="e">
        <f>'2.ВС'!#REF!</f>
        <v>#REF!</v>
      </c>
      <c r="P197" s="34" t="e">
        <f>'2.ВС'!#REF!</f>
        <v>#REF!</v>
      </c>
      <c r="Q197" s="34" t="e">
        <f>'2.ВС'!#REF!</f>
        <v>#REF!</v>
      </c>
      <c r="R197" s="34" t="e">
        <f>'2.ВС'!#REF!</f>
        <v>#REF!</v>
      </c>
      <c r="S197" s="34" t="e">
        <f>'2.ВС'!#REF!</f>
        <v>#REF!</v>
      </c>
      <c r="T197" s="34" t="e">
        <f>'2.ВС'!#REF!</f>
        <v>#REF!</v>
      </c>
      <c r="U197" s="34" t="e">
        <f>'2.ВС'!#REF!</f>
        <v>#REF!</v>
      </c>
      <c r="V197" s="34" t="e">
        <f>'2.ВС'!#REF!</f>
        <v>#REF!</v>
      </c>
      <c r="W197" s="34" t="e">
        <f>'2.ВС'!#REF!</f>
        <v>#REF!</v>
      </c>
      <c r="X197" s="34" t="e">
        <f>'2.ВС'!#REF!</f>
        <v>#REF!</v>
      </c>
      <c r="Y197" s="34" t="e">
        <f>'2.ВС'!#REF!</f>
        <v>#REF!</v>
      </c>
      <c r="Z197" s="34">
        <f>'2.ВС'!J253</f>
        <v>3113800</v>
      </c>
      <c r="AA197" s="34">
        <f>'2.ВС'!K253</f>
        <v>3113800</v>
      </c>
      <c r="AB197" s="34">
        <f>'2.ВС'!L253</f>
        <v>2354215</v>
      </c>
      <c r="AC197" s="127">
        <f t="shared" si="109"/>
        <v>75.605851371314799</v>
      </c>
    </row>
    <row r="198" spans="1:29" ht="45" x14ac:dyDescent="0.25">
      <c r="A198" s="25" t="s">
        <v>166</v>
      </c>
      <c r="B198" s="3"/>
      <c r="C198" s="3"/>
      <c r="D198" s="3"/>
      <c r="E198" s="78">
        <v>852</v>
      </c>
      <c r="F198" s="5" t="s">
        <v>106</v>
      </c>
      <c r="G198" s="4" t="s">
        <v>14</v>
      </c>
      <c r="H198" s="5" t="s">
        <v>167</v>
      </c>
      <c r="I198" s="4"/>
      <c r="J198" s="34" t="e">
        <f t="shared" ref="J198:AB199" si="158">J199</f>
        <v>#REF!</v>
      </c>
      <c r="K198" s="34" t="e">
        <f t="shared" si="158"/>
        <v>#REF!</v>
      </c>
      <c r="L198" s="34" t="e">
        <f t="shared" si="158"/>
        <v>#REF!</v>
      </c>
      <c r="M198" s="34" t="e">
        <f t="shared" si="158"/>
        <v>#REF!</v>
      </c>
      <c r="N198" s="34" t="e">
        <f t="shared" si="158"/>
        <v>#REF!</v>
      </c>
      <c r="O198" s="34" t="e">
        <f t="shared" si="158"/>
        <v>#REF!</v>
      </c>
      <c r="P198" s="34" t="e">
        <f t="shared" si="158"/>
        <v>#REF!</v>
      </c>
      <c r="Q198" s="34" t="e">
        <f t="shared" si="158"/>
        <v>#REF!</v>
      </c>
      <c r="R198" s="34" t="e">
        <f t="shared" si="158"/>
        <v>#REF!</v>
      </c>
      <c r="S198" s="34" t="e">
        <f t="shared" si="158"/>
        <v>#REF!</v>
      </c>
      <c r="T198" s="34" t="e">
        <f t="shared" si="158"/>
        <v>#REF!</v>
      </c>
      <c r="U198" s="34" t="e">
        <f t="shared" si="158"/>
        <v>#REF!</v>
      </c>
      <c r="V198" s="34" t="e">
        <f t="shared" si="158"/>
        <v>#REF!</v>
      </c>
      <c r="W198" s="34" t="e">
        <f t="shared" si="158"/>
        <v>#REF!</v>
      </c>
      <c r="X198" s="34" t="e">
        <f t="shared" si="158"/>
        <v>#REF!</v>
      </c>
      <c r="Y198" s="34" t="e">
        <f t="shared" si="158"/>
        <v>#REF!</v>
      </c>
      <c r="Z198" s="34">
        <f t="shared" si="158"/>
        <v>86365</v>
      </c>
      <c r="AA198" s="34">
        <f t="shared" si="158"/>
        <v>86365</v>
      </c>
      <c r="AB198" s="34">
        <f t="shared" si="158"/>
        <v>69120</v>
      </c>
      <c r="AC198" s="127">
        <f t="shared" si="109"/>
        <v>80.032420540728296</v>
      </c>
    </row>
    <row r="199" spans="1:29" ht="60" x14ac:dyDescent="0.25">
      <c r="A199" s="3" t="s">
        <v>56</v>
      </c>
      <c r="B199" s="3"/>
      <c r="C199" s="3"/>
      <c r="D199" s="3"/>
      <c r="E199" s="78">
        <v>852</v>
      </c>
      <c r="F199" s="4" t="s">
        <v>106</v>
      </c>
      <c r="G199" s="4" t="s">
        <v>14</v>
      </c>
      <c r="H199" s="5" t="s">
        <v>167</v>
      </c>
      <c r="I199" s="4" t="s">
        <v>112</v>
      </c>
      <c r="J199" s="34" t="e">
        <f t="shared" si="158"/>
        <v>#REF!</v>
      </c>
      <c r="K199" s="34" t="e">
        <f t="shared" si="158"/>
        <v>#REF!</v>
      </c>
      <c r="L199" s="34" t="e">
        <f t="shared" si="158"/>
        <v>#REF!</v>
      </c>
      <c r="M199" s="34" t="e">
        <f t="shared" si="158"/>
        <v>#REF!</v>
      </c>
      <c r="N199" s="34" t="e">
        <f t="shared" si="158"/>
        <v>#REF!</v>
      </c>
      <c r="O199" s="34" t="e">
        <f t="shared" si="158"/>
        <v>#REF!</v>
      </c>
      <c r="P199" s="34" t="e">
        <f t="shared" si="158"/>
        <v>#REF!</v>
      </c>
      <c r="Q199" s="34" t="e">
        <f t="shared" si="158"/>
        <v>#REF!</v>
      </c>
      <c r="R199" s="34" t="e">
        <f t="shared" si="158"/>
        <v>#REF!</v>
      </c>
      <c r="S199" s="34" t="e">
        <f t="shared" si="158"/>
        <v>#REF!</v>
      </c>
      <c r="T199" s="34" t="e">
        <f t="shared" si="158"/>
        <v>#REF!</v>
      </c>
      <c r="U199" s="34" t="e">
        <f t="shared" si="158"/>
        <v>#REF!</v>
      </c>
      <c r="V199" s="34" t="e">
        <f t="shared" si="158"/>
        <v>#REF!</v>
      </c>
      <c r="W199" s="34" t="e">
        <f t="shared" si="158"/>
        <v>#REF!</v>
      </c>
      <c r="X199" s="34" t="e">
        <f t="shared" si="158"/>
        <v>#REF!</v>
      </c>
      <c r="Y199" s="34" t="e">
        <f t="shared" si="158"/>
        <v>#REF!</v>
      </c>
      <c r="Z199" s="34">
        <f t="shared" si="158"/>
        <v>86365</v>
      </c>
      <c r="AA199" s="34">
        <f t="shared" si="158"/>
        <v>86365</v>
      </c>
      <c r="AB199" s="34">
        <f t="shared" si="158"/>
        <v>69120</v>
      </c>
      <c r="AC199" s="127">
        <f t="shared" si="109"/>
        <v>80.032420540728296</v>
      </c>
    </row>
    <row r="200" spans="1:29" ht="30" x14ac:dyDescent="0.25">
      <c r="A200" s="3" t="s">
        <v>113</v>
      </c>
      <c r="B200" s="3"/>
      <c r="C200" s="3"/>
      <c r="D200" s="3"/>
      <c r="E200" s="78">
        <v>852</v>
      </c>
      <c r="F200" s="4" t="s">
        <v>106</v>
      </c>
      <c r="G200" s="4" t="s">
        <v>14</v>
      </c>
      <c r="H200" s="5" t="s">
        <v>167</v>
      </c>
      <c r="I200" s="4" t="s">
        <v>114</v>
      </c>
      <c r="J200" s="34" t="e">
        <f>'2.ВС'!#REF!</f>
        <v>#REF!</v>
      </c>
      <c r="K200" s="34" t="e">
        <f>'2.ВС'!#REF!</f>
        <v>#REF!</v>
      </c>
      <c r="L200" s="34" t="e">
        <f>'2.ВС'!#REF!</f>
        <v>#REF!</v>
      </c>
      <c r="M200" s="34" t="e">
        <f>'2.ВС'!#REF!</f>
        <v>#REF!</v>
      </c>
      <c r="N200" s="34" t="e">
        <f>'2.ВС'!#REF!</f>
        <v>#REF!</v>
      </c>
      <c r="O200" s="34" t="e">
        <f>'2.ВС'!#REF!</f>
        <v>#REF!</v>
      </c>
      <c r="P200" s="34" t="e">
        <f>'2.ВС'!#REF!</f>
        <v>#REF!</v>
      </c>
      <c r="Q200" s="34" t="e">
        <f>'2.ВС'!#REF!</f>
        <v>#REF!</v>
      </c>
      <c r="R200" s="34" t="e">
        <f>'2.ВС'!#REF!</f>
        <v>#REF!</v>
      </c>
      <c r="S200" s="34" t="e">
        <f>'2.ВС'!#REF!</f>
        <v>#REF!</v>
      </c>
      <c r="T200" s="34" t="e">
        <f>'2.ВС'!#REF!</f>
        <v>#REF!</v>
      </c>
      <c r="U200" s="34" t="e">
        <f>'2.ВС'!#REF!</f>
        <v>#REF!</v>
      </c>
      <c r="V200" s="34" t="e">
        <f>'2.ВС'!#REF!</f>
        <v>#REF!</v>
      </c>
      <c r="W200" s="34" t="e">
        <f>'2.ВС'!#REF!</f>
        <v>#REF!</v>
      </c>
      <c r="X200" s="34" t="e">
        <f>'2.ВС'!#REF!</f>
        <v>#REF!</v>
      </c>
      <c r="Y200" s="34" t="e">
        <f>'2.ВС'!#REF!</f>
        <v>#REF!</v>
      </c>
      <c r="Z200" s="34">
        <f>'2.ВС'!J256</f>
        <v>86365</v>
      </c>
      <c r="AA200" s="34">
        <f>'2.ВС'!K256</f>
        <v>86365</v>
      </c>
      <c r="AB200" s="34">
        <f>'2.ВС'!L256</f>
        <v>69120</v>
      </c>
      <c r="AC200" s="127">
        <f t="shared" si="109"/>
        <v>80.032420540728296</v>
      </c>
    </row>
    <row r="201" spans="1:29" s="36" customFormat="1" ht="105" x14ac:dyDescent="0.25">
      <c r="A201" s="25" t="s">
        <v>168</v>
      </c>
      <c r="B201" s="58"/>
      <c r="C201" s="58"/>
      <c r="D201" s="58"/>
      <c r="E201" s="78">
        <v>852</v>
      </c>
      <c r="F201" s="4" t="s">
        <v>106</v>
      </c>
      <c r="G201" s="4" t="s">
        <v>14</v>
      </c>
      <c r="H201" s="4" t="s">
        <v>169</v>
      </c>
      <c r="I201" s="4"/>
      <c r="J201" s="34" t="e">
        <f t="shared" ref="J201:AB202" si="159">J202</f>
        <v>#REF!</v>
      </c>
      <c r="K201" s="34" t="e">
        <f t="shared" si="159"/>
        <v>#REF!</v>
      </c>
      <c r="L201" s="34" t="e">
        <f t="shared" si="159"/>
        <v>#REF!</v>
      </c>
      <c r="M201" s="34" t="e">
        <f t="shared" si="159"/>
        <v>#REF!</v>
      </c>
      <c r="N201" s="34" t="e">
        <f t="shared" si="159"/>
        <v>#REF!</v>
      </c>
      <c r="O201" s="34" t="e">
        <f t="shared" si="159"/>
        <v>#REF!</v>
      </c>
      <c r="P201" s="34" t="e">
        <f t="shared" si="159"/>
        <v>#REF!</v>
      </c>
      <c r="Q201" s="34" t="e">
        <f t="shared" si="159"/>
        <v>#REF!</v>
      </c>
      <c r="R201" s="34" t="e">
        <f t="shared" si="159"/>
        <v>#REF!</v>
      </c>
      <c r="S201" s="34" t="e">
        <f t="shared" si="159"/>
        <v>#REF!</v>
      </c>
      <c r="T201" s="34" t="e">
        <f t="shared" si="159"/>
        <v>#REF!</v>
      </c>
      <c r="U201" s="34" t="e">
        <f t="shared" si="159"/>
        <v>#REF!</v>
      </c>
      <c r="V201" s="34" t="e">
        <f t="shared" si="159"/>
        <v>#REF!</v>
      </c>
      <c r="W201" s="34" t="e">
        <f t="shared" si="159"/>
        <v>#REF!</v>
      </c>
      <c r="X201" s="34" t="e">
        <f t="shared" si="159"/>
        <v>#REF!</v>
      </c>
      <c r="Y201" s="34" t="e">
        <f t="shared" si="159"/>
        <v>#REF!</v>
      </c>
      <c r="Z201" s="34">
        <f t="shared" si="159"/>
        <v>543180</v>
      </c>
      <c r="AA201" s="34">
        <f t="shared" si="159"/>
        <v>543180</v>
      </c>
      <c r="AB201" s="34">
        <f t="shared" si="159"/>
        <v>376800</v>
      </c>
      <c r="AC201" s="127">
        <f t="shared" ref="AC201:AC264" si="160">AB201/AA201*100</f>
        <v>69.369269855296594</v>
      </c>
    </row>
    <row r="202" spans="1:29" s="36" customFormat="1" ht="60" x14ac:dyDescent="0.25">
      <c r="A202" s="3" t="s">
        <v>56</v>
      </c>
      <c r="B202" s="58"/>
      <c r="C202" s="58"/>
      <c r="D202" s="58"/>
      <c r="E202" s="78">
        <v>852</v>
      </c>
      <c r="F202" s="4" t="s">
        <v>106</v>
      </c>
      <c r="G202" s="4" t="s">
        <v>14</v>
      </c>
      <c r="H202" s="4" t="s">
        <v>169</v>
      </c>
      <c r="I202" s="4" t="s">
        <v>112</v>
      </c>
      <c r="J202" s="34" t="e">
        <f t="shared" si="159"/>
        <v>#REF!</v>
      </c>
      <c r="K202" s="34" t="e">
        <f t="shared" si="159"/>
        <v>#REF!</v>
      </c>
      <c r="L202" s="34" t="e">
        <f t="shared" si="159"/>
        <v>#REF!</v>
      </c>
      <c r="M202" s="34" t="e">
        <f t="shared" si="159"/>
        <v>#REF!</v>
      </c>
      <c r="N202" s="34" t="e">
        <f t="shared" si="159"/>
        <v>#REF!</v>
      </c>
      <c r="O202" s="34" t="e">
        <f t="shared" si="159"/>
        <v>#REF!</v>
      </c>
      <c r="P202" s="34" t="e">
        <f t="shared" si="159"/>
        <v>#REF!</v>
      </c>
      <c r="Q202" s="34" t="e">
        <f t="shared" si="159"/>
        <v>#REF!</v>
      </c>
      <c r="R202" s="34" t="e">
        <f t="shared" si="159"/>
        <v>#REF!</v>
      </c>
      <c r="S202" s="34" t="e">
        <f t="shared" si="159"/>
        <v>#REF!</v>
      </c>
      <c r="T202" s="34" t="e">
        <f t="shared" si="159"/>
        <v>#REF!</v>
      </c>
      <c r="U202" s="34" t="e">
        <f t="shared" si="159"/>
        <v>#REF!</v>
      </c>
      <c r="V202" s="34" t="e">
        <f t="shared" si="159"/>
        <v>#REF!</v>
      </c>
      <c r="W202" s="34" t="e">
        <f t="shared" si="159"/>
        <v>#REF!</v>
      </c>
      <c r="X202" s="34" t="e">
        <f t="shared" si="159"/>
        <v>#REF!</v>
      </c>
      <c r="Y202" s="34" t="e">
        <f t="shared" si="159"/>
        <v>#REF!</v>
      </c>
      <c r="Z202" s="34">
        <f t="shared" si="159"/>
        <v>543180</v>
      </c>
      <c r="AA202" s="34">
        <f t="shared" si="159"/>
        <v>543180</v>
      </c>
      <c r="AB202" s="34">
        <f t="shared" si="159"/>
        <v>376800</v>
      </c>
      <c r="AC202" s="127">
        <f t="shared" si="160"/>
        <v>69.369269855296594</v>
      </c>
    </row>
    <row r="203" spans="1:29" s="36" customFormat="1" ht="30" x14ac:dyDescent="0.25">
      <c r="A203" s="3" t="s">
        <v>113</v>
      </c>
      <c r="B203" s="3"/>
      <c r="C203" s="3"/>
      <c r="D203" s="3"/>
      <c r="E203" s="78">
        <v>852</v>
      </c>
      <c r="F203" s="4" t="s">
        <v>106</v>
      </c>
      <c r="G203" s="4" t="s">
        <v>14</v>
      </c>
      <c r="H203" s="4" t="s">
        <v>169</v>
      </c>
      <c r="I203" s="4" t="s">
        <v>114</v>
      </c>
      <c r="J203" s="34" t="e">
        <f>'2.ВС'!#REF!</f>
        <v>#REF!</v>
      </c>
      <c r="K203" s="34" t="e">
        <f>'2.ВС'!#REF!</f>
        <v>#REF!</v>
      </c>
      <c r="L203" s="34" t="e">
        <f>'2.ВС'!#REF!</f>
        <v>#REF!</v>
      </c>
      <c r="M203" s="34" t="e">
        <f>'2.ВС'!#REF!</f>
        <v>#REF!</v>
      </c>
      <c r="N203" s="34" t="e">
        <f>'2.ВС'!#REF!</f>
        <v>#REF!</v>
      </c>
      <c r="O203" s="34" t="e">
        <f>'2.ВС'!#REF!</f>
        <v>#REF!</v>
      </c>
      <c r="P203" s="34" t="e">
        <f>'2.ВС'!#REF!</f>
        <v>#REF!</v>
      </c>
      <c r="Q203" s="34" t="e">
        <f>'2.ВС'!#REF!</f>
        <v>#REF!</v>
      </c>
      <c r="R203" s="34" t="e">
        <f>'2.ВС'!#REF!</f>
        <v>#REF!</v>
      </c>
      <c r="S203" s="34" t="e">
        <f>'2.ВС'!#REF!</f>
        <v>#REF!</v>
      </c>
      <c r="T203" s="34" t="e">
        <f>'2.ВС'!#REF!</f>
        <v>#REF!</v>
      </c>
      <c r="U203" s="34" t="e">
        <f>'2.ВС'!#REF!</f>
        <v>#REF!</v>
      </c>
      <c r="V203" s="34" t="e">
        <f>'2.ВС'!#REF!</f>
        <v>#REF!</v>
      </c>
      <c r="W203" s="34" t="e">
        <f>'2.ВС'!#REF!</f>
        <v>#REF!</v>
      </c>
      <c r="X203" s="34" t="e">
        <f>'2.ВС'!#REF!</f>
        <v>#REF!</v>
      </c>
      <c r="Y203" s="34" t="e">
        <f>'2.ВС'!#REF!</f>
        <v>#REF!</v>
      </c>
      <c r="Z203" s="34">
        <f>'2.ВС'!J259</f>
        <v>543180</v>
      </c>
      <c r="AA203" s="34">
        <f>'2.ВС'!K259</f>
        <v>543180</v>
      </c>
      <c r="AB203" s="34">
        <f>'2.ВС'!L259</f>
        <v>376800</v>
      </c>
      <c r="AC203" s="127">
        <f t="shared" si="160"/>
        <v>69.369269855296594</v>
      </c>
    </row>
    <row r="204" spans="1:29" s="36" customFormat="1" x14ac:dyDescent="0.25">
      <c r="A204" s="29" t="s">
        <v>107</v>
      </c>
      <c r="B204" s="58"/>
      <c r="C204" s="58"/>
      <c r="D204" s="58"/>
      <c r="E204" s="78">
        <v>852</v>
      </c>
      <c r="F204" s="31" t="s">
        <v>106</v>
      </c>
      <c r="G204" s="31" t="s">
        <v>59</v>
      </c>
      <c r="H204" s="31"/>
      <c r="I204" s="31"/>
      <c r="J204" s="35" t="e">
        <f>J205+J208+J211+J214+J217+J220+J223+J226+J229+J232</f>
        <v>#REF!</v>
      </c>
      <c r="K204" s="35" t="e">
        <f t="shared" ref="K204:U204" si="161">K205+K208+K211+K214+K217+K220+K223+K226+K229+K232</f>
        <v>#REF!</v>
      </c>
      <c r="L204" s="35" t="e">
        <f t="shared" si="161"/>
        <v>#REF!</v>
      </c>
      <c r="M204" s="35" t="e">
        <f t="shared" si="161"/>
        <v>#REF!</v>
      </c>
      <c r="N204" s="35" t="e">
        <f t="shared" si="161"/>
        <v>#REF!</v>
      </c>
      <c r="O204" s="35" t="e">
        <f t="shared" si="161"/>
        <v>#REF!</v>
      </c>
      <c r="P204" s="35" t="e">
        <f t="shared" si="161"/>
        <v>#REF!</v>
      </c>
      <c r="Q204" s="35" t="e">
        <f t="shared" si="161"/>
        <v>#REF!</v>
      </c>
      <c r="R204" s="35" t="e">
        <f t="shared" si="161"/>
        <v>#REF!</v>
      </c>
      <c r="S204" s="35" t="e">
        <f t="shared" si="161"/>
        <v>#REF!</v>
      </c>
      <c r="T204" s="35" t="e">
        <f t="shared" si="161"/>
        <v>#REF!</v>
      </c>
      <c r="U204" s="35" t="e">
        <f t="shared" si="161"/>
        <v>#REF!</v>
      </c>
      <c r="V204" s="35" t="e">
        <f>V205+V208+V211+V214+V217+V220+V223+V226+V229+V232+V235</f>
        <v>#REF!</v>
      </c>
      <c r="W204" s="35" t="e">
        <f t="shared" ref="W204:Y204" si="162">W205+W208+W211+W214+W217+W220+W223+W226+W229+W232+W235</f>
        <v>#REF!</v>
      </c>
      <c r="X204" s="35" t="e">
        <f t="shared" si="162"/>
        <v>#REF!</v>
      </c>
      <c r="Y204" s="35" t="e">
        <f t="shared" si="162"/>
        <v>#REF!</v>
      </c>
      <c r="Z204" s="35">
        <f t="shared" ref="Z204:AB204" si="163">Z205+Z208+Z211+Z214+Z217+Z220+Z223+Z226+Z229+Z232+Z235</f>
        <v>109389903</v>
      </c>
      <c r="AA204" s="35">
        <f t="shared" si="163"/>
        <v>108574107.03</v>
      </c>
      <c r="AB204" s="35">
        <f t="shared" si="163"/>
        <v>79326497.329999998</v>
      </c>
      <c r="AC204" s="127">
        <f t="shared" si="160"/>
        <v>73.062076677343867</v>
      </c>
    </row>
    <row r="205" spans="1:29" s="36" customFormat="1" ht="135" x14ac:dyDescent="0.25">
      <c r="A205" s="25" t="s">
        <v>172</v>
      </c>
      <c r="B205" s="58"/>
      <c r="C205" s="58"/>
      <c r="D205" s="58"/>
      <c r="E205" s="78">
        <v>852</v>
      </c>
      <c r="F205" s="4" t="s">
        <v>106</v>
      </c>
      <c r="G205" s="4" t="s">
        <v>59</v>
      </c>
      <c r="H205" s="5" t="s">
        <v>173</v>
      </c>
      <c r="I205" s="4"/>
      <c r="J205" s="34" t="e">
        <f t="shared" ref="J205:AB206" si="164">J206</f>
        <v>#REF!</v>
      </c>
      <c r="K205" s="34" t="e">
        <f t="shared" si="164"/>
        <v>#REF!</v>
      </c>
      <c r="L205" s="34" t="e">
        <f t="shared" si="164"/>
        <v>#REF!</v>
      </c>
      <c r="M205" s="34" t="e">
        <f t="shared" si="164"/>
        <v>#REF!</v>
      </c>
      <c r="N205" s="34" t="e">
        <f t="shared" si="164"/>
        <v>#REF!</v>
      </c>
      <c r="O205" s="34" t="e">
        <f t="shared" si="164"/>
        <v>#REF!</v>
      </c>
      <c r="P205" s="34" t="e">
        <f t="shared" si="164"/>
        <v>#REF!</v>
      </c>
      <c r="Q205" s="34" t="e">
        <f t="shared" si="164"/>
        <v>#REF!</v>
      </c>
      <c r="R205" s="34" t="e">
        <f t="shared" si="164"/>
        <v>#REF!</v>
      </c>
      <c r="S205" s="34" t="e">
        <f t="shared" si="164"/>
        <v>#REF!</v>
      </c>
      <c r="T205" s="34" t="e">
        <f t="shared" si="164"/>
        <v>#REF!</v>
      </c>
      <c r="U205" s="34" t="e">
        <f t="shared" si="164"/>
        <v>#REF!</v>
      </c>
      <c r="V205" s="34" t="e">
        <f t="shared" si="164"/>
        <v>#REF!</v>
      </c>
      <c r="W205" s="34" t="e">
        <f t="shared" si="164"/>
        <v>#REF!</v>
      </c>
      <c r="X205" s="34" t="e">
        <f t="shared" si="164"/>
        <v>#REF!</v>
      </c>
      <c r="Y205" s="34" t="e">
        <f t="shared" si="164"/>
        <v>#REF!</v>
      </c>
      <c r="Z205" s="34">
        <f t="shared" si="164"/>
        <v>62462027</v>
      </c>
      <c r="AA205" s="34">
        <f t="shared" si="164"/>
        <v>62462027</v>
      </c>
      <c r="AB205" s="34">
        <f t="shared" si="164"/>
        <v>44168329</v>
      </c>
      <c r="AC205" s="127">
        <f t="shared" si="160"/>
        <v>70.712288923956947</v>
      </c>
    </row>
    <row r="206" spans="1:29" s="36" customFormat="1" ht="60" x14ac:dyDescent="0.25">
      <c r="A206" s="3" t="s">
        <v>56</v>
      </c>
      <c r="B206" s="58"/>
      <c r="C206" s="58"/>
      <c r="D206" s="58"/>
      <c r="E206" s="78">
        <v>852</v>
      </c>
      <c r="F206" s="4" t="s">
        <v>106</v>
      </c>
      <c r="G206" s="4" t="s">
        <v>59</v>
      </c>
      <c r="H206" s="5" t="s">
        <v>173</v>
      </c>
      <c r="I206" s="4" t="s">
        <v>112</v>
      </c>
      <c r="J206" s="34" t="e">
        <f t="shared" si="164"/>
        <v>#REF!</v>
      </c>
      <c r="K206" s="34" t="e">
        <f t="shared" si="164"/>
        <v>#REF!</v>
      </c>
      <c r="L206" s="34" t="e">
        <f t="shared" si="164"/>
        <v>#REF!</v>
      </c>
      <c r="M206" s="34" t="e">
        <f t="shared" si="164"/>
        <v>#REF!</v>
      </c>
      <c r="N206" s="34" t="e">
        <f t="shared" si="164"/>
        <v>#REF!</v>
      </c>
      <c r="O206" s="34" t="e">
        <f t="shared" si="164"/>
        <v>#REF!</v>
      </c>
      <c r="P206" s="34" t="e">
        <f t="shared" si="164"/>
        <v>#REF!</v>
      </c>
      <c r="Q206" s="34" t="e">
        <f t="shared" si="164"/>
        <v>#REF!</v>
      </c>
      <c r="R206" s="34" t="e">
        <f t="shared" si="164"/>
        <v>#REF!</v>
      </c>
      <c r="S206" s="34" t="e">
        <f t="shared" si="164"/>
        <v>#REF!</v>
      </c>
      <c r="T206" s="34" t="e">
        <f t="shared" si="164"/>
        <v>#REF!</v>
      </c>
      <c r="U206" s="34" t="e">
        <f t="shared" si="164"/>
        <v>#REF!</v>
      </c>
      <c r="V206" s="34" t="e">
        <f t="shared" si="164"/>
        <v>#REF!</v>
      </c>
      <c r="W206" s="34" t="e">
        <f t="shared" si="164"/>
        <v>#REF!</v>
      </c>
      <c r="X206" s="34" t="e">
        <f t="shared" si="164"/>
        <v>#REF!</v>
      </c>
      <c r="Y206" s="34" t="e">
        <f t="shared" si="164"/>
        <v>#REF!</v>
      </c>
      <c r="Z206" s="34">
        <f t="shared" si="164"/>
        <v>62462027</v>
      </c>
      <c r="AA206" s="34">
        <f t="shared" si="164"/>
        <v>62462027</v>
      </c>
      <c r="AB206" s="34">
        <f t="shared" si="164"/>
        <v>44168329</v>
      </c>
      <c r="AC206" s="127">
        <f t="shared" si="160"/>
        <v>70.712288923956947</v>
      </c>
    </row>
    <row r="207" spans="1:29" s="36" customFormat="1" ht="30" x14ac:dyDescent="0.25">
      <c r="A207" s="3" t="s">
        <v>113</v>
      </c>
      <c r="B207" s="3"/>
      <c r="C207" s="3"/>
      <c r="D207" s="3"/>
      <c r="E207" s="78">
        <v>852</v>
      </c>
      <c r="F207" s="4" t="s">
        <v>106</v>
      </c>
      <c r="G207" s="4" t="s">
        <v>59</v>
      </c>
      <c r="H207" s="5" t="s">
        <v>173</v>
      </c>
      <c r="I207" s="4" t="s">
        <v>114</v>
      </c>
      <c r="J207" s="34" t="e">
        <f>'2.ВС'!#REF!</f>
        <v>#REF!</v>
      </c>
      <c r="K207" s="34" t="e">
        <f>'2.ВС'!#REF!</f>
        <v>#REF!</v>
      </c>
      <c r="L207" s="34" t="e">
        <f>'2.ВС'!#REF!</f>
        <v>#REF!</v>
      </c>
      <c r="M207" s="34" t="e">
        <f>'2.ВС'!#REF!</f>
        <v>#REF!</v>
      </c>
      <c r="N207" s="34" t="e">
        <f>'2.ВС'!#REF!</f>
        <v>#REF!</v>
      </c>
      <c r="O207" s="34" t="e">
        <f>'2.ВС'!#REF!</f>
        <v>#REF!</v>
      </c>
      <c r="P207" s="34" t="e">
        <f>'2.ВС'!#REF!</f>
        <v>#REF!</v>
      </c>
      <c r="Q207" s="34" t="e">
        <f>'2.ВС'!#REF!</f>
        <v>#REF!</v>
      </c>
      <c r="R207" s="34" t="e">
        <f>'2.ВС'!#REF!</f>
        <v>#REF!</v>
      </c>
      <c r="S207" s="34" t="e">
        <f>'2.ВС'!#REF!</f>
        <v>#REF!</v>
      </c>
      <c r="T207" s="34" t="e">
        <f>'2.ВС'!#REF!</f>
        <v>#REF!</v>
      </c>
      <c r="U207" s="34" t="e">
        <f>'2.ВС'!#REF!</f>
        <v>#REF!</v>
      </c>
      <c r="V207" s="34" t="e">
        <f>'2.ВС'!#REF!</f>
        <v>#REF!</v>
      </c>
      <c r="W207" s="34" t="e">
        <f>'2.ВС'!#REF!</f>
        <v>#REF!</v>
      </c>
      <c r="X207" s="34" t="e">
        <f>'2.ВС'!#REF!</f>
        <v>#REF!</v>
      </c>
      <c r="Y207" s="34" t="e">
        <f>'2.ВС'!#REF!</f>
        <v>#REF!</v>
      </c>
      <c r="Z207" s="34">
        <f>'2.ВС'!J263</f>
        <v>62462027</v>
      </c>
      <c r="AA207" s="34">
        <f>'2.ВС'!K263</f>
        <v>62462027</v>
      </c>
      <c r="AB207" s="34">
        <f>'2.ВС'!L263</f>
        <v>44168329</v>
      </c>
      <c r="AC207" s="127">
        <f t="shared" si="160"/>
        <v>70.712288923956947</v>
      </c>
    </row>
    <row r="208" spans="1:29" ht="30" x14ac:dyDescent="0.25">
      <c r="A208" s="25" t="s">
        <v>170</v>
      </c>
      <c r="B208" s="3"/>
      <c r="C208" s="3"/>
      <c r="D208" s="3"/>
      <c r="E208" s="78">
        <v>852</v>
      </c>
      <c r="F208" s="4" t="s">
        <v>106</v>
      </c>
      <c r="G208" s="4" t="s">
        <v>59</v>
      </c>
      <c r="H208" s="4" t="s">
        <v>171</v>
      </c>
      <c r="I208" s="4"/>
      <c r="J208" s="34" t="e">
        <f t="shared" ref="J208:AB209" si="165">J209</f>
        <v>#REF!</v>
      </c>
      <c r="K208" s="34" t="e">
        <f t="shared" si="165"/>
        <v>#REF!</v>
      </c>
      <c r="L208" s="34" t="e">
        <f t="shared" si="165"/>
        <v>#REF!</v>
      </c>
      <c r="M208" s="34" t="e">
        <f t="shared" si="165"/>
        <v>#REF!</v>
      </c>
      <c r="N208" s="34" t="e">
        <f t="shared" si="165"/>
        <v>#REF!</v>
      </c>
      <c r="O208" s="34" t="e">
        <f t="shared" si="165"/>
        <v>#REF!</v>
      </c>
      <c r="P208" s="34" t="e">
        <f t="shared" si="165"/>
        <v>#REF!</v>
      </c>
      <c r="Q208" s="34" t="e">
        <f t="shared" si="165"/>
        <v>#REF!</v>
      </c>
      <c r="R208" s="34" t="e">
        <f t="shared" si="165"/>
        <v>#REF!</v>
      </c>
      <c r="S208" s="34" t="e">
        <f t="shared" si="165"/>
        <v>#REF!</v>
      </c>
      <c r="T208" s="34" t="e">
        <f t="shared" si="165"/>
        <v>#REF!</v>
      </c>
      <c r="U208" s="34" t="e">
        <f t="shared" si="165"/>
        <v>#REF!</v>
      </c>
      <c r="V208" s="34" t="e">
        <f t="shared" si="165"/>
        <v>#REF!</v>
      </c>
      <c r="W208" s="34" t="e">
        <f t="shared" si="165"/>
        <v>#REF!</v>
      </c>
      <c r="X208" s="34" t="e">
        <f t="shared" si="165"/>
        <v>#REF!</v>
      </c>
      <c r="Y208" s="34" t="e">
        <f t="shared" si="165"/>
        <v>#REF!</v>
      </c>
      <c r="Z208" s="34">
        <f t="shared" si="165"/>
        <v>23266260</v>
      </c>
      <c r="AA208" s="34">
        <f t="shared" si="165"/>
        <v>23266260</v>
      </c>
      <c r="AB208" s="34">
        <f t="shared" si="165"/>
        <v>14655824.23</v>
      </c>
      <c r="AC208" s="127">
        <f t="shared" si="160"/>
        <v>62.99174955493492</v>
      </c>
    </row>
    <row r="209" spans="1:29" ht="60" x14ac:dyDescent="0.25">
      <c r="A209" s="3" t="s">
        <v>56</v>
      </c>
      <c r="B209" s="3"/>
      <c r="C209" s="3"/>
      <c r="D209" s="3"/>
      <c r="E209" s="78">
        <v>852</v>
      </c>
      <c r="F209" s="4" t="s">
        <v>106</v>
      </c>
      <c r="G209" s="5" t="s">
        <v>59</v>
      </c>
      <c r="H209" s="4" t="s">
        <v>171</v>
      </c>
      <c r="I209" s="4" t="s">
        <v>112</v>
      </c>
      <c r="J209" s="34" t="e">
        <f t="shared" si="165"/>
        <v>#REF!</v>
      </c>
      <c r="K209" s="34" t="e">
        <f t="shared" si="165"/>
        <v>#REF!</v>
      </c>
      <c r="L209" s="34" t="e">
        <f t="shared" si="165"/>
        <v>#REF!</v>
      </c>
      <c r="M209" s="34" t="e">
        <f t="shared" si="165"/>
        <v>#REF!</v>
      </c>
      <c r="N209" s="34" t="e">
        <f t="shared" si="165"/>
        <v>#REF!</v>
      </c>
      <c r="O209" s="34" t="e">
        <f t="shared" si="165"/>
        <v>#REF!</v>
      </c>
      <c r="P209" s="34" t="e">
        <f t="shared" si="165"/>
        <v>#REF!</v>
      </c>
      <c r="Q209" s="34" t="e">
        <f t="shared" si="165"/>
        <v>#REF!</v>
      </c>
      <c r="R209" s="34" t="e">
        <f t="shared" si="165"/>
        <v>#REF!</v>
      </c>
      <c r="S209" s="34" t="e">
        <f t="shared" si="165"/>
        <v>#REF!</v>
      </c>
      <c r="T209" s="34" t="e">
        <f t="shared" si="165"/>
        <v>#REF!</v>
      </c>
      <c r="U209" s="34" t="e">
        <f t="shared" si="165"/>
        <v>#REF!</v>
      </c>
      <c r="V209" s="34" t="e">
        <f t="shared" si="165"/>
        <v>#REF!</v>
      </c>
      <c r="W209" s="34" t="e">
        <f t="shared" si="165"/>
        <v>#REF!</v>
      </c>
      <c r="X209" s="34" t="e">
        <f t="shared" si="165"/>
        <v>#REF!</v>
      </c>
      <c r="Y209" s="34" t="e">
        <f t="shared" si="165"/>
        <v>#REF!</v>
      </c>
      <c r="Z209" s="34">
        <f t="shared" si="165"/>
        <v>23266260</v>
      </c>
      <c r="AA209" s="34">
        <f t="shared" si="165"/>
        <v>23266260</v>
      </c>
      <c r="AB209" s="34">
        <f t="shared" si="165"/>
        <v>14655824.23</v>
      </c>
      <c r="AC209" s="127">
        <f t="shared" si="160"/>
        <v>62.99174955493492</v>
      </c>
    </row>
    <row r="210" spans="1:29" ht="30" x14ac:dyDescent="0.25">
      <c r="A210" s="3" t="s">
        <v>113</v>
      </c>
      <c r="B210" s="3"/>
      <c r="C210" s="3"/>
      <c r="D210" s="3"/>
      <c r="E210" s="78">
        <v>852</v>
      </c>
      <c r="F210" s="4" t="s">
        <v>106</v>
      </c>
      <c r="G210" s="5" t="s">
        <v>59</v>
      </c>
      <c r="H210" s="4" t="s">
        <v>171</v>
      </c>
      <c r="I210" s="4" t="s">
        <v>114</v>
      </c>
      <c r="J210" s="34" t="e">
        <f>'2.ВС'!#REF!</f>
        <v>#REF!</v>
      </c>
      <c r="K210" s="34" t="e">
        <f>'2.ВС'!#REF!</f>
        <v>#REF!</v>
      </c>
      <c r="L210" s="34" t="e">
        <f>'2.ВС'!#REF!</f>
        <v>#REF!</v>
      </c>
      <c r="M210" s="34" t="e">
        <f>'2.ВС'!#REF!</f>
        <v>#REF!</v>
      </c>
      <c r="N210" s="34" t="e">
        <f>'2.ВС'!#REF!</f>
        <v>#REF!</v>
      </c>
      <c r="O210" s="34" t="e">
        <f>'2.ВС'!#REF!</f>
        <v>#REF!</v>
      </c>
      <c r="P210" s="34" t="e">
        <f>'2.ВС'!#REF!</f>
        <v>#REF!</v>
      </c>
      <c r="Q210" s="34" t="e">
        <f>'2.ВС'!#REF!</f>
        <v>#REF!</v>
      </c>
      <c r="R210" s="34" t="e">
        <f>'2.ВС'!#REF!</f>
        <v>#REF!</v>
      </c>
      <c r="S210" s="34" t="e">
        <f>'2.ВС'!#REF!</f>
        <v>#REF!</v>
      </c>
      <c r="T210" s="34" t="e">
        <f>'2.ВС'!#REF!</f>
        <v>#REF!</v>
      </c>
      <c r="U210" s="34" t="e">
        <f>'2.ВС'!#REF!</f>
        <v>#REF!</v>
      </c>
      <c r="V210" s="34" t="e">
        <f>'2.ВС'!#REF!</f>
        <v>#REF!</v>
      </c>
      <c r="W210" s="34" t="e">
        <f>'2.ВС'!#REF!</f>
        <v>#REF!</v>
      </c>
      <c r="X210" s="34" t="e">
        <f>'2.ВС'!#REF!</f>
        <v>#REF!</v>
      </c>
      <c r="Y210" s="34" t="e">
        <f>'2.ВС'!#REF!</f>
        <v>#REF!</v>
      </c>
      <c r="Z210" s="34">
        <f>'2.ВС'!J266</f>
        <v>23266260</v>
      </c>
      <c r="AA210" s="34">
        <f>'2.ВС'!K266</f>
        <v>23266260</v>
      </c>
      <c r="AB210" s="34">
        <f>'2.ВС'!L266</f>
        <v>14655824.23</v>
      </c>
      <c r="AC210" s="127">
        <f t="shared" si="160"/>
        <v>62.99174955493492</v>
      </c>
    </row>
    <row r="211" spans="1:29" ht="30" x14ac:dyDescent="0.25">
      <c r="A211" s="25" t="s">
        <v>164</v>
      </c>
      <c r="B211" s="3"/>
      <c r="C211" s="3"/>
      <c r="D211" s="3"/>
      <c r="E211" s="78">
        <v>852</v>
      </c>
      <c r="F211" s="4" t="s">
        <v>106</v>
      </c>
      <c r="G211" s="5" t="s">
        <v>59</v>
      </c>
      <c r="H211" s="4" t="s">
        <v>165</v>
      </c>
      <c r="I211" s="4"/>
      <c r="J211" s="34" t="e">
        <f t="shared" ref="J211:AB212" si="166">J212</f>
        <v>#REF!</v>
      </c>
      <c r="K211" s="34" t="e">
        <f t="shared" si="166"/>
        <v>#REF!</v>
      </c>
      <c r="L211" s="34" t="e">
        <f t="shared" si="166"/>
        <v>#REF!</v>
      </c>
      <c r="M211" s="34" t="e">
        <f t="shared" si="166"/>
        <v>#REF!</v>
      </c>
      <c r="N211" s="34" t="e">
        <f t="shared" si="166"/>
        <v>#REF!</v>
      </c>
      <c r="O211" s="34" t="e">
        <f t="shared" si="166"/>
        <v>#REF!</v>
      </c>
      <c r="P211" s="34" t="e">
        <f t="shared" si="166"/>
        <v>#REF!</v>
      </c>
      <c r="Q211" s="34" t="e">
        <f t="shared" si="166"/>
        <v>#REF!</v>
      </c>
      <c r="R211" s="34" t="e">
        <f t="shared" si="166"/>
        <v>#REF!</v>
      </c>
      <c r="S211" s="34" t="e">
        <f t="shared" si="166"/>
        <v>#REF!</v>
      </c>
      <c r="T211" s="34" t="e">
        <f t="shared" si="166"/>
        <v>#REF!</v>
      </c>
      <c r="U211" s="34" t="e">
        <f t="shared" si="166"/>
        <v>#REF!</v>
      </c>
      <c r="V211" s="34" t="e">
        <f t="shared" si="166"/>
        <v>#REF!</v>
      </c>
      <c r="W211" s="34" t="e">
        <f t="shared" si="166"/>
        <v>#REF!</v>
      </c>
      <c r="X211" s="34" t="e">
        <f t="shared" si="166"/>
        <v>#REF!</v>
      </c>
      <c r="Y211" s="34" t="e">
        <f t="shared" si="166"/>
        <v>#REF!</v>
      </c>
      <c r="Z211" s="34">
        <f t="shared" si="166"/>
        <v>4017372</v>
      </c>
      <c r="AA211" s="34">
        <f t="shared" si="166"/>
        <v>4017372</v>
      </c>
      <c r="AB211" s="34">
        <f t="shared" si="166"/>
        <v>3591153.01</v>
      </c>
      <c r="AC211" s="127">
        <f t="shared" si="160"/>
        <v>89.390601866095537</v>
      </c>
    </row>
    <row r="212" spans="1:29" ht="60" x14ac:dyDescent="0.25">
      <c r="A212" s="3" t="s">
        <v>56</v>
      </c>
      <c r="B212" s="3"/>
      <c r="C212" s="3"/>
      <c r="D212" s="3"/>
      <c r="E212" s="78">
        <v>852</v>
      </c>
      <c r="F212" s="4" t="s">
        <v>106</v>
      </c>
      <c r="G212" s="5" t="s">
        <v>59</v>
      </c>
      <c r="H212" s="4" t="s">
        <v>165</v>
      </c>
      <c r="I212" s="4" t="s">
        <v>112</v>
      </c>
      <c r="J212" s="34" t="e">
        <f t="shared" si="166"/>
        <v>#REF!</v>
      </c>
      <c r="K212" s="34" t="e">
        <f t="shared" si="166"/>
        <v>#REF!</v>
      </c>
      <c r="L212" s="34" t="e">
        <f t="shared" si="166"/>
        <v>#REF!</v>
      </c>
      <c r="M212" s="34" t="e">
        <f t="shared" si="166"/>
        <v>#REF!</v>
      </c>
      <c r="N212" s="34" t="e">
        <f t="shared" si="166"/>
        <v>#REF!</v>
      </c>
      <c r="O212" s="34" t="e">
        <f t="shared" si="166"/>
        <v>#REF!</v>
      </c>
      <c r="P212" s="34" t="e">
        <f t="shared" si="166"/>
        <v>#REF!</v>
      </c>
      <c r="Q212" s="34" t="e">
        <f t="shared" si="166"/>
        <v>#REF!</v>
      </c>
      <c r="R212" s="34" t="e">
        <f t="shared" si="166"/>
        <v>#REF!</v>
      </c>
      <c r="S212" s="34" t="e">
        <f t="shared" si="166"/>
        <v>#REF!</v>
      </c>
      <c r="T212" s="34" t="e">
        <f t="shared" si="166"/>
        <v>#REF!</v>
      </c>
      <c r="U212" s="34" t="e">
        <f t="shared" si="166"/>
        <v>#REF!</v>
      </c>
      <c r="V212" s="34" t="e">
        <f t="shared" si="166"/>
        <v>#REF!</v>
      </c>
      <c r="W212" s="34" t="e">
        <f t="shared" si="166"/>
        <v>#REF!</v>
      </c>
      <c r="X212" s="34" t="e">
        <f t="shared" si="166"/>
        <v>#REF!</v>
      </c>
      <c r="Y212" s="34" t="e">
        <f t="shared" si="166"/>
        <v>#REF!</v>
      </c>
      <c r="Z212" s="34">
        <f t="shared" si="166"/>
        <v>4017372</v>
      </c>
      <c r="AA212" s="34">
        <f t="shared" si="166"/>
        <v>4017372</v>
      </c>
      <c r="AB212" s="34">
        <f t="shared" si="166"/>
        <v>3591153.01</v>
      </c>
      <c r="AC212" s="127">
        <f t="shared" si="160"/>
        <v>89.390601866095537</v>
      </c>
    </row>
    <row r="213" spans="1:29" ht="30" x14ac:dyDescent="0.25">
      <c r="A213" s="3" t="s">
        <v>113</v>
      </c>
      <c r="B213" s="3"/>
      <c r="C213" s="3"/>
      <c r="D213" s="3"/>
      <c r="E213" s="78">
        <v>852</v>
      </c>
      <c r="F213" s="4" t="s">
        <v>106</v>
      </c>
      <c r="G213" s="5" t="s">
        <v>59</v>
      </c>
      <c r="H213" s="4" t="s">
        <v>165</v>
      </c>
      <c r="I213" s="4" t="s">
        <v>114</v>
      </c>
      <c r="J213" s="34" t="e">
        <f>'2.ВС'!#REF!</f>
        <v>#REF!</v>
      </c>
      <c r="K213" s="34" t="e">
        <f>'2.ВС'!#REF!</f>
        <v>#REF!</v>
      </c>
      <c r="L213" s="34" t="e">
        <f>'2.ВС'!#REF!</f>
        <v>#REF!</v>
      </c>
      <c r="M213" s="34" t="e">
        <f>'2.ВС'!#REF!</f>
        <v>#REF!</v>
      </c>
      <c r="N213" s="34" t="e">
        <f>'2.ВС'!#REF!</f>
        <v>#REF!</v>
      </c>
      <c r="O213" s="34" t="e">
        <f>'2.ВС'!#REF!</f>
        <v>#REF!</v>
      </c>
      <c r="P213" s="34" t="e">
        <f>'2.ВС'!#REF!</f>
        <v>#REF!</v>
      </c>
      <c r="Q213" s="34" t="e">
        <f>'2.ВС'!#REF!</f>
        <v>#REF!</v>
      </c>
      <c r="R213" s="34" t="e">
        <f>'2.ВС'!#REF!</f>
        <v>#REF!</v>
      </c>
      <c r="S213" s="34" t="e">
        <f>'2.ВС'!#REF!</f>
        <v>#REF!</v>
      </c>
      <c r="T213" s="34" t="e">
        <f>'2.ВС'!#REF!</f>
        <v>#REF!</v>
      </c>
      <c r="U213" s="34" t="e">
        <f>'2.ВС'!#REF!</f>
        <v>#REF!</v>
      </c>
      <c r="V213" s="34" t="e">
        <f>'2.ВС'!#REF!</f>
        <v>#REF!</v>
      </c>
      <c r="W213" s="34" t="e">
        <f>'2.ВС'!#REF!</f>
        <v>#REF!</v>
      </c>
      <c r="X213" s="34" t="e">
        <f>'2.ВС'!#REF!</f>
        <v>#REF!</v>
      </c>
      <c r="Y213" s="34" t="e">
        <f>'2.ВС'!#REF!</f>
        <v>#REF!</v>
      </c>
      <c r="Z213" s="34">
        <f>'2.ВС'!J269</f>
        <v>4017372</v>
      </c>
      <c r="AA213" s="34">
        <f>'2.ВС'!K269</f>
        <v>4017372</v>
      </c>
      <c r="AB213" s="34">
        <f>'2.ВС'!L269</f>
        <v>3591153.01</v>
      </c>
      <c r="AC213" s="127">
        <f t="shared" si="160"/>
        <v>89.390601866095537</v>
      </c>
    </row>
    <row r="214" spans="1:29" ht="30" x14ac:dyDescent="0.25">
      <c r="A214" s="25" t="s">
        <v>160</v>
      </c>
      <c r="B214" s="3"/>
      <c r="C214" s="3"/>
      <c r="D214" s="3"/>
      <c r="E214" s="78">
        <v>852</v>
      </c>
      <c r="F214" s="5" t="s">
        <v>106</v>
      </c>
      <c r="G214" s="5" t="s">
        <v>59</v>
      </c>
      <c r="H214" s="5" t="s">
        <v>161</v>
      </c>
      <c r="I214" s="4"/>
      <c r="J214" s="34" t="e">
        <f t="shared" ref="J214:AB215" si="167">J215</f>
        <v>#REF!</v>
      </c>
      <c r="K214" s="34" t="e">
        <f t="shared" si="167"/>
        <v>#REF!</v>
      </c>
      <c r="L214" s="34" t="e">
        <f t="shared" si="167"/>
        <v>#REF!</v>
      </c>
      <c r="M214" s="34" t="e">
        <f t="shared" si="167"/>
        <v>#REF!</v>
      </c>
      <c r="N214" s="34" t="e">
        <f t="shared" si="167"/>
        <v>#REF!</v>
      </c>
      <c r="O214" s="34" t="e">
        <f t="shared" si="167"/>
        <v>#REF!</v>
      </c>
      <c r="P214" s="34" t="e">
        <f t="shared" si="167"/>
        <v>#REF!</v>
      </c>
      <c r="Q214" s="34" t="e">
        <f t="shared" si="167"/>
        <v>#REF!</v>
      </c>
      <c r="R214" s="34" t="e">
        <f t="shared" si="167"/>
        <v>#REF!</v>
      </c>
      <c r="S214" s="34" t="e">
        <f t="shared" si="167"/>
        <v>#REF!</v>
      </c>
      <c r="T214" s="34" t="e">
        <f t="shared" si="167"/>
        <v>#REF!</v>
      </c>
      <c r="U214" s="34" t="e">
        <f t="shared" si="167"/>
        <v>#REF!</v>
      </c>
      <c r="V214" s="34" t="e">
        <f t="shared" si="167"/>
        <v>#REF!</v>
      </c>
      <c r="W214" s="34" t="e">
        <f t="shared" si="167"/>
        <v>#REF!</v>
      </c>
      <c r="X214" s="34" t="e">
        <f t="shared" si="167"/>
        <v>#REF!</v>
      </c>
      <c r="Y214" s="34" t="e">
        <f t="shared" si="167"/>
        <v>#REF!</v>
      </c>
      <c r="Z214" s="34">
        <f t="shared" si="167"/>
        <v>2642000</v>
      </c>
      <c r="AA214" s="34">
        <f t="shared" si="167"/>
        <v>2642000</v>
      </c>
      <c r="AB214" s="34">
        <f t="shared" si="167"/>
        <v>1721240</v>
      </c>
      <c r="AC214" s="127">
        <f t="shared" si="160"/>
        <v>65.149129447388347</v>
      </c>
    </row>
    <row r="215" spans="1:29" ht="60" x14ac:dyDescent="0.25">
      <c r="A215" s="3" t="s">
        <v>56</v>
      </c>
      <c r="B215" s="3"/>
      <c r="C215" s="3"/>
      <c r="D215" s="3"/>
      <c r="E215" s="78">
        <v>852</v>
      </c>
      <c r="F215" s="4" t="s">
        <v>106</v>
      </c>
      <c r="G215" s="5" t="s">
        <v>59</v>
      </c>
      <c r="H215" s="5" t="s">
        <v>161</v>
      </c>
      <c r="I215" s="4" t="s">
        <v>112</v>
      </c>
      <c r="J215" s="34" t="e">
        <f t="shared" si="167"/>
        <v>#REF!</v>
      </c>
      <c r="K215" s="34" t="e">
        <f t="shared" si="167"/>
        <v>#REF!</v>
      </c>
      <c r="L215" s="34" t="e">
        <f t="shared" si="167"/>
        <v>#REF!</v>
      </c>
      <c r="M215" s="34" t="e">
        <f t="shared" si="167"/>
        <v>#REF!</v>
      </c>
      <c r="N215" s="34" t="e">
        <f t="shared" si="167"/>
        <v>#REF!</v>
      </c>
      <c r="O215" s="34" t="e">
        <f t="shared" si="167"/>
        <v>#REF!</v>
      </c>
      <c r="P215" s="34" t="e">
        <f t="shared" si="167"/>
        <v>#REF!</v>
      </c>
      <c r="Q215" s="34" t="e">
        <f t="shared" si="167"/>
        <v>#REF!</v>
      </c>
      <c r="R215" s="34" t="e">
        <f t="shared" si="167"/>
        <v>#REF!</v>
      </c>
      <c r="S215" s="34" t="e">
        <f t="shared" si="167"/>
        <v>#REF!</v>
      </c>
      <c r="T215" s="34" t="e">
        <f t="shared" si="167"/>
        <v>#REF!</v>
      </c>
      <c r="U215" s="34" t="e">
        <f t="shared" si="167"/>
        <v>#REF!</v>
      </c>
      <c r="V215" s="34" t="e">
        <f t="shared" si="167"/>
        <v>#REF!</v>
      </c>
      <c r="W215" s="34" t="e">
        <f t="shared" si="167"/>
        <v>#REF!</v>
      </c>
      <c r="X215" s="34" t="e">
        <f t="shared" si="167"/>
        <v>#REF!</v>
      </c>
      <c r="Y215" s="34" t="e">
        <f t="shared" si="167"/>
        <v>#REF!</v>
      </c>
      <c r="Z215" s="34">
        <f t="shared" si="167"/>
        <v>2642000</v>
      </c>
      <c r="AA215" s="34">
        <f t="shared" si="167"/>
        <v>2642000</v>
      </c>
      <c r="AB215" s="34">
        <f t="shared" si="167"/>
        <v>1721240</v>
      </c>
      <c r="AC215" s="127">
        <f t="shared" si="160"/>
        <v>65.149129447388347</v>
      </c>
    </row>
    <row r="216" spans="1:29" ht="30" x14ac:dyDescent="0.25">
      <c r="A216" s="3" t="s">
        <v>113</v>
      </c>
      <c r="B216" s="3"/>
      <c r="C216" s="3"/>
      <c r="D216" s="3"/>
      <c r="E216" s="78">
        <v>852</v>
      </c>
      <c r="F216" s="4" t="s">
        <v>106</v>
      </c>
      <c r="G216" s="5" t="s">
        <v>59</v>
      </c>
      <c r="H216" s="5" t="s">
        <v>161</v>
      </c>
      <c r="I216" s="4" t="s">
        <v>114</v>
      </c>
      <c r="J216" s="34" t="e">
        <f>'2.ВС'!#REF!</f>
        <v>#REF!</v>
      </c>
      <c r="K216" s="34" t="e">
        <f>'2.ВС'!#REF!</f>
        <v>#REF!</v>
      </c>
      <c r="L216" s="34" t="e">
        <f>'2.ВС'!#REF!</f>
        <v>#REF!</v>
      </c>
      <c r="M216" s="34" t="e">
        <f>'2.ВС'!#REF!</f>
        <v>#REF!</v>
      </c>
      <c r="N216" s="34" t="e">
        <f>'2.ВС'!#REF!</f>
        <v>#REF!</v>
      </c>
      <c r="O216" s="34" t="e">
        <f>'2.ВС'!#REF!</f>
        <v>#REF!</v>
      </c>
      <c r="P216" s="34" t="e">
        <f>'2.ВС'!#REF!</f>
        <v>#REF!</v>
      </c>
      <c r="Q216" s="34" t="e">
        <f>'2.ВС'!#REF!</f>
        <v>#REF!</v>
      </c>
      <c r="R216" s="34" t="e">
        <f>'2.ВС'!#REF!</f>
        <v>#REF!</v>
      </c>
      <c r="S216" s="34" t="e">
        <f>'2.ВС'!#REF!</f>
        <v>#REF!</v>
      </c>
      <c r="T216" s="34" t="e">
        <f>'2.ВС'!#REF!</f>
        <v>#REF!</v>
      </c>
      <c r="U216" s="34" t="e">
        <f>'2.ВС'!#REF!</f>
        <v>#REF!</v>
      </c>
      <c r="V216" s="34" t="e">
        <f>'2.ВС'!#REF!</f>
        <v>#REF!</v>
      </c>
      <c r="W216" s="34" t="e">
        <f>'2.ВС'!#REF!</f>
        <v>#REF!</v>
      </c>
      <c r="X216" s="34" t="e">
        <f>'2.ВС'!#REF!</f>
        <v>#REF!</v>
      </c>
      <c r="Y216" s="34" t="e">
        <f>'2.ВС'!#REF!</f>
        <v>#REF!</v>
      </c>
      <c r="Z216" s="34">
        <f>'2.ВС'!J272</f>
        <v>2642000</v>
      </c>
      <c r="AA216" s="34">
        <f>'2.ВС'!K272</f>
        <v>2642000</v>
      </c>
      <c r="AB216" s="34">
        <f>'2.ВС'!L272</f>
        <v>1721240</v>
      </c>
      <c r="AC216" s="127">
        <f t="shared" si="160"/>
        <v>65.149129447388347</v>
      </c>
    </row>
    <row r="217" spans="1:29" ht="45" x14ac:dyDescent="0.25">
      <c r="A217" s="25" t="s">
        <v>166</v>
      </c>
      <c r="B217" s="3"/>
      <c r="C217" s="3"/>
      <c r="D217" s="3"/>
      <c r="E217" s="78">
        <v>852</v>
      </c>
      <c r="F217" s="5" t="s">
        <v>106</v>
      </c>
      <c r="G217" s="5" t="s">
        <v>59</v>
      </c>
      <c r="H217" s="5" t="s">
        <v>167</v>
      </c>
      <c r="I217" s="4"/>
      <c r="J217" s="34" t="e">
        <f t="shared" ref="J217:AB221" si="168">J218</f>
        <v>#REF!</v>
      </c>
      <c r="K217" s="34" t="e">
        <f t="shared" si="168"/>
        <v>#REF!</v>
      </c>
      <c r="L217" s="34" t="e">
        <f t="shared" si="168"/>
        <v>#REF!</v>
      </c>
      <c r="M217" s="34" t="e">
        <f t="shared" si="168"/>
        <v>#REF!</v>
      </c>
      <c r="N217" s="34" t="e">
        <f t="shared" si="168"/>
        <v>#REF!</v>
      </c>
      <c r="O217" s="34" t="e">
        <f t="shared" si="168"/>
        <v>#REF!</v>
      </c>
      <c r="P217" s="34" t="e">
        <f t="shared" si="168"/>
        <v>#REF!</v>
      </c>
      <c r="Q217" s="34" t="e">
        <f t="shared" si="168"/>
        <v>#REF!</v>
      </c>
      <c r="R217" s="34" t="e">
        <f t="shared" si="168"/>
        <v>#REF!</v>
      </c>
      <c r="S217" s="34" t="e">
        <f t="shared" si="168"/>
        <v>#REF!</v>
      </c>
      <c r="T217" s="34" t="e">
        <f t="shared" si="168"/>
        <v>#REF!</v>
      </c>
      <c r="U217" s="34" t="e">
        <f t="shared" si="168"/>
        <v>#REF!</v>
      </c>
      <c r="V217" s="34" t="e">
        <f t="shared" si="168"/>
        <v>#REF!</v>
      </c>
      <c r="W217" s="34" t="e">
        <f t="shared" si="168"/>
        <v>#REF!</v>
      </c>
      <c r="X217" s="34" t="e">
        <f t="shared" si="168"/>
        <v>#REF!</v>
      </c>
      <c r="Y217" s="34" t="e">
        <f t="shared" si="168"/>
        <v>#REF!</v>
      </c>
      <c r="Z217" s="34">
        <f t="shared" si="168"/>
        <v>479843</v>
      </c>
      <c r="AA217" s="34">
        <f t="shared" si="168"/>
        <v>479843</v>
      </c>
      <c r="AB217" s="34">
        <f t="shared" si="168"/>
        <v>292738.78999999998</v>
      </c>
      <c r="AC217" s="127">
        <f t="shared" si="160"/>
        <v>61.007202355770531</v>
      </c>
    </row>
    <row r="218" spans="1:29" ht="60" x14ac:dyDescent="0.25">
      <c r="A218" s="3" t="s">
        <v>56</v>
      </c>
      <c r="B218" s="3"/>
      <c r="C218" s="3"/>
      <c r="D218" s="3"/>
      <c r="E218" s="78">
        <v>852</v>
      </c>
      <c r="F218" s="4" t="s">
        <v>106</v>
      </c>
      <c r="G218" s="5" t="s">
        <v>59</v>
      </c>
      <c r="H218" s="5" t="s">
        <v>167</v>
      </c>
      <c r="I218" s="4" t="s">
        <v>112</v>
      </c>
      <c r="J218" s="34" t="e">
        <f t="shared" si="168"/>
        <v>#REF!</v>
      </c>
      <c r="K218" s="34" t="e">
        <f t="shared" si="168"/>
        <v>#REF!</v>
      </c>
      <c r="L218" s="34" t="e">
        <f t="shared" si="168"/>
        <v>#REF!</v>
      </c>
      <c r="M218" s="34" t="e">
        <f t="shared" si="168"/>
        <v>#REF!</v>
      </c>
      <c r="N218" s="34" t="e">
        <f t="shared" si="168"/>
        <v>#REF!</v>
      </c>
      <c r="O218" s="34" t="e">
        <f t="shared" si="168"/>
        <v>#REF!</v>
      </c>
      <c r="P218" s="34" t="e">
        <f t="shared" si="168"/>
        <v>#REF!</v>
      </c>
      <c r="Q218" s="34" t="e">
        <f t="shared" si="168"/>
        <v>#REF!</v>
      </c>
      <c r="R218" s="34" t="e">
        <f t="shared" si="168"/>
        <v>#REF!</v>
      </c>
      <c r="S218" s="34" t="e">
        <f t="shared" si="168"/>
        <v>#REF!</v>
      </c>
      <c r="T218" s="34" t="e">
        <f t="shared" si="168"/>
        <v>#REF!</v>
      </c>
      <c r="U218" s="34" t="e">
        <f t="shared" si="168"/>
        <v>#REF!</v>
      </c>
      <c r="V218" s="34" t="e">
        <f t="shared" si="168"/>
        <v>#REF!</v>
      </c>
      <c r="W218" s="34" t="e">
        <f t="shared" si="168"/>
        <v>#REF!</v>
      </c>
      <c r="X218" s="34" t="e">
        <f t="shared" si="168"/>
        <v>#REF!</v>
      </c>
      <c r="Y218" s="34" t="e">
        <f t="shared" si="168"/>
        <v>#REF!</v>
      </c>
      <c r="Z218" s="34">
        <f t="shared" si="168"/>
        <v>479843</v>
      </c>
      <c r="AA218" s="34">
        <f t="shared" si="168"/>
        <v>479843</v>
      </c>
      <c r="AB218" s="34">
        <f t="shared" si="168"/>
        <v>292738.78999999998</v>
      </c>
      <c r="AC218" s="127">
        <f t="shared" si="160"/>
        <v>61.007202355770531</v>
      </c>
    </row>
    <row r="219" spans="1:29" ht="30" x14ac:dyDescent="0.25">
      <c r="A219" s="3" t="s">
        <v>113</v>
      </c>
      <c r="B219" s="3"/>
      <c r="C219" s="3"/>
      <c r="D219" s="3"/>
      <c r="E219" s="78">
        <v>852</v>
      </c>
      <c r="F219" s="4" t="s">
        <v>106</v>
      </c>
      <c r="G219" s="5" t="s">
        <v>59</v>
      </c>
      <c r="H219" s="5" t="s">
        <v>167</v>
      </c>
      <c r="I219" s="4" t="s">
        <v>114</v>
      </c>
      <c r="J219" s="34" t="e">
        <f>'2.ВС'!#REF!</f>
        <v>#REF!</v>
      </c>
      <c r="K219" s="34" t="e">
        <f>'2.ВС'!#REF!</f>
        <v>#REF!</v>
      </c>
      <c r="L219" s="34" t="e">
        <f>'2.ВС'!#REF!</f>
        <v>#REF!</v>
      </c>
      <c r="M219" s="34" t="e">
        <f>'2.ВС'!#REF!</f>
        <v>#REF!</v>
      </c>
      <c r="N219" s="34" t="e">
        <f>'2.ВС'!#REF!</f>
        <v>#REF!</v>
      </c>
      <c r="O219" s="34" t="e">
        <f>'2.ВС'!#REF!</f>
        <v>#REF!</v>
      </c>
      <c r="P219" s="34" t="e">
        <f>'2.ВС'!#REF!</f>
        <v>#REF!</v>
      </c>
      <c r="Q219" s="34" t="e">
        <f>'2.ВС'!#REF!</f>
        <v>#REF!</v>
      </c>
      <c r="R219" s="34" t="e">
        <f>'2.ВС'!#REF!</f>
        <v>#REF!</v>
      </c>
      <c r="S219" s="34" t="e">
        <f>'2.ВС'!#REF!</f>
        <v>#REF!</v>
      </c>
      <c r="T219" s="34" t="e">
        <f>'2.ВС'!#REF!</f>
        <v>#REF!</v>
      </c>
      <c r="U219" s="34" t="e">
        <f>'2.ВС'!#REF!</f>
        <v>#REF!</v>
      </c>
      <c r="V219" s="34" t="e">
        <f>'2.ВС'!#REF!</f>
        <v>#REF!</v>
      </c>
      <c r="W219" s="34" t="e">
        <f>'2.ВС'!#REF!</f>
        <v>#REF!</v>
      </c>
      <c r="X219" s="34" t="e">
        <f>'2.ВС'!#REF!</f>
        <v>#REF!</v>
      </c>
      <c r="Y219" s="34" t="e">
        <f>'2.ВС'!#REF!</f>
        <v>#REF!</v>
      </c>
      <c r="Z219" s="34">
        <f>'2.ВС'!J275</f>
        <v>479843</v>
      </c>
      <c r="AA219" s="34">
        <f>'2.ВС'!K275</f>
        <v>479843</v>
      </c>
      <c r="AB219" s="34">
        <f>'2.ВС'!L275</f>
        <v>292738.78999999998</v>
      </c>
      <c r="AC219" s="127">
        <f t="shared" si="160"/>
        <v>61.007202355770531</v>
      </c>
    </row>
    <row r="220" spans="1:29" ht="90" x14ac:dyDescent="0.25">
      <c r="A220" s="13" t="s">
        <v>393</v>
      </c>
      <c r="B220" s="3"/>
      <c r="C220" s="3"/>
      <c r="D220" s="3"/>
      <c r="E220" s="78"/>
      <c r="F220" s="5" t="s">
        <v>106</v>
      </c>
      <c r="G220" s="5" t="s">
        <v>59</v>
      </c>
      <c r="H220" s="4" t="s">
        <v>391</v>
      </c>
      <c r="I220" s="4"/>
      <c r="J220" s="34" t="e">
        <f t="shared" si="168"/>
        <v>#REF!</v>
      </c>
      <c r="K220" s="34" t="e">
        <f t="shared" si="168"/>
        <v>#REF!</v>
      </c>
      <c r="L220" s="34" t="e">
        <f t="shared" si="168"/>
        <v>#REF!</v>
      </c>
      <c r="M220" s="34" t="e">
        <f t="shared" si="168"/>
        <v>#REF!</v>
      </c>
      <c r="N220" s="34" t="e">
        <f t="shared" si="168"/>
        <v>#REF!</v>
      </c>
      <c r="O220" s="34" t="e">
        <f t="shared" si="168"/>
        <v>#REF!</v>
      </c>
      <c r="P220" s="34" t="e">
        <f t="shared" si="168"/>
        <v>#REF!</v>
      </c>
      <c r="Q220" s="34" t="e">
        <f t="shared" si="168"/>
        <v>#REF!</v>
      </c>
      <c r="R220" s="34" t="e">
        <f t="shared" si="168"/>
        <v>#REF!</v>
      </c>
      <c r="S220" s="34" t="e">
        <f t="shared" si="168"/>
        <v>#REF!</v>
      </c>
      <c r="T220" s="34" t="e">
        <f t="shared" si="168"/>
        <v>#REF!</v>
      </c>
      <c r="U220" s="34" t="e">
        <f t="shared" si="168"/>
        <v>#REF!</v>
      </c>
      <c r="V220" s="34" t="e">
        <f t="shared" si="168"/>
        <v>#REF!</v>
      </c>
      <c r="W220" s="34" t="e">
        <f t="shared" si="168"/>
        <v>#REF!</v>
      </c>
      <c r="X220" s="34" t="e">
        <f t="shared" si="168"/>
        <v>#REF!</v>
      </c>
      <c r="Y220" s="34" t="e">
        <f t="shared" si="168"/>
        <v>#REF!</v>
      </c>
      <c r="Z220" s="34">
        <f t="shared" si="168"/>
        <v>0</v>
      </c>
      <c r="AA220" s="34">
        <f t="shared" si="168"/>
        <v>0</v>
      </c>
      <c r="AB220" s="34">
        <f t="shared" si="168"/>
        <v>0</v>
      </c>
      <c r="AC220" s="127" t="e">
        <f t="shared" si="160"/>
        <v>#DIV/0!</v>
      </c>
    </row>
    <row r="221" spans="1:29" ht="60" x14ac:dyDescent="0.25">
      <c r="A221" s="3" t="s">
        <v>56</v>
      </c>
      <c r="B221" s="3"/>
      <c r="C221" s="3"/>
      <c r="D221" s="3"/>
      <c r="E221" s="78"/>
      <c r="F221" s="4" t="s">
        <v>106</v>
      </c>
      <c r="G221" s="5" t="s">
        <v>59</v>
      </c>
      <c r="H221" s="4" t="s">
        <v>391</v>
      </c>
      <c r="I221" s="4" t="s">
        <v>112</v>
      </c>
      <c r="J221" s="34" t="e">
        <f t="shared" si="168"/>
        <v>#REF!</v>
      </c>
      <c r="K221" s="34" t="e">
        <f t="shared" si="168"/>
        <v>#REF!</v>
      </c>
      <c r="L221" s="34" t="e">
        <f t="shared" si="168"/>
        <v>#REF!</v>
      </c>
      <c r="M221" s="34" t="e">
        <f t="shared" si="168"/>
        <v>#REF!</v>
      </c>
      <c r="N221" s="34" t="e">
        <f t="shared" si="168"/>
        <v>#REF!</v>
      </c>
      <c r="O221" s="34" t="e">
        <f t="shared" si="168"/>
        <v>#REF!</v>
      </c>
      <c r="P221" s="34" t="e">
        <f t="shared" si="168"/>
        <v>#REF!</v>
      </c>
      <c r="Q221" s="34" t="e">
        <f t="shared" si="168"/>
        <v>#REF!</v>
      </c>
      <c r="R221" s="34" t="e">
        <f t="shared" si="168"/>
        <v>#REF!</v>
      </c>
      <c r="S221" s="34" t="e">
        <f t="shared" si="168"/>
        <v>#REF!</v>
      </c>
      <c r="T221" s="34" t="e">
        <f t="shared" si="168"/>
        <v>#REF!</v>
      </c>
      <c r="U221" s="34" t="e">
        <f t="shared" si="168"/>
        <v>#REF!</v>
      </c>
      <c r="V221" s="34" t="e">
        <f t="shared" si="168"/>
        <v>#REF!</v>
      </c>
      <c r="W221" s="34" t="e">
        <f t="shared" si="168"/>
        <v>#REF!</v>
      </c>
      <c r="X221" s="34" t="e">
        <f t="shared" si="168"/>
        <v>#REF!</v>
      </c>
      <c r="Y221" s="34" t="e">
        <f t="shared" si="168"/>
        <v>#REF!</v>
      </c>
      <c r="Z221" s="34">
        <f t="shared" si="168"/>
        <v>0</v>
      </c>
      <c r="AA221" s="34">
        <f t="shared" si="168"/>
        <v>0</v>
      </c>
      <c r="AB221" s="34">
        <f t="shared" si="168"/>
        <v>0</v>
      </c>
      <c r="AC221" s="127" t="e">
        <f t="shared" si="160"/>
        <v>#DIV/0!</v>
      </c>
    </row>
    <row r="222" spans="1:29" ht="30" x14ac:dyDescent="0.25">
      <c r="A222" s="3" t="s">
        <v>57</v>
      </c>
      <c r="B222" s="3"/>
      <c r="C222" s="3"/>
      <c r="D222" s="3"/>
      <c r="E222" s="78"/>
      <c r="F222" s="4" t="s">
        <v>106</v>
      </c>
      <c r="G222" s="5" t="s">
        <v>59</v>
      </c>
      <c r="H222" s="4" t="s">
        <v>391</v>
      </c>
      <c r="I222" s="4" t="s">
        <v>114</v>
      </c>
      <c r="J222" s="34" t="e">
        <f>'2.ВС'!#REF!</f>
        <v>#REF!</v>
      </c>
      <c r="K222" s="34" t="e">
        <f>'2.ВС'!#REF!</f>
        <v>#REF!</v>
      </c>
      <c r="L222" s="34" t="e">
        <f>'2.ВС'!#REF!</f>
        <v>#REF!</v>
      </c>
      <c r="M222" s="34" t="e">
        <f>'2.ВС'!#REF!</f>
        <v>#REF!</v>
      </c>
      <c r="N222" s="34" t="e">
        <f>'2.ВС'!#REF!</f>
        <v>#REF!</v>
      </c>
      <c r="O222" s="34" t="e">
        <f>'2.ВС'!#REF!</f>
        <v>#REF!</v>
      </c>
      <c r="P222" s="34" t="e">
        <f>'2.ВС'!#REF!</f>
        <v>#REF!</v>
      </c>
      <c r="Q222" s="34" t="e">
        <f>'2.ВС'!#REF!</f>
        <v>#REF!</v>
      </c>
      <c r="R222" s="34" t="e">
        <f>'2.ВС'!#REF!</f>
        <v>#REF!</v>
      </c>
      <c r="S222" s="34" t="e">
        <f>'2.ВС'!#REF!</f>
        <v>#REF!</v>
      </c>
      <c r="T222" s="34" t="e">
        <f>'2.ВС'!#REF!</f>
        <v>#REF!</v>
      </c>
      <c r="U222" s="34" t="e">
        <f>'2.ВС'!#REF!</f>
        <v>#REF!</v>
      </c>
      <c r="V222" s="34" t="e">
        <f>'2.ВС'!#REF!</f>
        <v>#REF!</v>
      </c>
      <c r="W222" s="34" t="e">
        <f>'2.ВС'!#REF!</f>
        <v>#REF!</v>
      </c>
      <c r="X222" s="34" t="e">
        <f>'2.ВС'!#REF!</f>
        <v>#REF!</v>
      </c>
      <c r="Y222" s="34" t="e">
        <f>'2.ВС'!#REF!</f>
        <v>#REF!</v>
      </c>
      <c r="Z222" s="34">
        <f>'2.ВС'!J278</f>
        <v>0</v>
      </c>
      <c r="AA222" s="34">
        <f>'2.ВС'!K278</f>
        <v>0</v>
      </c>
      <c r="AB222" s="34">
        <f>'2.ВС'!L278</f>
        <v>0</v>
      </c>
      <c r="AC222" s="127" t="e">
        <f t="shared" si="160"/>
        <v>#DIV/0!</v>
      </c>
    </row>
    <row r="223" spans="1:29" ht="30" x14ac:dyDescent="0.25">
      <c r="A223" s="13" t="s">
        <v>452</v>
      </c>
      <c r="B223" s="111"/>
      <c r="C223" s="111"/>
      <c r="D223" s="111"/>
      <c r="E223" s="112">
        <v>852</v>
      </c>
      <c r="F223" s="4" t="s">
        <v>106</v>
      </c>
      <c r="G223" s="5" t="s">
        <v>59</v>
      </c>
      <c r="H223" s="4" t="s">
        <v>453</v>
      </c>
      <c r="I223" s="4"/>
      <c r="J223" s="34" t="e">
        <f>J224</f>
        <v>#REF!</v>
      </c>
      <c r="K223" s="34" t="e">
        <f t="shared" ref="K223:AB224" si="169">K224</f>
        <v>#REF!</v>
      </c>
      <c r="L223" s="34" t="e">
        <f t="shared" si="169"/>
        <v>#REF!</v>
      </c>
      <c r="M223" s="34" t="e">
        <f t="shared" si="169"/>
        <v>#REF!</v>
      </c>
      <c r="N223" s="34" t="e">
        <f t="shared" si="169"/>
        <v>#REF!</v>
      </c>
      <c r="O223" s="34" t="e">
        <f t="shared" si="169"/>
        <v>#REF!</v>
      </c>
      <c r="P223" s="34" t="e">
        <f t="shared" si="169"/>
        <v>#REF!</v>
      </c>
      <c r="Q223" s="34" t="e">
        <f t="shared" si="169"/>
        <v>#REF!</v>
      </c>
      <c r="R223" s="34" t="e">
        <f t="shared" si="169"/>
        <v>#REF!</v>
      </c>
      <c r="S223" s="34" t="e">
        <f t="shared" si="169"/>
        <v>#REF!</v>
      </c>
      <c r="T223" s="34" t="e">
        <f t="shared" si="169"/>
        <v>#REF!</v>
      </c>
      <c r="U223" s="34" t="e">
        <f t="shared" si="169"/>
        <v>#REF!</v>
      </c>
      <c r="V223" s="34" t="e">
        <f t="shared" si="169"/>
        <v>#REF!</v>
      </c>
      <c r="W223" s="34" t="e">
        <f t="shared" si="169"/>
        <v>#REF!</v>
      </c>
      <c r="X223" s="34" t="e">
        <f t="shared" si="169"/>
        <v>#REF!</v>
      </c>
      <c r="Y223" s="34" t="e">
        <f t="shared" si="169"/>
        <v>#REF!</v>
      </c>
      <c r="Z223" s="34">
        <f t="shared" si="169"/>
        <v>54999</v>
      </c>
      <c r="AA223" s="34">
        <f t="shared" si="169"/>
        <v>54999</v>
      </c>
      <c r="AB223" s="34">
        <f t="shared" si="169"/>
        <v>54999</v>
      </c>
      <c r="AC223" s="127">
        <f t="shared" si="160"/>
        <v>100</v>
      </c>
    </row>
    <row r="224" spans="1:29" ht="60" x14ac:dyDescent="0.25">
      <c r="A224" s="111" t="s">
        <v>56</v>
      </c>
      <c r="B224" s="111"/>
      <c r="C224" s="111"/>
      <c r="D224" s="111"/>
      <c r="E224" s="112">
        <v>852</v>
      </c>
      <c r="F224" s="4" t="s">
        <v>106</v>
      </c>
      <c r="G224" s="5" t="s">
        <v>59</v>
      </c>
      <c r="H224" s="4" t="s">
        <v>453</v>
      </c>
      <c r="I224" s="4" t="s">
        <v>112</v>
      </c>
      <c r="J224" s="34" t="e">
        <f>J225</f>
        <v>#REF!</v>
      </c>
      <c r="K224" s="34" t="e">
        <f t="shared" si="169"/>
        <v>#REF!</v>
      </c>
      <c r="L224" s="34" t="e">
        <f t="shared" si="169"/>
        <v>#REF!</v>
      </c>
      <c r="M224" s="34" t="e">
        <f t="shared" si="169"/>
        <v>#REF!</v>
      </c>
      <c r="N224" s="34" t="e">
        <f t="shared" si="169"/>
        <v>#REF!</v>
      </c>
      <c r="O224" s="34" t="e">
        <f t="shared" si="169"/>
        <v>#REF!</v>
      </c>
      <c r="P224" s="34" t="e">
        <f t="shared" si="169"/>
        <v>#REF!</v>
      </c>
      <c r="Q224" s="34" t="e">
        <f t="shared" si="169"/>
        <v>#REF!</v>
      </c>
      <c r="R224" s="34" t="e">
        <f t="shared" si="169"/>
        <v>#REF!</v>
      </c>
      <c r="S224" s="34" t="e">
        <f t="shared" si="169"/>
        <v>#REF!</v>
      </c>
      <c r="T224" s="34" t="e">
        <f t="shared" si="169"/>
        <v>#REF!</v>
      </c>
      <c r="U224" s="34" t="e">
        <f t="shared" si="169"/>
        <v>#REF!</v>
      </c>
      <c r="V224" s="34" t="e">
        <f t="shared" si="169"/>
        <v>#REF!</v>
      </c>
      <c r="W224" s="34" t="e">
        <f t="shared" si="169"/>
        <v>#REF!</v>
      </c>
      <c r="X224" s="34" t="e">
        <f t="shared" si="169"/>
        <v>#REF!</v>
      </c>
      <c r="Y224" s="34" t="e">
        <f t="shared" si="169"/>
        <v>#REF!</v>
      </c>
      <c r="Z224" s="34">
        <f t="shared" si="169"/>
        <v>54999</v>
      </c>
      <c r="AA224" s="34">
        <f t="shared" si="169"/>
        <v>54999</v>
      </c>
      <c r="AB224" s="34">
        <f t="shared" si="169"/>
        <v>54999</v>
      </c>
      <c r="AC224" s="127">
        <f t="shared" si="160"/>
        <v>100</v>
      </c>
    </row>
    <row r="225" spans="1:29" ht="30" x14ac:dyDescent="0.25">
      <c r="A225" s="111" t="s">
        <v>57</v>
      </c>
      <c r="B225" s="111"/>
      <c r="C225" s="111"/>
      <c r="D225" s="111"/>
      <c r="E225" s="112">
        <v>852</v>
      </c>
      <c r="F225" s="4" t="s">
        <v>106</v>
      </c>
      <c r="G225" s="5" t="s">
        <v>59</v>
      </c>
      <c r="H225" s="4" t="s">
        <v>453</v>
      </c>
      <c r="I225" s="4" t="s">
        <v>114</v>
      </c>
      <c r="J225" s="34" t="e">
        <f>'2.ВС'!#REF!</f>
        <v>#REF!</v>
      </c>
      <c r="K225" s="34" t="e">
        <f>'2.ВС'!#REF!</f>
        <v>#REF!</v>
      </c>
      <c r="L225" s="34" t="e">
        <f>'2.ВС'!#REF!</f>
        <v>#REF!</v>
      </c>
      <c r="M225" s="34" t="e">
        <f>'2.ВС'!#REF!</f>
        <v>#REF!</v>
      </c>
      <c r="N225" s="34" t="e">
        <f>'2.ВС'!#REF!</f>
        <v>#REF!</v>
      </c>
      <c r="O225" s="34" t="e">
        <f>'2.ВС'!#REF!</f>
        <v>#REF!</v>
      </c>
      <c r="P225" s="34" t="e">
        <f>'2.ВС'!#REF!</f>
        <v>#REF!</v>
      </c>
      <c r="Q225" s="34" t="e">
        <f>'2.ВС'!#REF!</f>
        <v>#REF!</v>
      </c>
      <c r="R225" s="34" t="e">
        <f>'2.ВС'!#REF!</f>
        <v>#REF!</v>
      </c>
      <c r="S225" s="34" t="e">
        <f>'2.ВС'!#REF!</f>
        <v>#REF!</v>
      </c>
      <c r="T225" s="34" t="e">
        <f>'2.ВС'!#REF!</f>
        <v>#REF!</v>
      </c>
      <c r="U225" s="34" t="e">
        <f>'2.ВС'!#REF!</f>
        <v>#REF!</v>
      </c>
      <c r="V225" s="34" t="e">
        <f>'2.ВС'!#REF!</f>
        <v>#REF!</v>
      </c>
      <c r="W225" s="34" t="e">
        <f>'2.ВС'!#REF!</f>
        <v>#REF!</v>
      </c>
      <c r="X225" s="34" t="e">
        <f>'2.ВС'!#REF!</f>
        <v>#REF!</v>
      </c>
      <c r="Y225" s="34" t="e">
        <f>'2.ВС'!#REF!</f>
        <v>#REF!</v>
      </c>
      <c r="Z225" s="34">
        <f>'2.ВС'!J281</f>
        <v>54999</v>
      </c>
      <c r="AA225" s="34">
        <f>'2.ВС'!K281</f>
        <v>54999</v>
      </c>
      <c r="AB225" s="34">
        <f>'2.ВС'!L281</f>
        <v>54999</v>
      </c>
      <c r="AC225" s="127">
        <f t="shared" si="160"/>
        <v>100</v>
      </c>
    </row>
    <row r="226" spans="1:29" ht="45" x14ac:dyDescent="0.25">
      <c r="A226" s="13" t="s">
        <v>454</v>
      </c>
      <c r="B226" s="111"/>
      <c r="C226" s="111"/>
      <c r="D226" s="111"/>
      <c r="E226" s="112">
        <v>852</v>
      </c>
      <c r="F226" s="4" t="s">
        <v>106</v>
      </c>
      <c r="G226" s="5" t="s">
        <v>59</v>
      </c>
      <c r="H226" s="4" t="s">
        <v>451</v>
      </c>
      <c r="I226" s="4"/>
      <c r="J226" s="34" t="e">
        <f>J227</f>
        <v>#REF!</v>
      </c>
      <c r="K226" s="34" t="e">
        <f t="shared" ref="K226:AB227" si="170">K227</f>
        <v>#REF!</v>
      </c>
      <c r="L226" s="34" t="e">
        <f t="shared" si="170"/>
        <v>#REF!</v>
      </c>
      <c r="M226" s="34" t="e">
        <f t="shared" si="170"/>
        <v>#REF!</v>
      </c>
      <c r="N226" s="34" t="e">
        <f t="shared" si="170"/>
        <v>#REF!</v>
      </c>
      <c r="O226" s="34" t="e">
        <f t="shared" si="170"/>
        <v>#REF!</v>
      </c>
      <c r="P226" s="34" t="e">
        <f t="shared" si="170"/>
        <v>#REF!</v>
      </c>
      <c r="Q226" s="34" t="e">
        <f t="shared" si="170"/>
        <v>#REF!</v>
      </c>
      <c r="R226" s="34" t="e">
        <f t="shared" si="170"/>
        <v>#REF!</v>
      </c>
      <c r="S226" s="34" t="e">
        <f t="shared" si="170"/>
        <v>#REF!</v>
      </c>
      <c r="T226" s="34" t="e">
        <f t="shared" si="170"/>
        <v>#REF!</v>
      </c>
      <c r="U226" s="34" t="e">
        <f t="shared" si="170"/>
        <v>#REF!</v>
      </c>
      <c r="V226" s="34" t="e">
        <f t="shared" si="170"/>
        <v>#REF!</v>
      </c>
      <c r="W226" s="34" t="e">
        <f t="shared" si="170"/>
        <v>#REF!</v>
      </c>
      <c r="X226" s="34" t="e">
        <f t="shared" si="170"/>
        <v>#REF!</v>
      </c>
      <c r="Y226" s="34" t="e">
        <f t="shared" si="170"/>
        <v>#REF!</v>
      </c>
      <c r="Z226" s="34">
        <f t="shared" si="170"/>
        <v>10784370</v>
      </c>
      <c r="AA226" s="34">
        <f t="shared" si="170"/>
        <v>9968574.0299999993</v>
      </c>
      <c r="AB226" s="34">
        <f t="shared" si="170"/>
        <v>9775181.3000000007</v>
      </c>
      <c r="AC226" s="127">
        <f t="shared" si="160"/>
        <v>98.059975986354814</v>
      </c>
    </row>
    <row r="227" spans="1:29" ht="60" x14ac:dyDescent="0.25">
      <c r="A227" s="111" t="s">
        <v>56</v>
      </c>
      <c r="B227" s="111"/>
      <c r="C227" s="111"/>
      <c r="D227" s="111"/>
      <c r="E227" s="112">
        <v>852</v>
      </c>
      <c r="F227" s="4" t="s">
        <v>106</v>
      </c>
      <c r="G227" s="5" t="s">
        <v>59</v>
      </c>
      <c r="H227" s="4" t="s">
        <v>451</v>
      </c>
      <c r="I227" s="4" t="s">
        <v>112</v>
      </c>
      <c r="J227" s="34" t="e">
        <f>J228</f>
        <v>#REF!</v>
      </c>
      <c r="K227" s="34" t="e">
        <f t="shared" si="170"/>
        <v>#REF!</v>
      </c>
      <c r="L227" s="34" t="e">
        <f t="shared" si="170"/>
        <v>#REF!</v>
      </c>
      <c r="M227" s="34" t="e">
        <f t="shared" si="170"/>
        <v>#REF!</v>
      </c>
      <c r="N227" s="34" t="e">
        <f t="shared" si="170"/>
        <v>#REF!</v>
      </c>
      <c r="O227" s="34" t="e">
        <f t="shared" si="170"/>
        <v>#REF!</v>
      </c>
      <c r="P227" s="34" t="e">
        <f t="shared" si="170"/>
        <v>#REF!</v>
      </c>
      <c r="Q227" s="34" t="e">
        <f t="shared" si="170"/>
        <v>#REF!</v>
      </c>
      <c r="R227" s="34" t="e">
        <f t="shared" si="170"/>
        <v>#REF!</v>
      </c>
      <c r="S227" s="34" t="e">
        <f t="shared" si="170"/>
        <v>#REF!</v>
      </c>
      <c r="T227" s="34" t="e">
        <f t="shared" si="170"/>
        <v>#REF!</v>
      </c>
      <c r="U227" s="34" t="e">
        <f t="shared" si="170"/>
        <v>#REF!</v>
      </c>
      <c r="V227" s="34" t="e">
        <f t="shared" si="170"/>
        <v>#REF!</v>
      </c>
      <c r="W227" s="34" t="e">
        <f t="shared" si="170"/>
        <v>#REF!</v>
      </c>
      <c r="X227" s="34" t="e">
        <f t="shared" si="170"/>
        <v>#REF!</v>
      </c>
      <c r="Y227" s="34" t="e">
        <f t="shared" si="170"/>
        <v>#REF!</v>
      </c>
      <c r="Z227" s="34">
        <f t="shared" si="170"/>
        <v>10784370</v>
      </c>
      <c r="AA227" s="34">
        <f t="shared" si="170"/>
        <v>9968574.0299999993</v>
      </c>
      <c r="AB227" s="34">
        <f t="shared" si="170"/>
        <v>9775181.3000000007</v>
      </c>
      <c r="AC227" s="127">
        <f t="shared" si="160"/>
        <v>98.059975986354814</v>
      </c>
    </row>
    <row r="228" spans="1:29" ht="30" x14ac:dyDescent="0.25">
      <c r="A228" s="111" t="s">
        <v>57</v>
      </c>
      <c r="B228" s="111"/>
      <c r="C228" s="111"/>
      <c r="D228" s="111"/>
      <c r="E228" s="112">
        <v>852</v>
      </c>
      <c r="F228" s="4" t="s">
        <v>106</v>
      </c>
      <c r="G228" s="5" t="s">
        <v>59</v>
      </c>
      <c r="H228" s="4" t="s">
        <v>451</v>
      </c>
      <c r="I228" s="4" t="s">
        <v>114</v>
      </c>
      <c r="J228" s="34" t="e">
        <f>'2.ВС'!#REF!</f>
        <v>#REF!</v>
      </c>
      <c r="K228" s="34" t="e">
        <f>'2.ВС'!#REF!</f>
        <v>#REF!</v>
      </c>
      <c r="L228" s="34" t="e">
        <f>'2.ВС'!#REF!</f>
        <v>#REF!</v>
      </c>
      <c r="M228" s="34" t="e">
        <f>'2.ВС'!#REF!</f>
        <v>#REF!</v>
      </c>
      <c r="N228" s="34" t="e">
        <f>'2.ВС'!#REF!</f>
        <v>#REF!</v>
      </c>
      <c r="O228" s="34" t="e">
        <f>'2.ВС'!#REF!</f>
        <v>#REF!</v>
      </c>
      <c r="P228" s="34" t="e">
        <f>'2.ВС'!#REF!</f>
        <v>#REF!</v>
      </c>
      <c r="Q228" s="34" t="e">
        <f>'2.ВС'!#REF!</f>
        <v>#REF!</v>
      </c>
      <c r="R228" s="34" t="e">
        <f>'2.ВС'!#REF!</f>
        <v>#REF!</v>
      </c>
      <c r="S228" s="34" t="e">
        <f>'2.ВС'!#REF!</f>
        <v>#REF!</v>
      </c>
      <c r="T228" s="34" t="e">
        <f>'2.ВС'!#REF!</f>
        <v>#REF!</v>
      </c>
      <c r="U228" s="34" t="e">
        <f>'2.ВС'!#REF!</f>
        <v>#REF!</v>
      </c>
      <c r="V228" s="34" t="e">
        <f>'2.ВС'!#REF!</f>
        <v>#REF!</v>
      </c>
      <c r="W228" s="34" t="e">
        <f>'2.ВС'!#REF!</f>
        <v>#REF!</v>
      </c>
      <c r="X228" s="34" t="e">
        <f>'2.ВС'!#REF!</f>
        <v>#REF!</v>
      </c>
      <c r="Y228" s="34" t="e">
        <f>'2.ВС'!#REF!</f>
        <v>#REF!</v>
      </c>
      <c r="Z228" s="34">
        <f>'2.ВС'!J284</f>
        <v>10784370</v>
      </c>
      <c r="AA228" s="34">
        <f>'2.ВС'!K284</f>
        <v>9968574.0299999993</v>
      </c>
      <c r="AB228" s="34">
        <f>'2.ВС'!L284</f>
        <v>9775181.3000000007</v>
      </c>
      <c r="AC228" s="127">
        <f t="shared" si="160"/>
        <v>98.059975986354814</v>
      </c>
    </row>
    <row r="229" spans="1:29" s="36" customFormat="1" ht="105" x14ac:dyDescent="0.25">
      <c r="A229" s="25" t="s">
        <v>168</v>
      </c>
      <c r="B229" s="58"/>
      <c r="C229" s="58"/>
      <c r="D229" s="58"/>
      <c r="E229" s="78">
        <v>852</v>
      </c>
      <c r="F229" s="4" t="s">
        <v>106</v>
      </c>
      <c r="G229" s="4" t="s">
        <v>59</v>
      </c>
      <c r="H229" s="4" t="s">
        <v>169</v>
      </c>
      <c r="I229" s="4"/>
      <c r="J229" s="34" t="e">
        <f t="shared" ref="J229:AB230" si="171">J230</f>
        <v>#REF!</v>
      </c>
      <c r="K229" s="34" t="e">
        <f t="shared" si="171"/>
        <v>#REF!</v>
      </c>
      <c r="L229" s="34" t="e">
        <f t="shared" si="171"/>
        <v>#REF!</v>
      </c>
      <c r="M229" s="34" t="e">
        <f t="shared" si="171"/>
        <v>#REF!</v>
      </c>
      <c r="N229" s="34" t="e">
        <f t="shared" si="171"/>
        <v>#REF!</v>
      </c>
      <c r="O229" s="34" t="e">
        <f t="shared" si="171"/>
        <v>#REF!</v>
      </c>
      <c r="P229" s="34" t="e">
        <f t="shared" si="171"/>
        <v>#REF!</v>
      </c>
      <c r="Q229" s="34" t="e">
        <f t="shared" si="171"/>
        <v>#REF!</v>
      </c>
      <c r="R229" s="34" t="e">
        <f t="shared" si="171"/>
        <v>#REF!</v>
      </c>
      <c r="S229" s="34" t="e">
        <f t="shared" si="171"/>
        <v>#REF!</v>
      </c>
      <c r="T229" s="34" t="e">
        <f t="shared" si="171"/>
        <v>#REF!</v>
      </c>
      <c r="U229" s="34" t="e">
        <f t="shared" si="171"/>
        <v>#REF!</v>
      </c>
      <c r="V229" s="34" t="e">
        <f t="shared" si="171"/>
        <v>#REF!</v>
      </c>
      <c r="W229" s="34" t="e">
        <f t="shared" si="171"/>
        <v>#REF!</v>
      </c>
      <c r="X229" s="34" t="e">
        <f t="shared" si="171"/>
        <v>#REF!</v>
      </c>
      <c r="Y229" s="34" t="e">
        <f t="shared" si="171"/>
        <v>#REF!</v>
      </c>
      <c r="Z229" s="34">
        <f t="shared" si="171"/>
        <v>2040000</v>
      </c>
      <c r="AA229" s="34">
        <f t="shared" si="171"/>
        <v>2040000</v>
      </c>
      <c r="AB229" s="34">
        <f t="shared" si="171"/>
        <v>1424000</v>
      </c>
      <c r="AC229" s="127">
        <f t="shared" si="160"/>
        <v>69.803921568627445</v>
      </c>
    </row>
    <row r="230" spans="1:29" s="36" customFormat="1" ht="60" x14ac:dyDescent="0.25">
      <c r="A230" s="3" t="s">
        <v>56</v>
      </c>
      <c r="B230" s="58"/>
      <c r="C230" s="58"/>
      <c r="D230" s="58"/>
      <c r="E230" s="78">
        <v>852</v>
      </c>
      <c r="F230" s="4" t="s">
        <v>106</v>
      </c>
      <c r="G230" s="4" t="s">
        <v>59</v>
      </c>
      <c r="H230" s="4" t="s">
        <v>169</v>
      </c>
      <c r="I230" s="4" t="s">
        <v>112</v>
      </c>
      <c r="J230" s="34" t="e">
        <f t="shared" si="171"/>
        <v>#REF!</v>
      </c>
      <c r="K230" s="34" t="e">
        <f t="shared" si="171"/>
        <v>#REF!</v>
      </c>
      <c r="L230" s="34" t="e">
        <f t="shared" si="171"/>
        <v>#REF!</v>
      </c>
      <c r="M230" s="34" t="e">
        <f t="shared" si="171"/>
        <v>#REF!</v>
      </c>
      <c r="N230" s="34" t="e">
        <f t="shared" si="171"/>
        <v>#REF!</v>
      </c>
      <c r="O230" s="34" t="e">
        <f t="shared" si="171"/>
        <v>#REF!</v>
      </c>
      <c r="P230" s="34" t="e">
        <f t="shared" si="171"/>
        <v>#REF!</v>
      </c>
      <c r="Q230" s="34" t="e">
        <f t="shared" si="171"/>
        <v>#REF!</v>
      </c>
      <c r="R230" s="34" t="e">
        <f t="shared" si="171"/>
        <v>#REF!</v>
      </c>
      <c r="S230" s="34" t="e">
        <f t="shared" si="171"/>
        <v>#REF!</v>
      </c>
      <c r="T230" s="34" t="e">
        <f t="shared" si="171"/>
        <v>#REF!</v>
      </c>
      <c r="U230" s="34" t="e">
        <f t="shared" si="171"/>
        <v>#REF!</v>
      </c>
      <c r="V230" s="34" t="e">
        <f t="shared" si="171"/>
        <v>#REF!</v>
      </c>
      <c r="W230" s="34" t="e">
        <f t="shared" si="171"/>
        <v>#REF!</v>
      </c>
      <c r="X230" s="34" t="e">
        <f t="shared" si="171"/>
        <v>#REF!</v>
      </c>
      <c r="Y230" s="34" t="e">
        <f t="shared" si="171"/>
        <v>#REF!</v>
      </c>
      <c r="Z230" s="34">
        <f t="shared" si="171"/>
        <v>2040000</v>
      </c>
      <c r="AA230" s="34">
        <f t="shared" si="171"/>
        <v>2040000</v>
      </c>
      <c r="AB230" s="34">
        <f t="shared" si="171"/>
        <v>1424000</v>
      </c>
      <c r="AC230" s="127">
        <f t="shared" si="160"/>
        <v>69.803921568627445</v>
      </c>
    </row>
    <row r="231" spans="1:29" s="36" customFormat="1" ht="30" x14ac:dyDescent="0.25">
      <c r="A231" s="3" t="s">
        <v>113</v>
      </c>
      <c r="B231" s="58"/>
      <c r="C231" s="58"/>
      <c r="D231" s="58"/>
      <c r="E231" s="78">
        <v>852</v>
      </c>
      <c r="F231" s="4" t="s">
        <v>106</v>
      </c>
      <c r="G231" s="4" t="s">
        <v>59</v>
      </c>
      <c r="H231" s="4" t="s">
        <v>169</v>
      </c>
      <c r="I231" s="4" t="s">
        <v>114</v>
      </c>
      <c r="J231" s="34" t="e">
        <f>'2.ВС'!#REF!</f>
        <v>#REF!</v>
      </c>
      <c r="K231" s="34" t="e">
        <f>'2.ВС'!#REF!</f>
        <v>#REF!</v>
      </c>
      <c r="L231" s="34" t="e">
        <f>'2.ВС'!#REF!</f>
        <v>#REF!</v>
      </c>
      <c r="M231" s="34" t="e">
        <f>'2.ВС'!#REF!</f>
        <v>#REF!</v>
      </c>
      <c r="N231" s="34" t="e">
        <f>'2.ВС'!#REF!</f>
        <v>#REF!</v>
      </c>
      <c r="O231" s="34" t="e">
        <f>'2.ВС'!#REF!</f>
        <v>#REF!</v>
      </c>
      <c r="P231" s="34" t="e">
        <f>'2.ВС'!#REF!</f>
        <v>#REF!</v>
      </c>
      <c r="Q231" s="34" t="e">
        <f>'2.ВС'!#REF!</f>
        <v>#REF!</v>
      </c>
      <c r="R231" s="34" t="e">
        <f>'2.ВС'!#REF!</f>
        <v>#REF!</v>
      </c>
      <c r="S231" s="34" t="e">
        <f>'2.ВС'!#REF!</f>
        <v>#REF!</v>
      </c>
      <c r="T231" s="34" t="e">
        <f>'2.ВС'!#REF!</f>
        <v>#REF!</v>
      </c>
      <c r="U231" s="34" t="e">
        <f>'2.ВС'!#REF!</f>
        <v>#REF!</v>
      </c>
      <c r="V231" s="34" t="e">
        <f>'2.ВС'!#REF!</f>
        <v>#REF!</v>
      </c>
      <c r="W231" s="34" t="e">
        <f>'2.ВС'!#REF!</f>
        <v>#REF!</v>
      </c>
      <c r="X231" s="34" t="e">
        <f>'2.ВС'!#REF!</f>
        <v>#REF!</v>
      </c>
      <c r="Y231" s="34" t="e">
        <f>'2.ВС'!#REF!</f>
        <v>#REF!</v>
      </c>
      <c r="Z231" s="34">
        <f>'2.ВС'!J287</f>
        <v>2040000</v>
      </c>
      <c r="AA231" s="34">
        <f>'2.ВС'!K287</f>
        <v>2040000</v>
      </c>
      <c r="AB231" s="34">
        <f>'2.ВС'!L287</f>
        <v>1424000</v>
      </c>
      <c r="AC231" s="127">
        <f t="shared" si="160"/>
        <v>69.803921568627445</v>
      </c>
    </row>
    <row r="232" spans="1:29" s="36" customFormat="1" ht="30" x14ac:dyDescent="0.25">
      <c r="A232" s="25" t="s">
        <v>401</v>
      </c>
      <c r="B232" s="3"/>
      <c r="C232" s="3"/>
      <c r="D232" s="3"/>
      <c r="E232" s="78">
        <v>852</v>
      </c>
      <c r="F232" s="4" t="s">
        <v>106</v>
      </c>
      <c r="G232" s="5" t="s">
        <v>59</v>
      </c>
      <c r="H232" s="4" t="s">
        <v>175</v>
      </c>
      <c r="I232" s="4"/>
      <c r="J232" s="34" t="e">
        <f t="shared" ref="J232:AB233" si="172">J233</f>
        <v>#REF!</v>
      </c>
      <c r="K232" s="34" t="e">
        <f t="shared" si="172"/>
        <v>#REF!</v>
      </c>
      <c r="L232" s="34" t="e">
        <f t="shared" si="172"/>
        <v>#REF!</v>
      </c>
      <c r="M232" s="34" t="e">
        <f t="shared" si="172"/>
        <v>#REF!</v>
      </c>
      <c r="N232" s="34" t="e">
        <f t="shared" si="172"/>
        <v>#REF!</v>
      </c>
      <c r="O232" s="34" t="e">
        <f t="shared" si="172"/>
        <v>#REF!</v>
      </c>
      <c r="P232" s="34" t="e">
        <f t="shared" si="172"/>
        <v>#REF!</v>
      </c>
      <c r="Q232" s="34" t="e">
        <f t="shared" si="172"/>
        <v>#REF!</v>
      </c>
      <c r="R232" s="34" t="e">
        <f t="shared" si="172"/>
        <v>#REF!</v>
      </c>
      <c r="S232" s="34" t="e">
        <f t="shared" si="172"/>
        <v>#REF!</v>
      </c>
      <c r="T232" s="34" t="e">
        <f t="shared" si="172"/>
        <v>#REF!</v>
      </c>
      <c r="U232" s="34" t="e">
        <f t="shared" si="172"/>
        <v>#REF!</v>
      </c>
      <c r="V232" s="34" t="e">
        <f t="shared" si="172"/>
        <v>#REF!</v>
      </c>
      <c r="W232" s="34" t="e">
        <f t="shared" si="172"/>
        <v>#REF!</v>
      </c>
      <c r="X232" s="34" t="e">
        <f t="shared" si="172"/>
        <v>#REF!</v>
      </c>
      <c r="Y232" s="34" t="e">
        <f t="shared" si="172"/>
        <v>#REF!</v>
      </c>
      <c r="Z232" s="34">
        <f t="shared" si="172"/>
        <v>472320</v>
      </c>
      <c r="AA232" s="34">
        <f t="shared" si="172"/>
        <v>472320</v>
      </c>
      <c r="AB232" s="34">
        <f t="shared" si="172"/>
        <v>472320</v>
      </c>
      <c r="AC232" s="127">
        <f t="shared" si="160"/>
        <v>100</v>
      </c>
    </row>
    <row r="233" spans="1:29" s="36" customFormat="1" ht="60" x14ac:dyDescent="0.25">
      <c r="A233" s="3" t="s">
        <v>56</v>
      </c>
      <c r="B233" s="3"/>
      <c r="C233" s="3"/>
      <c r="D233" s="3"/>
      <c r="E233" s="78">
        <v>852</v>
      </c>
      <c r="F233" s="4" t="s">
        <v>106</v>
      </c>
      <c r="G233" s="5" t="s">
        <v>59</v>
      </c>
      <c r="H233" s="4" t="s">
        <v>175</v>
      </c>
      <c r="I233" s="4" t="s">
        <v>112</v>
      </c>
      <c r="J233" s="34" t="e">
        <f t="shared" si="172"/>
        <v>#REF!</v>
      </c>
      <c r="K233" s="34" t="e">
        <f t="shared" si="172"/>
        <v>#REF!</v>
      </c>
      <c r="L233" s="34" t="e">
        <f t="shared" si="172"/>
        <v>#REF!</v>
      </c>
      <c r="M233" s="34" t="e">
        <f t="shared" si="172"/>
        <v>#REF!</v>
      </c>
      <c r="N233" s="34" t="e">
        <f t="shared" si="172"/>
        <v>#REF!</v>
      </c>
      <c r="O233" s="34" t="e">
        <f t="shared" si="172"/>
        <v>#REF!</v>
      </c>
      <c r="P233" s="34" t="e">
        <f t="shared" si="172"/>
        <v>#REF!</v>
      </c>
      <c r="Q233" s="34" t="e">
        <f t="shared" si="172"/>
        <v>#REF!</v>
      </c>
      <c r="R233" s="34" t="e">
        <f t="shared" si="172"/>
        <v>#REF!</v>
      </c>
      <c r="S233" s="34" t="e">
        <f t="shared" si="172"/>
        <v>#REF!</v>
      </c>
      <c r="T233" s="34" t="e">
        <f t="shared" si="172"/>
        <v>#REF!</v>
      </c>
      <c r="U233" s="34" t="e">
        <f t="shared" si="172"/>
        <v>#REF!</v>
      </c>
      <c r="V233" s="34" t="e">
        <f t="shared" si="172"/>
        <v>#REF!</v>
      </c>
      <c r="W233" s="34" t="e">
        <f t="shared" si="172"/>
        <v>#REF!</v>
      </c>
      <c r="X233" s="34" t="e">
        <f t="shared" si="172"/>
        <v>#REF!</v>
      </c>
      <c r="Y233" s="34" t="e">
        <f t="shared" si="172"/>
        <v>#REF!</v>
      </c>
      <c r="Z233" s="34">
        <f t="shared" si="172"/>
        <v>472320</v>
      </c>
      <c r="AA233" s="34">
        <f t="shared" si="172"/>
        <v>472320</v>
      </c>
      <c r="AB233" s="34">
        <f t="shared" si="172"/>
        <v>472320</v>
      </c>
      <c r="AC233" s="127">
        <f t="shared" si="160"/>
        <v>100</v>
      </c>
    </row>
    <row r="234" spans="1:29" s="36" customFormat="1" ht="30" x14ac:dyDescent="0.25">
      <c r="A234" s="3" t="s">
        <v>113</v>
      </c>
      <c r="B234" s="3"/>
      <c r="C234" s="3"/>
      <c r="D234" s="3"/>
      <c r="E234" s="78">
        <v>852</v>
      </c>
      <c r="F234" s="4" t="s">
        <v>106</v>
      </c>
      <c r="G234" s="5" t="s">
        <v>59</v>
      </c>
      <c r="H234" s="4" t="s">
        <v>175</v>
      </c>
      <c r="I234" s="4" t="s">
        <v>114</v>
      </c>
      <c r="J234" s="34" t="e">
        <f>'2.ВС'!#REF!</f>
        <v>#REF!</v>
      </c>
      <c r="K234" s="34" t="e">
        <f>'2.ВС'!#REF!</f>
        <v>#REF!</v>
      </c>
      <c r="L234" s="34" t="e">
        <f>'2.ВС'!#REF!</f>
        <v>#REF!</v>
      </c>
      <c r="M234" s="34" t="e">
        <f>'2.ВС'!#REF!</f>
        <v>#REF!</v>
      </c>
      <c r="N234" s="34" t="e">
        <f>'2.ВС'!#REF!</f>
        <v>#REF!</v>
      </c>
      <c r="O234" s="34" t="e">
        <f>'2.ВС'!#REF!</f>
        <v>#REF!</v>
      </c>
      <c r="P234" s="34" t="e">
        <f>'2.ВС'!#REF!</f>
        <v>#REF!</v>
      </c>
      <c r="Q234" s="34" t="e">
        <f>'2.ВС'!#REF!</f>
        <v>#REF!</v>
      </c>
      <c r="R234" s="34" t="e">
        <f>'2.ВС'!#REF!</f>
        <v>#REF!</v>
      </c>
      <c r="S234" s="34" t="e">
        <f>'2.ВС'!#REF!</f>
        <v>#REF!</v>
      </c>
      <c r="T234" s="34" t="e">
        <f>'2.ВС'!#REF!</f>
        <v>#REF!</v>
      </c>
      <c r="U234" s="34" t="e">
        <f>'2.ВС'!#REF!</f>
        <v>#REF!</v>
      </c>
      <c r="V234" s="34" t="e">
        <f>'2.ВС'!#REF!</f>
        <v>#REF!</v>
      </c>
      <c r="W234" s="34" t="e">
        <f>'2.ВС'!#REF!</f>
        <v>#REF!</v>
      </c>
      <c r="X234" s="34" t="e">
        <f>'2.ВС'!#REF!</f>
        <v>#REF!</v>
      </c>
      <c r="Y234" s="34" t="e">
        <f>'2.ВС'!#REF!</f>
        <v>#REF!</v>
      </c>
      <c r="Z234" s="34">
        <f>'2.ВС'!J290</f>
        <v>472320</v>
      </c>
      <c r="AA234" s="34">
        <f>'2.ВС'!K290</f>
        <v>472320</v>
      </c>
      <c r="AB234" s="34">
        <f>'2.ВС'!L290</f>
        <v>472320</v>
      </c>
      <c r="AC234" s="127">
        <f t="shared" si="160"/>
        <v>100</v>
      </c>
    </row>
    <row r="235" spans="1:29" s="36" customFormat="1" ht="90" x14ac:dyDescent="0.25">
      <c r="A235" s="13" t="s">
        <v>393</v>
      </c>
      <c r="B235" s="111"/>
      <c r="C235" s="111"/>
      <c r="D235" s="111"/>
      <c r="E235" s="116">
        <v>852</v>
      </c>
      <c r="F235" s="4" t="s">
        <v>106</v>
      </c>
      <c r="G235" s="5" t="s">
        <v>59</v>
      </c>
      <c r="H235" s="4" t="s">
        <v>461</v>
      </c>
      <c r="I235" s="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 t="e">
        <f>V236</f>
        <v>#REF!</v>
      </c>
      <c r="W235" s="34" t="e">
        <f t="shared" ref="W235:AB236" si="173">W236</f>
        <v>#REF!</v>
      </c>
      <c r="X235" s="34" t="e">
        <f t="shared" si="173"/>
        <v>#REF!</v>
      </c>
      <c r="Y235" s="34" t="e">
        <f t="shared" si="173"/>
        <v>#REF!</v>
      </c>
      <c r="Z235" s="34">
        <f t="shared" si="173"/>
        <v>3170712</v>
      </c>
      <c r="AA235" s="34">
        <f t="shared" si="173"/>
        <v>3170712</v>
      </c>
      <c r="AB235" s="34">
        <f t="shared" si="173"/>
        <v>3170712</v>
      </c>
      <c r="AC235" s="127">
        <f t="shared" si="160"/>
        <v>100</v>
      </c>
    </row>
    <row r="236" spans="1:29" s="36" customFormat="1" ht="60" x14ac:dyDescent="0.25">
      <c r="A236" s="111" t="s">
        <v>56</v>
      </c>
      <c r="B236" s="111"/>
      <c r="C236" s="111"/>
      <c r="D236" s="111"/>
      <c r="E236" s="116">
        <v>852</v>
      </c>
      <c r="F236" s="4" t="s">
        <v>106</v>
      </c>
      <c r="G236" s="5" t="s">
        <v>59</v>
      </c>
      <c r="H236" s="4" t="s">
        <v>461</v>
      </c>
      <c r="I236" s="4" t="s">
        <v>112</v>
      </c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 t="e">
        <f>V237</f>
        <v>#REF!</v>
      </c>
      <c r="W236" s="34" t="e">
        <f t="shared" si="173"/>
        <v>#REF!</v>
      </c>
      <c r="X236" s="34" t="e">
        <f t="shared" si="173"/>
        <v>#REF!</v>
      </c>
      <c r="Y236" s="34" t="e">
        <f t="shared" si="173"/>
        <v>#REF!</v>
      </c>
      <c r="Z236" s="34">
        <f t="shared" si="173"/>
        <v>3170712</v>
      </c>
      <c r="AA236" s="34">
        <f t="shared" si="173"/>
        <v>3170712</v>
      </c>
      <c r="AB236" s="34">
        <f t="shared" si="173"/>
        <v>3170712</v>
      </c>
      <c r="AC236" s="127">
        <f t="shared" si="160"/>
        <v>100</v>
      </c>
    </row>
    <row r="237" spans="1:29" s="36" customFormat="1" ht="30" x14ac:dyDescent="0.25">
      <c r="A237" s="111" t="s">
        <v>57</v>
      </c>
      <c r="B237" s="111"/>
      <c r="C237" s="111"/>
      <c r="D237" s="111"/>
      <c r="E237" s="116">
        <v>852</v>
      </c>
      <c r="F237" s="4" t="s">
        <v>106</v>
      </c>
      <c r="G237" s="5" t="s">
        <v>59</v>
      </c>
      <c r="H237" s="4" t="s">
        <v>461</v>
      </c>
      <c r="I237" s="4" t="s">
        <v>114</v>
      </c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 t="e">
        <f>'2.ВС'!#REF!</f>
        <v>#REF!</v>
      </c>
      <c r="W237" s="34" t="e">
        <f>'2.ВС'!#REF!</f>
        <v>#REF!</v>
      </c>
      <c r="X237" s="34" t="e">
        <f>'2.ВС'!#REF!</f>
        <v>#REF!</v>
      </c>
      <c r="Y237" s="34" t="e">
        <f>'2.ВС'!#REF!</f>
        <v>#REF!</v>
      </c>
      <c r="Z237" s="34">
        <f>'2.ВС'!J293</f>
        <v>3170712</v>
      </c>
      <c r="AA237" s="34">
        <f>'2.ВС'!K293</f>
        <v>3170712</v>
      </c>
      <c r="AB237" s="34">
        <f>'2.ВС'!L293</f>
        <v>3170712</v>
      </c>
      <c r="AC237" s="127">
        <f t="shared" si="160"/>
        <v>100</v>
      </c>
    </row>
    <row r="238" spans="1:29" s="36" customFormat="1" ht="28.5" x14ac:dyDescent="0.25">
      <c r="A238" s="29" t="s">
        <v>176</v>
      </c>
      <c r="B238" s="58"/>
      <c r="C238" s="58"/>
      <c r="D238" s="58"/>
      <c r="E238" s="14">
        <v>852</v>
      </c>
      <c r="F238" s="31" t="s">
        <v>106</v>
      </c>
      <c r="G238" s="38" t="s">
        <v>61</v>
      </c>
      <c r="H238" s="31"/>
      <c r="I238" s="31"/>
      <c r="J238" s="35" t="e">
        <f t="shared" ref="J238" si="174">J239+J242+J245+J248+J251</f>
        <v>#REF!</v>
      </c>
      <c r="K238" s="35" t="e">
        <f t="shared" ref="K238:M238" si="175">K239+K242+K245+K248+K251</f>
        <v>#REF!</v>
      </c>
      <c r="L238" s="35" t="e">
        <f t="shared" si="175"/>
        <v>#REF!</v>
      </c>
      <c r="M238" s="35" t="e">
        <f t="shared" si="175"/>
        <v>#REF!</v>
      </c>
      <c r="N238" s="35" t="e">
        <f t="shared" ref="N238:U238" si="176">N239+N242+N245+N248+N251</f>
        <v>#REF!</v>
      </c>
      <c r="O238" s="35" t="e">
        <f t="shared" si="176"/>
        <v>#REF!</v>
      </c>
      <c r="P238" s="35" t="e">
        <f t="shared" si="176"/>
        <v>#REF!</v>
      </c>
      <c r="Q238" s="35" t="e">
        <f t="shared" si="176"/>
        <v>#REF!</v>
      </c>
      <c r="R238" s="35" t="e">
        <f t="shared" si="176"/>
        <v>#REF!</v>
      </c>
      <c r="S238" s="35" t="e">
        <f t="shared" si="176"/>
        <v>#REF!</v>
      </c>
      <c r="T238" s="35" t="e">
        <f t="shared" si="176"/>
        <v>#REF!</v>
      </c>
      <c r="U238" s="35" t="e">
        <f t="shared" si="176"/>
        <v>#REF!</v>
      </c>
      <c r="V238" s="35" t="e">
        <f t="shared" ref="V238:Y238" si="177">V239+V242+V245+V248+V251</f>
        <v>#REF!</v>
      </c>
      <c r="W238" s="35" t="e">
        <f t="shared" si="177"/>
        <v>#REF!</v>
      </c>
      <c r="X238" s="35" t="e">
        <f t="shared" si="177"/>
        <v>#REF!</v>
      </c>
      <c r="Y238" s="35" t="e">
        <f t="shared" si="177"/>
        <v>#REF!</v>
      </c>
      <c r="Z238" s="35">
        <f t="shared" ref="Z238:AB238" si="178">Z239+Z242+Z245+Z248+Z251</f>
        <v>12764605</v>
      </c>
      <c r="AA238" s="35">
        <f t="shared" si="178"/>
        <v>12764605</v>
      </c>
      <c r="AB238" s="35">
        <f t="shared" si="178"/>
        <v>9322704</v>
      </c>
      <c r="AC238" s="127">
        <f t="shared" si="160"/>
        <v>73.035585511655071</v>
      </c>
    </row>
    <row r="239" spans="1:29" ht="30" x14ac:dyDescent="0.25">
      <c r="A239" s="25" t="s">
        <v>177</v>
      </c>
      <c r="B239" s="3"/>
      <c r="C239" s="3"/>
      <c r="D239" s="3"/>
      <c r="E239" s="78">
        <v>852</v>
      </c>
      <c r="F239" s="5" t="s">
        <v>106</v>
      </c>
      <c r="G239" s="5" t="s">
        <v>61</v>
      </c>
      <c r="H239" s="5" t="s">
        <v>178</v>
      </c>
      <c r="I239" s="4"/>
      <c r="J239" s="34" t="e">
        <f t="shared" ref="J239:AB240" si="179">J240</f>
        <v>#REF!</v>
      </c>
      <c r="K239" s="34" t="e">
        <f t="shared" si="179"/>
        <v>#REF!</v>
      </c>
      <c r="L239" s="34" t="e">
        <f t="shared" si="179"/>
        <v>#REF!</v>
      </c>
      <c r="M239" s="34" t="e">
        <f t="shared" si="179"/>
        <v>#REF!</v>
      </c>
      <c r="N239" s="34" t="e">
        <f t="shared" si="179"/>
        <v>#REF!</v>
      </c>
      <c r="O239" s="34" t="e">
        <f t="shared" si="179"/>
        <v>#REF!</v>
      </c>
      <c r="P239" s="34" t="e">
        <f t="shared" si="179"/>
        <v>#REF!</v>
      </c>
      <c r="Q239" s="34" t="e">
        <f t="shared" si="179"/>
        <v>#REF!</v>
      </c>
      <c r="R239" s="34" t="e">
        <f t="shared" si="179"/>
        <v>#REF!</v>
      </c>
      <c r="S239" s="34" t="e">
        <f t="shared" si="179"/>
        <v>#REF!</v>
      </c>
      <c r="T239" s="34" t="e">
        <f t="shared" si="179"/>
        <v>#REF!</v>
      </c>
      <c r="U239" s="34" t="e">
        <f t="shared" si="179"/>
        <v>#REF!</v>
      </c>
      <c r="V239" s="34" t="e">
        <f t="shared" si="179"/>
        <v>#REF!</v>
      </c>
      <c r="W239" s="34" t="e">
        <f t="shared" si="179"/>
        <v>#REF!</v>
      </c>
      <c r="X239" s="34" t="e">
        <f t="shared" si="179"/>
        <v>#REF!</v>
      </c>
      <c r="Y239" s="34" t="e">
        <f t="shared" si="179"/>
        <v>#REF!</v>
      </c>
      <c r="Z239" s="34">
        <f t="shared" si="179"/>
        <v>11323364</v>
      </c>
      <c r="AA239" s="34">
        <f t="shared" si="179"/>
        <v>11323364</v>
      </c>
      <c r="AB239" s="34">
        <f t="shared" si="179"/>
        <v>8114384</v>
      </c>
      <c r="AC239" s="127">
        <f t="shared" si="160"/>
        <v>71.660541867240156</v>
      </c>
    </row>
    <row r="240" spans="1:29" ht="60" x14ac:dyDescent="0.25">
      <c r="A240" s="3" t="s">
        <v>56</v>
      </c>
      <c r="B240" s="3"/>
      <c r="C240" s="3"/>
      <c r="D240" s="3"/>
      <c r="E240" s="78">
        <v>852</v>
      </c>
      <c r="F240" s="4" t="s">
        <v>106</v>
      </c>
      <c r="G240" s="5" t="s">
        <v>61</v>
      </c>
      <c r="H240" s="5" t="s">
        <v>178</v>
      </c>
      <c r="I240" s="4" t="s">
        <v>112</v>
      </c>
      <c r="J240" s="34" t="e">
        <f t="shared" si="179"/>
        <v>#REF!</v>
      </c>
      <c r="K240" s="34" t="e">
        <f t="shared" si="179"/>
        <v>#REF!</v>
      </c>
      <c r="L240" s="34" t="e">
        <f t="shared" si="179"/>
        <v>#REF!</v>
      </c>
      <c r="M240" s="34" t="e">
        <f t="shared" si="179"/>
        <v>#REF!</v>
      </c>
      <c r="N240" s="34" t="e">
        <f t="shared" si="179"/>
        <v>#REF!</v>
      </c>
      <c r="O240" s="34" t="e">
        <f t="shared" si="179"/>
        <v>#REF!</v>
      </c>
      <c r="P240" s="34" t="e">
        <f t="shared" si="179"/>
        <v>#REF!</v>
      </c>
      <c r="Q240" s="34" t="e">
        <f t="shared" si="179"/>
        <v>#REF!</v>
      </c>
      <c r="R240" s="34" t="e">
        <f t="shared" si="179"/>
        <v>#REF!</v>
      </c>
      <c r="S240" s="34" t="e">
        <f t="shared" si="179"/>
        <v>#REF!</v>
      </c>
      <c r="T240" s="34" t="e">
        <f t="shared" si="179"/>
        <v>#REF!</v>
      </c>
      <c r="U240" s="34" t="e">
        <f t="shared" si="179"/>
        <v>#REF!</v>
      </c>
      <c r="V240" s="34" t="e">
        <f t="shared" si="179"/>
        <v>#REF!</v>
      </c>
      <c r="W240" s="34" t="e">
        <f t="shared" si="179"/>
        <v>#REF!</v>
      </c>
      <c r="X240" s="34" t="e">
        <f t="shared" si="179"/>
        <v>#REF!</v>
      </c>
      <c r="Y240" s="34" t="e">
        <f t="shared" si="179"/>
        <v>#REF!</v>
      </c>
      <c r="Z240" s="34">
        <f t="shared" si="179"/>
        <v>11323364</v>
      </c>
      <c r="AA240" s="34">
        <f t="shared" si="179"/>
        <v>11323364</v>
      </c>
      <c r="AB240" s="34">
        <f t="shared" si="179"/>
        <v>8114384</v>
      </c>
      <c r="AC240" s="127">
        <f t="shared" si="160"/>
        <v>71.660541867240156</v>
      </c>
    </row>
    <row r="241" spans="1:29" ht="30" x14ac:dyDescent="0.25">
      <c r="A241" s="3" t="s">
        <v>113</v>
      </c>
      <c r="B241" s="3"/>
      <c r="C241" s="3"/>
      <c r="D241" s="3"/>
      <c r="E241" s="78">
        <v>852</v>
      </c>
      <c r="F241" s="4" t="s">
        <v>106</v>
      </c>
      <c r="G241" s="4" t="s">
        <v>61</v>
      </c>
      <c r="H241" s="5" t="s">
        <v>178</v>
      </c>
      <c r="I241" s="4" t="s">
        <v>114</v>
      </c>
      <c r="J241" s="34" t="e">
        <f>'2.ВС'!#REF!</f>
        <v>#REF!</v>
      </c>
      <c r="K241" s="34" t="e">
        <f>'2.ВС'!#REF!</f>
        <v>#REF!</v>
      </c>
      <c r="L241" s="34" t="e">
        <f>'2.ВС'!#REF!</f>
        <v>#REF!</v>
      </c>
      <c r="M241" s="34" t="e">
        <f>'2.ВС'!#REF!</f>
        <v>#REF!</v>
      </c>
      <c r="N241" s="34" t="e">
        <f>'2.ВС'!#REF!</f>
        <v>#REF!</v>
      </c>
      <c r="O241" s="34" t="e">
        <f>'2.ВС'!#REF!</f>
        <v>#REF!</v>
      </c>
      <c r="P241" s="34" t="e">
        <f>'2.ВС'!#REF!</f>
        <v>#REF!</v>
      </c>
      <c r="Q241" s="34" t="e">
        <f>'2.ВС'!#REF!</f>
        <v>#REF!</v>
      </c>
      <c r="R241" s="34" t="e">
        <f>'2.ВС'!#REF!</f>
        <v>#REF!</v>
      </c>
      <c r="S241" s="34" t="e">
        <f>'2.ВС'!#REF!</f>
        <v>#REF!</v>
      </c>
      <c r="T241" s="34" t="e">
        <f>'2.ВС'!#REF!</f>
        <v>#REF!</v>
      </c>
      <c r="U241" s="34" t="e">
        <f>'2.ВС'!#REF!</f>
        <v>#REF!</v>
      </c>
      <c r="V241" s="34" t="e">
        <f>'2.ВС'!#REF!</f>
        <v>#REF!</v>
      </c>
      <c r="W241" s="34" t="e">
        <f>'2.ВС'!#REF!</f>
        <v>#REF!</v>
      </c>
      <c r="X241" s="34" t="e">
        <f>'2.ВС'!#REF!</f>
        <v>#REF!</v>
      </c>
      <c r="Y241" s="34" t="e">
        <f>'2.ВС'!#REF!</f>
        <v>#REF!</v>
      </c>
      <c r="Z241" s="34">
        <f>'2.ВС'!J297</f>
        <v>11323364</v>
      </c>
      <c r="AA241" s="34">
        <f>'2.ВС'!K297</f>
        <v>11323364</v>
      </c>
      <c r="AB241" s="34">
        <f>'2.ВС'!L297</f>
        <v>8114384</v>
      </c>
      <c r="AC241" s="127">
        <f t="shared" si="160"/>
        <v>71.660541867240156</v>
      </c>
    </row>
    <row r="242" spans="1:29" ht="30" x14ac:dyDescent="0.25">
      <c r="A242" s="25" t="s">
        <v>164</v>
      </c>
      <c r="B242" s="3"/>
      <c r="C242" s="3"/>
      <c r="D242" s="3"/>
      <c r="E242" s="78">
        <v>852</v>
      </c>
      <c r="F242" s="4" t="s">
        <v>106</v>
      </c>
      <c r="G242" s="4" t="s">
        <v>61</v>
      </c>
      <c r="H242" s="4" t="s">
        <v>165</v>
      </c>
      <c r="I242" s="4"/>
      <c r="J242" s="34" t="e">
        <f t="shared" ref="J242:AB243" si="180">J243</f>
        <v>#REF!</v>
      </c>
      <c r="K242" s="34" t="e">
        <f t="shared" si="180"/>
        <v>#REF!</v>
      </c>
      <c r="L242" s="34" t="e">
        <f t="shared" si="180"/>
        <v>#REF!</v>
      </c>
      <c r="M242" s="34" t="e">
        <f t="shared" si="180"/>
        <v>#REF!</v>
      </c>
      <c r="N242" s="34" t="e">
        <f t="shared" si="180"/>
        <v>#REF!</v>
      </c>
      <c r="O242" s="34" t="e">
        <f t="shared" si="180"/>
        <v>#REF!</v>
      </c>
      <c r="P242" s="34" t="e">
        <f t="shared" si="180"/>
        <v>#REF!</v>
      </c>
      <c r="Q242" s="34" t="e">
        <f t="shared" si="180"/>
        <v>#REF!</v>
      </c>
      <c r="R242" s="34" t="e">
        <f t="shared" si="180"/>
        <v>#REF!</v>
      </c>
      <c r="S242" s="34" t="e">
        <f t="shared" si="180"/>
        <v>#REF!</v>
      </c>
      <c r="T242" s="34" t="e">
        <f t="shared" si="180"/>
        <v>#REF!</v>
      </c>
      <c r="U242" s="34" t="e">
        <f t="shared" si="180"/>
        <v>#REF!</v>
      </c>
      <c r="V242" s="34" t="e">
        <f t="shared" si="180"/>
        <v>#REF!</v>
      </c>
      <c r="W242" s="34" t="e">
        <f t="shared" si="180"/>
        <v>#REF!</v>
      </c>
      <c r="X242" s="34" t="e">
        <f t="shared" si="180"/>
        <v>#REF!</v>
      </c>
      <c r="Y242" s="34" t="e">
        <f t="shared" si="180"/>
        <v>#REF!</v>
      </c>
      <c r="Z242" s="34">
        <f t="shared" si="180"/>
        <v>1020029</v>
      </c>
      <c r="AA242" s="34">
        <f t="shared" si="180"/>
        <v>1020029</v>
      </c>
      <c r="AB242" s="34">
        <f t="shared" si="180"/>
        <v>850428</v>
      </c>
      <c r="AC242" s="127">
        <f t="shared" si="160"/>
        <v>83.372923710992524</v>
      </c>
    </row>
    <row r="243" spans="1:29" ht="60" x14ac:dyDescent="0.25">
      <c r="A243" s="3" t="s">
        <v>56</v>
      </c>
      <c r="B243" s="3"/>
      <c r="C243" s="3"/>
      <c r="D243" s="3"/>
      <c r="E243" s="78">
        <v>852</v>
      </c>
      <c r="F243" s="4" t="s">
        <v>106</v>
      </c>
      <c r="G243" s="4" t="s">
        <v>61</v>
      </c>
      <c r="H243" s="4" t="s">
        <v>165</v>
      </c>
      <c r="I243" s="4" t="s">
        <v>112</v>
      </c>
      <c r="J243" s="34" t="e">
        <f t="shared" si="180"/>
        <v>#REF!</v>
      </c>
      <c r="K243" s="34" t="e">
        <f t="shared" si="180"/>
        <v>#REF!</v>
      </c>
      <c r="L243" s="34" t="e">
        <f t="shared" si="180"/>
        <v>#REF!</v>
      </c>
      <c r="M243" s="34" t="e">
        <f t="shared" si="180"/>
        <v>#REF!</v>
      </c>
      <c r="N243" s="34" t="e">
        <f t="shared" si="180"/>
        <v>#REF!</v>
      </c>
      <c r="O243" s="34" t="e">
        <f t="shared" si="180"/>
        <v>#REF!</v>
      </c>
      <c r="P243" s="34" t="e">
        <f t="shared" si="180"/>
        <v>#REF!</v>
      </c>
      <c r="Q243" s="34" t="e">
        <f t="shared" si="180"/>
        <v>#REF!</v>
      </c>
      <c r="R243" s="34" t="e">
        <f t="shared" si="180"/>
        <v>#REF!</v>
      </c>
      <c r="S243" s="34" t="e">
        <f t="shared" si="180"/>
        <v>#REF!</v>
      </c>
      <c r="T243" s="34" t="e">
        <f t="shared" si="180"/>
        <v>#REF!</v>
      </c>
      <c r="U243" s="34" t="e">
        <f t="shared" si="180"/>
        <v>#REF!</v>
      </c>
      <c r="V243" s="34" t="e">
        <f t="shared" si="180"/>
        <v>#REF!</v>
      </c>
      <c r="W243" s="34" t="e">
        <f t="shared" si="180"/>
        <v>#REF!</v>
      </c>
      <c r="X243" s="34" t="e">
        <f t="shared" si="180"/>
        <v>#REF!</v>
      </c>
      <c r="Y243" s="34" t="e">
        <f t="shared" si="180"/>
        <v>#REF!</v>
      </c>
      <c r="Z243" s="34">
        <f t="shared" si="180"/>
        <v>1020029</v>
      </c>
      <c r="AA243" s="34">
        <f t="shared" si="180"/>
        <v>1020029</v>
      </c>
      <c r="AB243" s="34">
        <f t="shared" si="180"/>
        <v>850428</v>
      </c>
      <c r="AC243" s="127">
        <f t="shared" si="160"/>
        <v>83.372923710992524</v>
      </c>
    </row>
    <row r="244" spans="1:29" ht="30" x14ac:dyDescent="0.25">
      <c r="A244" s="3" t="s">
        <v>113</v>
      </c>
      <c r="B244" s="3"/>
      <c r="C244" s="3"/>
      <c r="D244" s="3"/>
      <c r="E244" s="78">
        <v>852</v>
      </c>
      <c r="F244" s="4" t="s">
        <v>106</v>
      </c>
      <c r="G244" s="5" t="s">
        <v>61</v>
      </c>
      <c r="H244" s="4" t="s">
        <v>165</v>
      </c>
      <c r="I244" s="4" t="s">
        <v>114</v>
      </c>
      <c r="J244" s="34" t="e">
        <f>'2.ВС'!#REF!</f>
        <v>#REF!</v>
      </c>
      <c r="K244" s="34" t="e">
        <f>'2.ВС'!#REF!</f>
        <v>#REF!</v>
      </c>
      <c r="L244" s="34" t="e">
        <f>'2.ВС'!#REF!</f>
        <v>#REF!</v>
      </c>
      <c r="M244" s="34" t="e">
        <f>'2.ВС'!#REF!</f>
        <v>#REF!</v>
      </c>
      <c r="N244" s="34" t="e">
        <f>'2.ВС'!#REF!</f>
        <v>#REF!</v>
      </c>
      <c r="O244" s="34" t="e">
        <f>'2.ВС'!#REF!</f>
        <v>#REF!</v>
      </c>
      <c r="P244" s="34" t="e">
        <f>'2.ВС'!#REF!</f>
        <v>#REF!</v>
      </c>
      <c r="Q244" s="34" t="e">
        <f>'2.ВС'!#REF!</f>
        <v>#REF!</v>
      </c>
      <c r="R244" s="34" t="e">
        <f>'2.ВС'!#REF!</f>
        <v>#REF!</v>
      </c>
      <c r="S244" s="34" t="e">
        <f>'2.ВС'!#REF!</f>
        <v>#REF!</v>
      </c>
      <c r="T244" s="34" t="e">
        <f>'2.ВС'!#REF!</f>
        <v>#REF!</v>
      </c>
      <c r="U244" s="34" t="e">
        <f>'2.ВС'!#REF!</f>
        <v>#REF!</v>
      </c>
      <c r="V244" s="34" t="e">
        <f>'2.ВС'!#REF!</f>
        <v>#REF!</v>
      </c>
      <c r="W244" s="34" t="e">
        <f>'2.ВС'!#REF!</f>
        <v>#REF!</v>
      </c>
      <c r="X244" s="34" t="e">
        <f>'2.ВС'!#REF!</f>
        <v>#REF!</v>
      </c>
      <c r="Y244" s="34" t="e">
        <f>'2.ВС'!#REF!</f>
        <v>#REF!</v>
      </c>
      <c r="Z244" s="34">
        <f>'2.ВС'!J300</f>
        <v>1020029</v>
      </c>
      <c r="AA244" s="34">
        <f>'2.ВС'!K300</f>
        <v>1020029</v>
      </c>
      <c r="AB244" s="34">
        <f>'2.ВС'!L300</f>
        <v>850428</v>
      </c>
      <c r="AC244" s="127">
        <f t="shared" si="160"/>
        <v>83.372923710992524</v>
      </c>
    </row>
    <row r="245" spans="1:29" ht="45" x14ac:dyDescent="0.25">
      <c r="A245" s="25" t="s">
        <v>166</v>
      </c>
      <c r="B245" s="3"/>
      <c r="C245" s="3"/>
      <c r="D245" s="3"/>
      <c r="E245" s="78">
        <v>852</v>
      </c>
      <c r="F245" s="5" t="s">
        <v>106</v>
      </c>
      <c r="G245" s="5" t="s">
        <v>61</v>
      </c>
      <c r="H245" s="5" t="s">
        <v>167</v>
      </c>
      <c r="I245" s="4"/>
      <c r="J245" s="34" t="e">
        <f t="shared" ref="J245:AB246" si="181">J246</f>
        <v>#REF!</v>
      </c>
      <c r="K245" s="34" t="e">
        <f t="shared" si="181"/>
        <v>#REF!</v>
      </c>
      <c r="L245" s="34" t="e">
        <f t="shared" si="181"/>
        <v>#REF!</v>
      </c>
      <c r="M245" s="34" t="e">
        <f t="shared" si="181"/>
        <v>#REF!</v>
      </c>
      <c r="N245" s="34" t="e">
        <f t="shared" si="181"/>
        <v>#REF!</v>
      </c>
      <c r="O245" s="34" t="e">
        <f t="shared" si="181"/>
        <v>#REF!</v>
      </c>
      <c r="P245" s="34" t="e">
        <f t="shared" si="181"/>
        <v>#REF!</v>
      </c>
      <c r="Q245" s="34" t="e">
        <f t="shared" si="181"/>
        <v>#REF!</v>
      </c>
      <c r="R245" s="34" t="e">
        <f t="shared" si="181"/>
        <v>#REF!</v>
      </c>
      <c r="S245" s="34" t="e">
        <f t="shared" si="181"/>
        <v>#REF!</v>
      </c>
      <c r="T245" s="34" t="e">
        <f t="shared" si="181"/>
        <v>#REF!</v>
      </c>
      <c r="U245" s="34" t="e">
        <f t="shared" si="181"/>
        <v>#REF!</v>
      </c>
      <c r="V245" s="34" t="e">
        <f t="shared" si="181"/>
        <v>#REF!</v>
      </c>
      <c r="W245" s="34" t="e">
        <f t="shared" si="181"/>
        <v>#REF!</v>
      </c>
      <c r="X245" s="34" t="e">
        <f t="shared" si="181"/>
        <v>#REF!</v>
      </c>
      <c r="Y245" s="34" t="e">
        <f t="shared" si="181"/>
        <v>#REF!</v>
      </c>
      <c r="Z245" s="34">
        <f t="shared" si="181"/>
        <v>0</v>
      </c>
      <c r="AA245" s="34">
        <f t="shared" si="181"/>
        <v>0</v>
      </c>
      <c r="AB245" s="34">
        <f t="shared" si="181"/>
        <v>0</v>
      </c>
      <c r="AC245" s="127" t="e">
        <f t="shared" si="160"/>
        <v>#DIV/0!</v>
      </c>
    </row>
    <row r="246" spans="1:29" ht="60" x14ac:dyDescent="0.25">
      <c r="A246" s="3" t="s">
        <v>56</v>
      </c>
      <c r="B246" s="3"/>
      <c r="C246" s="3"/>
      <c r="D246" s="3"/>
      <c r="E246" s="78">
        <v>852</v>
      </c>
      <c r="F246" s="4" t="s">
        <v>106</v>
      </c>
      <c r="G246" s="5" t="s">
        <v>61</v>
      </c>
      <c r="H246" s="5" t="s">
        <v>167</v>
      </c>
      <c r="I246" s="4" t="s">
        <v>112</v>
      </c>
      <c r="J246" s="34" t="e">
        <f t="shared" si="181"/>
        <v>#REF!</v>
      </c>
      <c r="K246" s="34" t="e">
        <f t="shared" si="181"/>
        <v>#REF!</v>
      </c>
      <c r="L246" s="34" t="e">
        <f t="shared" si="181"/>
        <v>#REF!</v>
      </c>
      <c r="M246" s="34" t="e">
        <f t="shared" si="181"/>
        <v>#REF!</v>
      </c>
      <c r="N246" s="34" t="e">
        <f t="shared" si="181"/>
        <v>#REF!</v>
      </c>
      <c r="O246" s="34" t="e">
        <f t="shared" si="181"/>
        <v>#REF!</v>
      </c>
      <c r="P246" s="34" t="e">
        <f t="shared" si="181"/>
        <v>#REF!</v>
      </c>
      <c r="Q246" s="34" t="e">
        <f t="shared" si="181"/>
        <v>#REF!</v>
      </c>
      <c r="R246" s="34" t="e">
        <f t="shared" si="181"/>
        <v>#REF!</v>
      </c>
      <c r="S246" s="34" t="e">
        <f t="shared" si="181"/>
        <v>#REF!</v>
      </c>
      <c r="T246" s="34" t="e">
        <f t="shared" si="181"/>
        <v>#REF!</v>
      </c>
      <c r="U246" s="34" t="e">
        <f t="shared" si="181"/>
        <v>#REF!</v>
      </c>
      <c r="V246" s="34" t="e">
        <f t="shared" si="181"/>
        <v>#REF!</v>
      </c>
      <c r="W246" s="34" t="e">
        <f t="shared" si="181"/>
        <v>#REF!</v>
      </c>
      <c r="X246" s="34" t="e">
        <f t="shared" si="181"/>
        <v>#REF!</v>
      </c>
      <c r="Y246" s="34" t="e">
        <f t="shared" si="181"/>
        <v>#REF!</v>
      </c>
      <c r="Z246" s="34">
        <f t="shared" si="181"/>
        <v>0</v>
      </c>
      <c r="AA246" s="34">
        <f t="shared" si="181"/>
        <v>0</v>
      </c>
      <c r="AB246" s="34">
        <f t="shared" si="181"/>
        <v>0</v>
      </c>
      <c r="AC246" s="127" t="e">
        <f t="shared" si="160"/>
        <v>#DIV/0!</v>
      </c>
    </row>
    <row r="247" spans="1:29" ht="30" x14ac:dyDescent="0.25">
      <c r="A247" s="3" t="s">
        <v>113</v>
      </c>
      <c r="B247" s="3"/>
      <c r="C247" s="3"/>
      <c r="D247" s="3"/>
      <c r="E247" s="78">
        <v>852</v>
      </c>
      <c r="F247" s="4" t="s">
        <v>106</v>
      </c>
      <c r="G247" s="5" t="s">
        <v>61</v>
      </c>
      <c r="H247" s="5" t="s">
        <v>167</v>
      </c>
      <c r="I247" s="4" t="s">
        <v>114</v>
      </c>
      <c r="J247" s="34" t="e">
        <f>'2.ВС'!#REF!</f>
        <v>#REF!</v>
      </c>
      <c r="K247" s="34" t="e">
        <f>'2.ВС'!#REF!</f>
        <v>#REF!</v>
      </c>
      <c r="L247" s="34" t="e">
        <f>'2.ВС'!#REF!</f>
        <v>#REF!</v>
      </c>
      <c r="M247" s="34" t="e">
        <f>'2.ВС'!#REF!</f>
        <v>#REF!</v>
      </c>
      <c r="N247" s="34" t="e">
        <f>'2.ВС'!#REF!</f>
        <v>#REF!</v>
      </c>
      <c r="O247" s="34" t="e">
        <f>'2.ВС'!#REF!</f>
        <v>#REF!</v>
      </c>
      <c r="P247" s="34" t="e">
        <f>'2.ВС'!#REF!</f>
        <v>#REF!</v>
      </c>
      <c r="Q247" s="34" t="e">
        <f>'2.ВС'!#REF!</f>
        <v>#REF!</v>
      </c>
      <c r="R247" s="34" t="e">
        <f>'2.ВС'!#REF!</f>
        <v>#REF!</v>
      </c>
      <c r="S247" s="34" t="e">
        <f>'2.ВС'!#REF!</f>
        <v>#REF!</v>
      </c>
      <c r="T247" s="34" t="e">
        <f>'2.ВС'!#REF!</f>
        <v>#REF!</v>
      </c>
      <c r="U247" s="34" t="e">
        <f>'2.ВС'!#REF!</f>
        <v>#REF!</v>
      </c>
      <c r="V247" s="34" t="e">
        <f>'2.ВС'!#REF!</f>
        <v>#REF!</v>
      </c>
      <c r="W247" s="34" t="e">
        <f>'2.ВС'!#REF!</f>
        <v>#REF!</v>
      </c>
      <c r="X247" s="34" t="e">
        <f>'2.ВС'!#REF!</f>
        <v>#REF!</v>
      </c>
      <c r="Y247" s="34" t="e">
        <f>'2.ВС'!#REF!</f>
        <v>#REF!</v>
      </c>
      <c r="Z247" s="34">
        <f>'2.ВС'!J303</f>
        <v>0</v>
      </c>
      <c r="AA247" s="34">
        <f>'2.ВС'!K303</f>
        <v>0</v>
      </c>
      <c r="AB247" s="34">
        <f>'2.ВС'!L303</f>
        <v>0</v>
      </c>
      <c r="AC247" s="127" t="e">
        <f t="shared" si="160"/>
        <v>#DIV/0!</v>
      </c>
    </row>
    <row r="248" spans="1:29" ht="30" x14ac:dyDescent="0.25">
      <c r="A248" s="13" t="s">
        <v>404</v>
      </c>
      <c r="B248" s="3"/>
      <c r="C248" s="3"/>
      <c r="D248" s="3"/>
      <c r="E248" s="78">
        <v>852</v>
      </c>
      <c r="F248" s="5" t="s">
        <v>106</v>
      </c>
      <c r="G248" s="5" t="s">
        <v>61</v>
      </c>
      <c r="H248" s="5" t="s">
        <v>403</v>
      </c>
      <c r="I248" s="4"/>
      <c r="J248" s="34" t="e">
        <f t="shared" ref="J248:K248" si="182">J249</f>
        <v>#REF!</v>
      </c>
      <c r="K248" s="34" t="e">
        <f t="shared" si="182"/>
        <v>#REF!</v>
      </c>
      <c r="L248" s="34" t="e">
        <f t="shared" ref="L248:AB248" si="183">L249</f>
        <v>#REF!</v>
      </c>
      <c r="M248" s="34" t="e">
        <f t="shared" si="183"/>
        <v>#REF!</v>
      </c>
      <c r="N248" s="34" t="e">
        <f t="shared" si="183"/>
        <v>#REF!</v>
      </c>
      <c r="O248" s="34" t="e">
        <f t="shared" si="183"/>
        <v>#REF!</v>
      </c>
      <c r="P248" s="34" t="e">
        <f t="shared" si="183"/>
        <v>#REF!</v>
      </c>
      <c r="Q248" s="34" t="e">
        <f t="shared" si="183"/>
        <v>#REF!</v>
      </c>
      <c r="R248" s="34" t="e">
        <f t="shared" si="183"/>
        <v>#REF!</v>
      </c>
      <c r="S248" s="34" t="e">
        <f t="shared" si="183"/>
        <v>#REF!</v>
      </c>
      <c r="T248" s="34" t="e">
        <f t="shared" si="183"/>
        <v>#REF!</v>
      </c>
      <c r="U248" s="34" t="e">
        <f t="shared" si="183"/>
        <v>#REF!</v>
      </c>
      <c r="V248" s="34" t="e">
        <f t="shared" si="183"/>
        <v>#REF!</v>
      </c>
      <c r="W248" s="34" t="e">
        <f t="shared" si="183"/>
        <v>#REF!</v>
      </c>
      <c r="X248" s="34" t="e">
        <f t="shared" si="183"/>
        <v>#REF!</v>
      </c>
      <c r="Y248" s="34" t="e">
        <f t="shared" si="183"/>
        <v>#REF!</v>
      </c>
      <c r="Z248" s="34">
        <f t="shared" si="183"/>
        <v>213192</v>
      </c>
      <c r="AA248" s="34">
        <f t="shared" si="183"/>
        <v>213192</v>
      </c>
      <c r="AB248" s="34">
        <f t="shared" si="183"/>
        <v>213192</v>
      </c>
      <c r="AC248" s="127">
        <f t="shared" si="160"/>
        <v>100</v>
      </c>
    </row>
    <row r="249" spans="1:29" ht="60" x14ac:dyDescent="0.25">
      <c r="A249" s="3" t="s">
        <v>56</v>
      </c>
      <c r="B249" s="3"/>
      <c r="C249" s="3"/>
      <c r="D249" s="3"/>
      <c r="E249" s="78">
        <v>852</v>
      </c>
      <c r="F249" s="4" t="s">
        <v>106</v>
      </c>
      <c r="G249" s="5" t="s">
        <v>61</v>
      </c>
      <c r="H249" s="5" t="s">
        <v>403</v>
      </c>
      <c r="I249" s="4" t="s">
        <v>112</v>
      </c>
      <c r="J249" s="34" t="e">
        <f t="shared" ref="J249:AB249" si="184">J250</f>
        <v>#REF!</v>
      </c>
      <c r="K249" s="34" t="e">
        <f t="shared" si="184"/>
        <v>#REF!</v>
      </c>
      <c r="L249" s="34" t="e">
        <f t="shared" si="184"/>
        <v>#REF!</v>
      </c>
      <c r="M249" s="34" t="e">
        <f t="shared" si="184"/>
        <v>#REF!</v>
      </c>
      <c r="N249" s="34" t="e">
        <f t="shared" si="184"/>
        <v>#REF!</v>
      </c>
      <c r="O249" s="34" t="e">
        <f t="shared" si="184"/>
        <v>#REF!</v>
      </c>
      <c r="P249" s="34" t="e">
        <f t="shared" si="184"/>
        <v>#REF!</v>
      </c>
      <c r="Q249" s="34" t="e">
        <f t="shared" si="184"/>
        <v>#REF!</v>
      </c>
      <c r="R249" s="34" t="e">
        <f t="shared" si="184"/>
        <v>#REF!</v>
      </c>
      <c r="S249" s="34" t="e">
        <f t="shared" si="184"/>
        <v>#REF!</v>
      </c>
      <c r="T249" s="34" t="e">
        <f t="shared" si="184"/>
        <v>#REF!</v>
      </c>
      <c r="U249" s="34" t="e">
        <f t="shared" si="184"/>
        <v>#REF!</v>
      </c>
      <c r="V249" s="34" t="e">
        <f t="shared" si="184"/>
        <v>#REF!</v>
      </c>
      <c r="W249" s="34" t="e">
        <f t="shared" si="184"/>
        <v>#REF!</v>
      </c>
      <c r="X249" s="34" t="e">
        <f t="shared" si="184"/>
        <v>#REF!</v>
      </c>
      <c r="Y249" s="34" t="e">
        <f t="shared" si="184"/>
        <v>#REF!</v>
      </c>
      <c r="Z249" s="34">
        <f t="shared" si="184"/>
        <v>213192</v>
      </c>
      <c r="AA249" s="34">
        <f t="shared" si="184"/>
        <v>213192</v>
      </c>
      <c r="AB249" s="34">
        <f t="shared" si="184"/>
        <v>213192</v>
      </c>
      <c r="AC249" s="127">
        <f t="shared" si="160"/>
        <v>100</v>
      </c>
    </row>
    <row r="250" spans="1:29" ht="30" x14ac:dyDescent="0.25">
      <c r="A250" s="3" t="s">
        <v>113</v>
      </c>
      <c r="B250" s="3"/>
      <c r="C250" s="3"/>
      <c r="D250" s="3"/>
      <c r="E250" s="78">
        <v>852</v>
      </c>
      <c r="F250" s="4" t="s">
        <v>106</v>
      </c>
      <c r="G250" s="5" t="s">
        <v>61</v>
      </c>
      <c r="H250" s="5" t="s">
        <v>403</v>
      </c>
      <c r="I250" s="4" t="s">
        <v>114</v>
      </c>
      <c r="J250" s="34" t="e">
        <f>'2.ВС'!#REF!</f>
        <v>#REF!</v>
      </c>
      <c r="K250" s="34" t="e">
        <f>'2.ВС'!#REF!</f>
        <v>#REF!</v>
      </c>
      <c r="L250" s="34" t="e">
        <f>'2.ВС'!#REF!</f>
        <v>#REF!</v>
      </c>
      <c r="M250" s="34" t="e">
        <f>'2.ВС'!#REF!</f>
        <v>#REF!</v>
      </c>
      <c r="N250" s="34" t="e">
        <f>'2.ВС'!#REF!</f>
        <v>#REF!</v>
      </c>
      <c r="O250" s="34" t="e">
        <f>'2.ВС'!#REF!</f>
        <v>#REF!</v>
      </c>
      <c r="P250" s="34" t="e">
        <f>'2.ВС'!#REF!</f>
        <v>#REF!</v>
      </c>
      <c r="Q250" s="34" t="e">
        <f>'2.ВС'!#REF!</f>
        <v>#REF!</v>
      </c>
      <c r="R250" s="34" t="e">
        <f>'2.ВС'!#REF!</f>
        <v>#REF!</v>
      </c>
      <c r="S250" s="34" t="e">
        <f>'2.ВС'!#REF!</f>
        <v>#REF!</v>
      </c>
      <c r="T250" s="34" t="e">
        <f>'2.ВС'!#REF!</f>
        <v>#REF!</v>
      </c>
      <c r="U250" s="34" t="e">
        <f>'2.ВС'!#REF!</f>
        <v>#REF!</v>
      </c>
      <c r="V250" s="34" t="e">
        <f>'2.ВС'!#REF!</f>
        <v>#REF!</v>
      </c>
      <c r="W250" s="34" t="e">
        <f>'2.ВС'!#REF!</f>
        <v>#REF!</v>
      </c>
      <c r="X250" s="34" t="e">
        <f>'2.ВС'!#REF!</f>
        <v>#REF!</v>
      </c>
      <c r="Y250" s="34" t="e">
        <f>'2.ВС'!#REF!</f>
        <v>#REF!</v>
      </c>
      <c r="Z250" s="34">
        <f>'2.ВС'!J306</f>
        <v>213192</v>
      </c>
      <c r="AA250" s="34">
        <f>'2.ВС'!K306</f>
        <v>213192</v>
      </c>
      <c r="AB250" s="34">
        <f>'2.ВС'!L306</f>
        <v>213192</v>
      </c>
      <c r="AC250" s="127">
        <f t="shared" si="160"/>
        <v>100</v>
      </c>
    </row>
    <row r="251" spans="1:29" s="36" customFormat="1" ht="105" x14ac:dyDescent="0.25">
      <c r="A251" s="25" t="s">
        <v>168</v>
      </c>
      <c r="B251" s="58"/>
      <c r="C251" s="58"/>
      <c r="D251" s="58"/>
      <c r="E251" s="78">
        <v>852</v>
      </c>
      <c r="F251" s="4" t="s">
        <v>106</v>
      </c>
      <c r="G251" s="4" t="s">
        <v>61</v>
      </c>
      <c r="H251" s="4" t="s">
        <v>169</v>
      </c>
      <c r="I251" s="4"/>
      <c r="J251" s="34" t="e">
        <f t="shared" ref="J251:AB252" si="185">J252</f>
        <v>#REF!</v>
      </c>
      <c r="K251" s="34" t="e">
        <f t="shared" si="185"/>
        <v>#REF!</v>
      </c>
      <c r="L251" s="34" t="e">
        <f t="shared" si="185"/>
        <v>#REF!</v>
      </c>
      <c r="M251" s="34" t="e">
        <f t="shared" si="185"/>
        <v>#REF!</v>
      </c>
      <c r="N251" s="34" t="e">
        <f t="shared" si="185"/>
        <v>#REF!</v>
      </c>
      <c r="O251" s="34" t="e">
        <f t="shared" si="185"/>
        <v>#REF!</v>
      </c>
      <c r="P251" s="34" t="e">
        <f t="shared" si="185"/>
        <v>#REF!</v>
      </c>
      <c r="Q251" s="34" t="e">
        <f t="shared" si="185"/>
        <v>#REF!</v>
      </c>
      <c r="R251" s="34" t="e">
        <f t="shared" si="185"/>
        <v>#REF!</v>
      </c>
      <c r="S251" s="34" t="e">
        <f t="shared" si="185"/>
        <v>#REF!</v>
      </c>
      <c r="T251" s="34" t="e">
        <f t="shared" si="185"/>
        <v>#REF!</v>
      </c>
      <c r="U251" s="34" t="e">
        <f t="shared" si="185"/>
        <v>#REF!</v>
      </c>
      <c r="V251" s="34" t="e">
        <f t="shared" si="185"/>
        <v>#REF!</v>
      </c>
      <c r="W251" s="34" t="e">
        <f t="shared" si="185"/>
        <v>#REF!</v>
      </c>
      <c r="X251" s="34" t="e">
        <f t="shared" si="185"/>
        <v>#REF!</v>
      </c>
      <c r="Y251" s="34" t="e">
        <f t="shared" si="185"/>
        <v>#REF!</v>
      </c>
      <c r="Z251" s="34">
        <f t="shared" si="185"/>
        <v>208020</v>
      </c>
      <c r="AA251" s="34">
        <f t="shared" si="185"/>
        <v>208020</v>
      </c>
      <c r="AB251" s="34">
        <f t="shared" si="185"/>
        <v>144700</v>
      </c>
      <c r="AC251" s="127">
        <f t="shared" si="160"/>
        <v>69.56061917123354</v>
      </c>
    </row>
    <row r="252" spans="1:29" s="36" customFormat="1" ht="60" x14ac:dyDescent="0.25">
      <c r="A252" s="3" t="s">
        <v>56</v>
      </c>
      <c r="B252" s="58"/>
      <c r="C252" s="58"/>
      <c r="D252" s="58"/>
      <c r="E252" s="78">
        <v>852</v>
      </c>
      <c r="F252" s="4" t="s">
        <v>106</v>
      </c>
      <c r="G252" s="4" t="s">
        <v>61</v>
      </c>
      <c r="H252" s="4" t="s">
        <v>169</v>
      </c>
      <c r="I252" s="4" t="s">
        <v>112</v>
      </c>
      <c r="J252" s="34" t="e">
        <f t="shared" si="185"/>
        <v>#REF!</v>
      </c>
      <c r="K252" s="34" t="e">
        <f t="shared" si="185"/>
        <v>#REF!</v>
      </c>
      <c r="L252" s="34" t="e">
        <f t="shared" si="185"/>
        <v>#REF!</v>
      </c>
      <c r="M252" s="34" t="e">
        <f t="shared" si="185"/>
        <v>#REF!</v>
      </c>
      <c r="N252" s="34" t="e">
        <f t="shared" si="185"/>
        <v>#REF!</v>
      </c>
      <c r="O252" s="34" t="e">
        <f t="shared" si="185"/>
        <v>#REF!</v>
      </c>
      <c r="P252" s="34" t="e">
        <f t="shared" si="185"/>
        <v>#REF!</v>
      </c>
      <c r="Q252" s="34" t="e">
        <f t="shared" si="185"/>
        <v>#REF!</v>
      </c>
      <c r="R252" s="34" t="e">
        <f t="shared" si="185"/>
        <v>#REF!</v>
      </c>
      <c r="S252" s="34" t="e">
        <f t="shared" si="185"/>
        <v>#REF!</v>
      </c>
      <c r="T252" s="34" t="e">
        <f t="shared" si="185"/>
        <v>#REF!</v>
      </c>
      <c r="U252" s="34" t="e">
        <f t="shared" si="185"/>
        <v>#REF!</v>
      </c>
      <c r="V252" s="34" t="e">
        <f t="shared" si="185"/>
        <v>#REF!</v>
      </c>
      <c r="W252" s="34" t="e">
        <f t="shared" si="185"/>
        <v>#REF!</v>
      </c>
      <c r="X252" s="34" t="e">
        <f t="shared" si="185"/>
        <v>#REF!</v>
      </c>
      <c r="Y252" s="34" t="e">
        <f t="shared" si="185"/>
        <v>#REF!</v>
      </c>
      <c r="Z252" s="34">
        <f t="shared" si="185"/>
        <v>208020</v>
      </c>
      <c r="AA252" s="34">
        <f t="shared" si="185"/>
        <v>208020</v>
      </c>
      <c r="AB252" s="34">
        <f t="shared" si="185"/>
        <v>144700</v>
      </c>
      <c r="AC252" s="127">
        <f t="shared" si="160"/>
        <v>69.56061917123354</v>
      </c>
    </row>
    <row r="253" spans="1:29" s="36" customFormat="1" ht="30" x14ac:dyDescent="0.25">
      <c r="A253" s="3" t="s">
        <v>113</v>
      </c>
      <c r="B253" s="58"/>
      <c r="C253" s="58"/>
      <c r="D253" s="58"/>
      <c r="E253" s="78">
        <v>852</v>
      </c>
      <c r="F253" s="4" t="s">
        <v>106</v>
      </c>
      <c r="G253" s="4" t="s">
        <v>61</v>
      </c>
      <c r="H253" s="4" t="s">
        <v>169</v>
      </c>
      <c r="I253" s="4" t="s">
        <v>114</v>
      </c>
      <c r="J253" s="34" t="e">
        <f>'2.ВС'!#REF!</f>
        <v>#REF!</v>
      </c>
      <c r="K253" s="34" t="e">
        <f>'2.ВС'!#REF!</f>
        <v>#REF!</v>
      </c>
      <c r="L253" s="34" t="e">
        <f>'2.ВС'!#REF!</f>
        <v>#REF!</v>
      </c>
      <c r="M253" s="34" t="e">
        <f>'2.ВС'!#REF!</f>
        <v>#REF!</v>
      </c>
      <c r="N253" s="34" t="e">
        <f>'2.ВС'!#REF!</f>
        <v>#REF!</v>
      </c>
      <c r="O253" s="34" t="e">
        <f>'2.ВС'!#REF!</f>
        <v>#REF!</v>
      </c>
      <c r="P253" s="34" t="e">
        <f>'2.ВС'!#REF!</f>
        <v>#REF!</v>
      </c>
      <c r="Q253" s="34" t="e">
        <f>'2.ВС'!#REF!</f>
        <v>#REF!</v>
      </c>
      <c r="R253" s="34" t="e">
        <f>'2.ВС'!#REF!</f>
        <v>#REF!</v>
      </c>
      <c r="S253" s="34" t="e">
        <f>'2.ВС'!#REF!</f>
        <v>#REF!</v>
      </c>
      <c r="T253" s="34" t="e">
        <f>'2.ВС'!#REF!</f>
        <v>#REF!</v>
      </c>
      <c r="U253" s="34" t="e">
        <f>'2.ВС'!#REF!</f>
        <v>#REF!</v>
      </c>
      <c r="V253" s="34" t="e">
        <f>'2.ВС'!#REF!</f>
        <v>#REF!</v>
      </c>
      <c r="W253" s="34" t="e">
        <f>'2.ВС'!#REF!</f>
        <v>#REF!</v>
      </c>
      <c r="X253" s="34" t="e">
        <f>'2.ВС'!#REF!</f>
        <v>#REF!</v>
      </c>
      <c r="Y253" s="34" t="e">
        <f>'2.ВС'!#REF!</f>
        <v>#REF!</v>
      </c>
      <c r="Z253" s="34">
        <f>'2.ВС'!J309</f>
        <v>208020</v>
      </c>
      <c r="AA253" s="34">
        <f>'2.ВС'!K309</f>
        <v>208020</v>
      </c>
      <c r="AB253" s="34">
        <f>'2.ВС'!L309</f>
        <v>144700</v>
      </c>
      <c r="AC253" s="127">
        <f t="shared" si="160"/>
        <v>69.56061917123354</v>
      </c>
    </row>
    <row r="254" spans="1:29" x14ac:dyDescent="0.25">
      <c r="A254" s="29" t="s">
        <v>179</v>
      </c>
      <c r="B254" s="58"/>
      <c r="C254" s="58"/>
      <c r="D254" s="58"/>
      <c r="E254" s="78">
        <v>852</v>
      </c>
      <c r="F254" s="31" t="s">
        <v>106</v>
      </c>
      <c r="G254" s="31" t="s">
        <v>106</v>
      </c>
      <c r="H254" s="31"/>
      <c r="I254" s="31"/>
      <c r="J254" s="35" t="e">
        <f t="shared" ref="J254:AB254" si="186">J255</f>
        <v>#REF!</v>
      </c>
      <c r="K254" s="35" t="e">
        <f t="shared" si="186"/>
        <v>#REF!</v>
      </c>
      <c r="L254" s="35" t="e">
        <f t="shared" si="186"/>
        <v>#REF!</v>
      </c>
      <c r="M254" s="35" t="e">
        <f t="shared" si="186"/>
        <v>#REF!</v>
      </c>
      <c r="N254" s="35" t="e">
        <f t="shared" si="186"/>
        <v>#REF!</v>
      </c>
      <c r="O254" s="35" t="e">
        <f t="shared" si="186"/>
        <v>#REF!</v>
      </c>
      <c r="P254" s="35" t="e">
        <f t="shared" si="186"/>
        <v>#REF!</v>
      </c>
      <c r="Q254" s="35" t="e">
        <f t="shared" si="186"/>
        <v>#REF!</v>
      </c>
      <c r="R254" s="35" t="e">
        <f t="shared" si="186"/>
        <v>#REF!</v>
      </c>
      <c r="S254" s="35" t="e">
        <f t="shared" si="186"/>
        <v>#REF!</v>
      </c>
      <c r="T254" s="35" t="e">
        <f t="shared" si="186"/>
        <v>#REF!</v>
      </c>
      <c r="U254" s="35" t="e">
        <f t="shared" si="186"/>
        <v>#REF!</v>
      </c>
      <c r="V254" s="35" t="e">
        <f t="shared" si="186"/>
        <v>#REF!</v>
      </c>
      <c r="W254" s="35" t="e">
        <f t="shared" si="186"/>
        <v>#REF!</v>
      </c>
      <c r="X254" s="35" t="e">
        <f t="shared" si="186"/>
        <v>#REF!</v>
      </c>
      <c r="Y254" s="35" t="e">
        <f t="shared" si="186"/>
        <v>#REF!</v>
      </c>
      <c r="Z254" s="35">
        <f t="shared" si="186"/>
        <v>123417</v>
      </c>
      <c r="AA254" s="35">
        <f t="shared" si="186"/>
        <v>123417</v>
      </c>
      <c r="AB254" s="35">
        <f t="shared" si="186"/>
        <v>27306.5</v>
      </c>
      <c r="AC254" s="127">
        <f t="shared" si="160"/>
        <v>22.125396015135678</v>
      </c>
    </row>
    <row r="255" spans="1:29" ht="30" x14ac:dyDescent="0.25">
      <c r="A255" s="25" t="s">
        <v>180</v>
      </c>
      <c r="B255" s="3"/>
      <c r="C255" s="3"/>
      <c r="D255" s="3"/>
      <c r="E255" s="78">
        <v>852</v>
      </c>
      <c r="F255" s="4" t="s">
        <v>106</v>
      </c>
      <c r="G255" s="4" t="s">
        <v>106</v>
      </c>
      <c r="H255" s="5" t="s">
        <v>181</v>
      </c>
      <c r="I255" s="4"/>
      <c r="J255" s="34" t="e">
        <f t="shared" ref="J255" si="187">J256+J258</f>
        <v>#REF!</v>
      </c>
      <c r="K255" s="34" t="e">
        <f t="shared" ref="K255:M255" si="188">K256+K258</f>
        <v>#REF!</v>
      </c>
      <c r="L255" s="34" t="e">
        <f t="shared" si="188"/>
        <v>#REF!</v>
      </c>
      <c r="M255" s="34" t="e">
        <f t="shared" si="188"/>
        <v>#REF!</v>
      </c>
      <c r="N255" s="34" t="e">
        <f t="shared" ref="N255:U255" si="189">N256+N258</f>
        <v>#REF!</v>
      </c>
      <c r="O255" s="34" t="e">
        <f t="shared" si="189"/>
        <v>#REF!</v>
      </c>
      <c r="P255" s="34" t="e">
        <f t="shared" si="189"/>
        <v>#REF!</v>
      </c>
      <c r="Q255" s="34" t="e">
        <f t="shared" si="189"/>
        <v>#REF!</v>
      </c>
      <c r="R255" s="34" t="e">
        <f t="shared" si="189"/>
        <v>#REF!</v>
      </c>
      <c r="S255" s="34" t="e">
        <f t="shared" si="189"/>
        <v>#REF!</v>
      </c>
      <c r="T255" s="34" t="e">
        <f t="shared" si="189"/>
        <v>#REF!</v>
      </c>
      <c r="U255" s="34" t="e">
        <f t="shared" si="189"/>
        <v>#REF!</v>
      </c>
      <c r="V255" s="34" t="e">
        <f t="shared" ref="V255:Y255" si="190">V256+V258</f>
        <v>#REF!</v>
      </c>
      <c r="W255" s="34" t="e">
        <f t="shared" si="190"/>
        <v>#REF!</v>
      </c>
      <c r="X255" s="34" t="e">
        <f t="shared" si="190"/>
        <v>#REF!</v>
      </c>
      <c r="Y255" s="34" t="e">
        <f t="shared" si="190"/>
        <v>#REF!</v>
      </c>
      <c r="Z255" s="34">
        <f t="shared" ref="Z255:AB255" si="191">Z256+Z258</f>
        <v>123417</v>
      </c>
      <c r="AA255" s="34">
        <f t="shared" si="191"/>
        <v>123417</v>
      </c>
      <c r="AB255" s="34">
        <f t="shared" si="191"/>
        <v>27306.5</v>
      </c>
      <c r="AC255" s="127">
        <f t="shared" si="160"/>
        <v>22.125396015135678</v>
      </c>
    </row>
    <row r="256" spans="1:29" ht="120" x14ac:dyDescent="0.25">
      <c r="A256" s="76" t="s">
        <v>19</v>
      </c>
      <c r="B256" s="3"/>
      <c r="C256" s="3"/>
      <c r="D256" s="3"/>
      <c r="E256" s="78">
        <v>852</v>
      </c>
      <c r="F256" s="4" t="s">
        <v>106</v>
      </c>
      <c r="G256" s="4" t="s">
        <v>106</v>
      </c>
      <c r="H256" s="5" t="s">
        <v>181</v>
      </c>
      <c r="I256" s="4" t="s">
        <v>21</v>
      </c>
      <c r="J256" s="34" t="e">
        <f t="shared" ref="J256:AB256" si="192">J257</f>
        <v>#REF!</v>
      </c>
      <c r="K256" s="34" t="e">
        <f t="shared" si="192"/>
        <v>#REF!</v>
      </c>
      <c r="L256" s="34" t="e">
        <f t="shared" si="192"/>
        <v>#REF!</v>
      </c>
      <c r="M256" s="34" t="e">
        <f t="shared" si="192"/>
        <v>#REF!</v>
      </c>
      <c r="N256" s="34" t="e">
        <f t="shared" si="192"/>
        <v>#REF!</v>
      </c>
      <c r="O256" s="34" t="e">
        <f t="shared" si="192"/>
        <v>#REF!</v>
      </c>
      <c r="P256" s="34" t="e">
        <f t="shared" si="192"/>
        <v>#REF!</v>
      </c>
      <c r="Q256" s="34" t="e">
        <f t="shared" si="192"/>
        <v>#REF!</v>
      </c>
      <c r="R256" s="34" t="e">
        <f t="shared" si="192"/>
        <v>#REF!</v>
      </c>
      <c r="S256" s="34" t="e">
        <f t="shared" si="192"/>
        <v>#REF!</v>
      </c>
      <c r="T256" s="34" t="e">
        <f t="shared" si="192"/>
        <v>#REF!</v>
      </c>
      <c r="U256" s="34" t="e">
        <f t="shared" si="192"/>
        <v>#REF!</v>
      </c>
      <c r="V256" s="34" t="e">
        <f t="shared" si="192"/>
        <v>#REF!</v>
      </c>
      <c r="W256" s="34" t="e">
        <f t="shared" si="192"/>
        <v>#REF!</v>
      </c>
      <c r="X256" s="34" t="e">
        <f t="shared" si="192"/>
        <v>#REF!</v>
      </c>
      <c r="Y256" s="34" t="e">
        <f t="shared" si="192"/>
        <v>#REF!</v>
      </c>
      <c r="Z256" s="34">
        <f t="shared" si="192"/>
        <v>19800</v>
      </c>
      <c r="AA256" s="34">
        <f t="shared" si="192"/>
        <v>19800</v>
      </c>
      <c r="AB256" s="34">
        <f t="shared" si="192"/>
        <v>2400</v>
      </c>
      <c r="AC256" s="127">
        <f t="shared" si="160"/>
        <v>12.121212121212121</v>
      </c>
    </row>
    <row r="257" spans="1:29" ht="30" x14ac:dyDescent="0.25">
      <c r="A257" s="3" t="s">
        <v>10</v>
      </c>
      <c r="B257" s="3"/>
      <c r="C257" s="3"/>
      <c r="D257" s="3"/>
      <c r="E257" s="78">
        <v>852</v>
      </c>
      <c r="F257" s="4" t="s">
        <v>106</v>
      </c>
      <c r="G257" s="4" t="s">
        <v>106</v>
      </c>
      <c r="H257" s="5" t="s">
        <v>181</v>
      </c>
      <c r="I257" s="4" t="s">
        <v>70</v>
      </c>
      <c r="J257" s="34" t="e">
        <f>'2.ВС'!#REF!</f>
        <v>#REF!</v>
      </c>
      <c r="K257" s="34" t="e">
        <f>'2.ВС'!#REF!</f>
        <v>#REF!</v>
      </c>
      <c r="L257" s="34" t="e">
        <f>'2.ВС'!#REF!</f>
        <v>#REF!</v>
      </c>
      <c r="M257" s="34" t="e">
        <f>'2.ВС'!#REF!</f>
        <v>#REF!</v>
      </c>
      <c r="N257" s="34" t="e">
        <f>'2.ВС'!#REF!</f>
        <v>#REF!</v>
      </c>
      <c r="O257" s="34" t="e">
        <f>'2.ВС'!#REF!</f>
        <v>#REF!</v>
      </c>
      <c r="P257" s="34" t="e">
        <f>'2.ВС'!#REF!</f>
        <v>#REF!</v>
      </c>
      <c r="Q257" s="34" t="e">
        <f>'2.ВС'!#REF!</f>
        <v>#REF!</v>
      </c>
      <c r="R257" s="34" t="e">
        <f>'2.ВС'!#REF!</f>
        <v>#REF!</v>
      </c>
      <c r="S257" s="34" t="e">
        <f>'2.ВС'!#REF!</f>
        <v>#REF!</v>
      </c>
      <c r="T257" s="34" t="e">
        <f>'2.ВС'!#REF!</f>
        <v>#REF!</v>
      </c>
      <c r="U257" s="34" t="e">
        <f>'2.ВС'!#REF!</f>
        <v>#REF!</v>
      </c>
      <c r="V257" s="34" t="e">
        <f>'2.ВС'!#REF!</f>
        <v>#REF!</v>
      </c>
      <c r="W257" s="34" t="e">
        <f>'2.ВС'!#REF!</f>
        <v>#REF!</v>
      </c>
      <c r="X257" s="34" t="e">
        <f>'2.ВС'!#REF!</f>
        <v>#REF!</v>
      </c>
      <c r="Y257" s="34" t="e">
        <f>'2.ВС'!#REF!</f>
        <v>#REF!</v>
      </c>
      <c r="Z257" s="34">
        <f>'2.ВС'!J313</f>
        <v>19800</v>
      </c>
      <c r="AA257" s="34">
        <f>'2.ВС'!K313</f>
        <v>19800</v>
      </c>
      <c r="AB257" s="34">
        <f>'2.ВС'!L313</f>
        <v>2400</v>
      </c>
      <c r="AC257" s="127">
        <f t="shared" si="160"/>
        <v>12.121212121212121</v>
      </c>
    </row>
    <row r="258" spans="1:29" ht="60" x14ac:dyDescent="0.25">
      <c r="A258" s="3" t="s">
        <v>25</v>
      </c>
      <c r="B258" s="76"/>
      <c r="C258" s="76"/>
      <c r="D258" s="76"/>
      <c r="E258" s="78">
        <v>852</v>
      </c>
      <c r="F258" s="4" t="s">
        <v>106</v>
      </c>
      <c r="G258" s="4" t="s">
        <v>106</v>
      </c>
      <c r="H258" s="5" t="s">
        <v>181</v>
      </c>
      <c r="I258" s="4" t="s">
        <v>26</v>
      </c>
      <c r="J258" s="34" t="e">
        <f t="shared" ref="J258:AB258" si="193">J259</f>
        <v>#REF!</v>
      </c>
      <c r="K258" s="34" t="e">
        <f t="shared" si="193"/>
        <v>#REF!</v>
      </c>
      <c r="L258" s="34" t="e">
        <f t="shared" si="193"/>
        <v>#REF!</v>
      </c>
      <c r="M258" s="34" t="e">
        <f t="shared" si="193"/>
        <v>#REF!</v>
      </c>
      <c r="N258" s="34" t="e">
        <f t="shared" si="193"/>
        <v>#REF!</v>
      </c>
      <c r="O258" s="34" t="e">
        <f t="shared" si="193"/>
        <v>#REF!</v>
      </c>
      <c r="P258" s="34" t="e">
        <f t="shared" si="193"/>
        <v>#REF!</v>
      </c>
      <c r="Q258" s="34" t="e">
        <f t="shared" si="193"/>
        <v>#REF!</v>
      </c>
      <c r="R258" s="34" t="e">
        <f t="shared" si="193"/>
        <v>#REF!</v>
      </c>
      <c r="S258" s="34" t="e">
        <f t="shared" si="193"/>
        <v>#REF!</v>
      </c>
      <c r="T258" s="34" t="e">
        <f t="shared" si="193"/>
        <v>#REF!</v>
      </c>
      <c r="U258" s="34" t="e">
        <f t="shared" si="193"/>
        <v>#REF!</v>
      </c>
      <c r="V258" s="34" t="e">
        <f t="shared" si="193"/>
        <v>#REF!</v>
      </c>
      <c r="W258" s="34" t="e">
        <f t="shared" si="193"/>
        <v>#REF!</v>
      </c>
      <c r="X258" s="34" t="e">
        <f t="shared" si="193"/>
        <v>#REF!</v>
      </c>
      <c r="Y258" s="34" t="e">
        <f t="shared" si="193"/>
        <v>#REF!</v>
      </c>
      <c r="Z258" s="34">
        <f t="shared" si="193"/>
        <v>103617</v>
      </c>
      <c r="AA258" s="34">
        <f t="shared" si="193"/>
        <v>103617</v>
      </c>
      <c r="AB258" s="34">
        <f t="shared" si="193"/>
        <v>24906.5</v>
      </c>
      <c r="AC258" s="127">
        <f t="shared" si="160"/>
        <v>24.037078857716399</v>
      </c>
    </row>
    <row r="259" spans="1:29" ht="60" x14ac:dyDescent="0.25">
      <c r="A259" s="3" t="s">
        <v>12</v>
      </c>
      <c r="B259" s="3"/>
      <c r="C259" s="3"/>
      <c r="D259" s="3"/>
      <c r="E259" s="78">
        <v>852</v>
      </c>
      <c r="F259" s="4" t="s">
        <v>106</v>
      </c>
      <c r="G259" s="4" t="s">
        <v>106</v>
      </c>
      <c r="H259" s="5" t="s">
        <v>181</v>
      </c>
      <c r="I259" s="4" t="s">
        <v>27</v>
      </c>
      <c r="J259" s="34" t="e">
        <f>'2.ВС'!#REF!</f>
        <v>#REF!</v>
      </c>
      <c r="K259" s="34" t="e">
        <f>'2.ВС'!#REF!</f>
        <v>#REF!</v>
      </c>
      <c r="L259" s="34" t="e">
        <f>'2.ВС'!#REF!</f>
        <v>#REF!</v>
      </c>
      <c r="M259" s="34" t="e">
        <f>'2.ВС'!#REF!</f>
        <v>#REF!</v>
      </c>
      <c r="N259" s="34" t="e">
        <f>'2.ВС'!#REF!</f>
        <v>#REF!</v>
      </c>
      <c r="O259" s="34" t="e">
        <f>'2.ВС'!#REF!</f>
        <v>#REF!</v>
      </c>
      <c r="P259" s="34" t="e">
        <f>'2.ВС'!#REF!</f>
        <v>#REF!</v>
      </c>
      <c r="Q259" s="34" t="e">
        <f>'2.ВС'!#REF!</f>
        <v>#REF!</v>
      </c>
      <c r="R259" s="34" t="e">
        <f>'2.ВС'!#REF!</f>
        <v>#REF!</v>
      </c>
      <c r="S259" s="34" t="e">
        <f>'2.ВС'!#REF!</f>
        <v>#REF!</v>
      </c>
      <c r="T259" s="34" t="e">
        <f>'2.ВС'!#REF!</f>
        <v>#REF!</v>
      </c>
      <c r="U259" s="34" t="e">
        <f>'2.ВС'!#REF!</f>
        <v>#REF!</v>
      </c>
      <c r="V259" s="34" t="e">
        <f>'2.ВС'!#REF!</f>
        <v>#REF!</v>
      </c>
      <c r="W259" s="34" t="e">
        <f>'2.ВС'!#REF!</f>
        <v>#REF!</v>
      </c>
      <c r="X259" s="34" t="e">
        <f>'2.ВС'!#REF!</f>
        <v>#REF!</v>
      </c>
      <c r="Y259" s="34" t="e">
        <f>'2.ВС'!#REF!</f>
        <v>#REF!</v>
      </c>
      <c r="Z259" s="34">
        <f>'2.ВС'!J315</f>
        <v>103617</v>
      </c>
      <c r="AA259" s="34">
        <f>'2.ВС'!K315</f>
        <v>103617</v>
      </c>
      <c r="AB259" s="34">
        <f>'2.ВС'!L315</f>
        <v>24906.5</v>
      </c>
      <c r="AC259" s="127">
        <f t="shared" si="160"/>
        <v>24.037078857716399</v>
      </c>
    </row>
    <row r="260" spans="1:29" ht="28.5" x14ac:dyDescent="0.25">
      <c r="A260" s="29" t="s">
        <v>182</v>
      </c>
      <c r="B260" s="58"/>
      <c r="C260" s="58"/>
      <c r="D260" s="58"/>
      <c r="E260" s="78">
        <v>852</v>
      </c>
      <c r="F260" s="31" t="s">
        <v>106</v>
      </c>
      <c r="G260" s="31" t="s">
        <v>67</v>
      </c>
      <c r="H260" s="31"/>
      <c r="I260" s="31"/>
      <c r="J260" s="35" t="e">
        <f t="shared" ref="J260" si="194">J261+J264+J273</f>
        <v>#REF!</v>
      </c>
      <c r="K260" s="35" t="e">
        <f t="shared" ref="K260:M260" si="195">K261+K264+K273</f>
        <v>#REF!</v>
      </c>
      <c r="L260" s="35" t="e">
        <f t="shared" si="195"/>
        <v>#REF!</v>
      </c>
      <c r="M260" s="35" t="e">
        <f t="shared" si="195"/>
        <v>#REF!</v>
      </c>
      <c r="N260" s="35" t="e">
        <f t="shared" ref="N260:U260" si="196">N261+N264+N273</f>
        <v>#REF!</v>
      </c>
      <c r="O260" s="35" t="e">
        <f t="shared" si="196"/>
        <v>#REF!</v>
      </c>
      <c r="P260" s="35" t="e">
        <f t="shared" si="196"/>
        <v>#REF!</v>
      </c>
      <c r="Q260" s="35" t="e">
        <f t="shared" si="196"/>
        <v>#REF!</v>
      </c>
      <c r="R260" s="35" t="e">
        <f t="shared" si="196"/>
        <v>#REF!</v>
      </c>
      <c r="S260" s="35" t="e">
        <f t="shared" si="196"/>
        <v>#REF!</v>
      </c>
      <c r="T260" s="35" t="e">
        <f t="shared" si="196"/>
        <v>#REF!</v>
      </c>
      <c r="U260" s="35" t="e">
        <f t="shared" si="196"/>
        <v>#REF!</v>
      </c>
      <c r="V260" s="35" t="e">
        <f t="shared" ref="V260:Y260" si="197">V261+V264+V273</f>
        <v>#REF!</v>
      </c>
      <c r="W260" s="35" t="e">
        <f t="shared" si="197"/>
        <v>#REF!</v>
      </c>
      <c r="X260" s="35" t="e">
        <f t="shared" si="197"/>
        <v>#REF!</v>
      </c>
      <c r="Y260" s="35" t="e">
        <f t="shared" si="197"/>
        <v>#REF!</v>
      </c>
      <c r="Z260" s="35">
        <f t="shared" ref="Z260:AB260" si="198">Z261+Z264+Z273</f>
        <v>15641644</v>
      </c>
      <c r="AA260" s="35">
        <f t="shared" si="198"/>
        <v>15641644</v>
      </c>
      <c r="AB260" s="35">
        <f t="shared" si="198"/>
        <v>10640585.09</v>
      </c>
      <c r="AC260" s="127">
        <f t="shared" si="160"/>
        <v>68.027280828025496</v>
      </c>
    </row>
    <row r="261" spans="1:29" ht="60" x14ac:dyDescent="0.25">
      <c r="A261" s="25" t="s">
        <v>23</v>
      </c>
      <c r="B261" s="78"/>
      <c r="C261" s="78"/>
      <c r="D261" s="78"/>
      <c r="E261" s="78">
        <v>852</v>
      </c>
      <c r="F261" s="4" t="s">
        <v>106</v>
      </c>
      <c r="G261" s="4" t="s">
        <v>67</v>
      </c>
      <c r="H261" s="4" t="s">
        <v>183</v>
      </c>
      <c r="I261" s="4"/>
      <c r="J261" s="34" t="e">
        <f t="shared" ref="J261:AB262" si="199">J262</f>
        <v>#REF!</v>
      </c>
      <c r="K261" s="34" t="e">
        <f t="shared" si="199"/>
        <v>#REF!</v>
      </c>
      <c r="L261" s="34" t="e">
        <f t="shared" si="199"/>
        <v>#REF!</v>
      </c>
      <c r="M261" s="34" t="e">
        <f t="shared" si="199"/>
        <v>#REF!</v>
      </c>
      <c r="N261" s="34" t="e">
        <f t="shared" si="199"/>
        <v>#REF!</v>
      </c>
      <c r="O261" s="34" t="e">
        <f t="shared" si="199"/>
        <v>#REF!</v>
      </c>
      <c r="P261" s="34" t="e">
        <f t="shared" si="199"/>
        <v>#REF!</v>
      </c>
      <c r="Q261" s="34" t="e">
        <f t="shared" si="199"/>
        <v>#REF!</v>
      </c>
      <c r="R261" s="34" t="e">
        <f t="shared" si="199"/>
        <v>#REF!</v>
      </c>
      <c r="S261" s="34" t="e">
        <f t="shared" si="199"/>
        <v>#REF!</v>
      </c>
      <c r="T261" s="34" t="e">
        <f t="shared" si="199"/>
        <v>#REF!</v>
      </c>
      <c r="U261" s="34" t="e">
        <f t="shared" si="199"/>
        <v>#REF!</v>
      </c>
      <c r="V261" s="34" t="e">
        <f t="shared" si="199"/>
        <v>#REF!</v>
      </c>
      <c r="W261" s="34" t="e">
        <f t="shared" si="199"/>
        <v>#REF!</v>
      </c>
      <c r="X261" s="34" t="e">
        <f t="shared" si="199"/>
        <v>#REF!</v>
      </c>
      <c r="Y261" s="34" t="e">
        <f t="shared" si="199"/>
        <v>#REF!</v>
      </c>
      <c r="Z261" s="34">
        <f t="shared" si="199"/>
        <v>1074600</v>
      </c>
      <c r="AA261" s="34">
        <f t="shared" si="199"/>
        <v>1074600</v>
      </c>
      <c r="AB261" s="34">
        <f t="shared" si="199"/>
        <v>707680.91</v>
      </c>
      <c r="AC261" s="127">
        <f t="shared" si="160"/>
        <v>65.85528661827658</v>
      </c>
    </row>
    <row r="262" spans="1:29" ht="120" x14ac:dyDescent="0.25">
      <c r="A262" s="76" t="s">
        <v>19</v>
      </c>
      <c r="B262" s="78"/>
      <c r="C262" s="78"/>
      <c r="D262" s="78"/>
      <c r="E262" s="78">
        <v>852</v>
      </c>
      <c r="F262" s="4" t="s">
        <v>106</v>
      </c>
      <c r="G262" s="4" t="s">
        <v>67</v>
      </c>
      <c r="H262" s="4" t="s">
        <v>183</v>
      </c>
      <c r="I262" s="4" t="s">
        <v>21</v>
      </c>
      <c r="J262" s="34" t="e">
        <f t="shared" si="199"/>
        <v>#REF!</v>
      </c>
      <c r="K262" s="34" t="e">
        <f t="shared" si="199"/>
        <v>#REF!</v>
      </c>
      <c r="L262" s="34" t="e">
        <f t="shared" si="199"/>
        <v>#REF!</v>
      </c>
      <c r="M262" s="34" t="e">
        <f t="shared" si="199"/>
        <v>#REF!</v>
      </c>
      <c r="N262" s="34" t="e">
        <f t="shared" si="199"/>
        <v>#REF!</v>
      </c>
      <c r="O262" s="34" t="e">
        <f t="shared" si="199"/>
        <v>#REF!</v>
      </c>
      <c r="P262" s="34" t="e">
        <f t="shared" si="199"/>
        <v>#REF!</v>
      </c>
      <c r="Q262" s="34" t="e">
        <f t="shared" si="199"/>
        <v>#REF!</v>
      </c>
      <c r="R262" s="34" t="e">
        <f t="shared" si="199"/>
        <v>#REF!</v>
      </c>
      <c r="S262" s="34" t="e">
        <f t="shared" si="199"/>
        <v>#REF!</v>
      </c>
      <c r="T262" s="34" t="e">
        <f t="shared" si="199"/>
        <v>#REF!</v>
      </c>
      <c r="U262" s="34" t="e">
        <f t="shared" si="199"/>
        <v>#REF!</v>
      </c>
      <c r="V262" s="34" t="e">
        <f t="shared" si="199"/>
        <v>#REF!</v>
      </c>
      <c r="W262" s="34" t="e">
        <f t="shared" si="199"/>
        <v>#REF!</v>
      </c>
      <c r="X262" s="34" t="e">
        <f t="shared" si="199"/>
        <v>#REF!</v>
      </c>
      <c r="Y262" s="34" t="e">
        <f t="shared" si="199"/>
        <v>#REF!</v>
      </c>
      <c r="Z262" s="34">
        <f t="shared" si="199"/>
        <v>1074600</v>
      </c>
      <c r="AA262" s="34">
        <f t="shared" si="199"/>
        <v>1074600</v>
      </c>
      <c r="AB262" s="34">
        <f t="shared" si="199"/>
        <v>707680.91</v>
      </c>
      <c r="AC262" s="127">
        <f t="shared" si="160"/>
        <v>65.85528661827658</v>
      </c>
    </row>
    <row r="263" spans="1:29" ht="45" x14ac:dyDescent="0.25">
      <c r="A263" s="76" t="s">
        <v>11</v>
      </c>
      <c r="B263" s="78"/>
      <c r="C263" s="78"/>
      <c r="D263" s="78"/>
      <c r="E263" s="78">
        <v>852</v>
      </c>
      <c r="F263" s="4" t="s">
        <v>106</v>
      </c>
      <c r="G263" s="4" t="s">
        <v>67</v>
      </c>
      <c r="H263" s="4" t="s">
        <v>183</v>
      </c>
      <c r="I263" s="4" t="s">
        <v>22</v>
      </c>
      <c r="J263" s="34" t="e">
        <f>'2.ВС'!#REF!</f>
        <v>#REF!</v>
      </c>
      <c r="K263" s="34" t="e">
        <f>'2.ВС'!#REF!</f>
        <v>#REF!</v>
      </c>
      <c r="L263" s="34" t="e">
        <f>'2.ВС'!#REF!</f>
        <v>#REF!</v>
      </c>
      <c r="M263" s="34" t="e">
        <f>'2.ВС'!#REF!</f>
        <v>#REF!</v>
      </c>
      <c r="N263" s="34" t="e">
        <f>'2.ВС'!#REF!</f>
        <v>#REF!</v>
      </c>
      <c r="O263" s="34" t="e">
        <f>'2.ВС'!#REF!</f>
        <v>#REF!</v>
      </c>
      <c r="P263" s="34" t="e">
        <f>'2.ВС'!#REF!</f>
        <v>#REF!</v>
      </c>
      <c r="Q263" s="34" t="e">
        <f>'2.ВС'!#REF!</f>
        <v>#REF!</v>
      </c>
      <c r="R263" s="34" t="e">
        <f>'2.ВС'!#REF!</f>
        <v>#REF!</v>
      </c>
      <c r="S263" s="34" t="e">
        <f>'2.ВС'!#REF!</f>
        <v>#REF!</v>
      </c>
      <c r="T263" s="34" t="e">
        <f>'2.ВС'!#REF!</f>
        <v>#REF!</v>
      </c>
      <c r="U263" s="34" t="e">
        <f>'2.ВС'!#REF!</f>
        <v>#REF!</v>
      </c>
      <c r="V263" s="34" t="e">
        <f>'2.ВС'!#REF!</f>
        <v>#REF!</v>
      </c>
      <c r="W263" s="34" t="e">
        <f>'2.ВС'!#REF!</f>
        <v>#REF!</v>
      </c>
      <c r="X263" s="34" t="e">
        <f>'2.ВС'!#REF!</f>
        <v>#REF!</v>
      </c>
      <c r="Y263" s="34" t="e">
        <f>'2.ВС'!#REF!</f>
        <v>#REF!</v>
      </c>
      <c r="Z263" s="34">
        <f>'2.ВС'!J319</f>
        <v>1074600</v>
      </c>
      <c r="AA263" s="34">
        <f>'2.ВС'!K319</f>
        <v>1074600</v>
      </c>
      <c r="AB263" s="34">
        <f>'2.ВС'!L319</f>
        <v>707680.91</v>
      </c>
      <c r="AC263" s="127">
        <f t="shared" si="160"/>
        <v>65.85528661827658</v>
      </c>
    </row>
    <row r="264" spans="1:29" ht="60" x14ac:dyDescent="0.25">
      <c r="A264" s="25" t="s">
        <v>184</v>
      </c>
      <c r="B264" s="3"/>
      <c r="C264" s="3"/>
      <c r="D264" s="3"/>
      <c r="E264" s="78">
        <v>852</v>
      </c>
      <c r="F264" s="4" t="s">
        <v>106</v>
      </c>
      <c r="G264" s="4" t="s">
        <v>67</v>
      </c>
      <c r="H264" s="4" t="s">
        <v>185</v>
      </c>
      <c r="I264" s="4"/>
      <c r="J264" s="34" t="e">
        <f>J265+J267+J269+J271</f>
        <v>#REF!</v>
      </c>
      <c r="K264" s="34" t="e">
        <f t="shared" ref="K264:Y264" si="200">K265+K267+K269+K271</f>
        <v>#REF!</v>
      </c>
      <c r="L264" s="34" t="e">
        <f t="shared" si="200"/>
        <v>#REF!</v>
      </c>
      <c r="M264" s="34" t="e">
        <f t="shared" si="200"/>
        <v>#REF!</v>
      </c>
      <c r="N264" s="34" t="e">
        <f t="shared" si="200"/>
        <v>#REF!</v>
      </c>
      <c r="O264" s="34" t="e">
        <f t="shared" si="200"/>
        <v>#REF!</v>
      </c>
      <c r="P264" s="34" t="e">
        <f t="shared" si="200"/>
        <v>#REF!</v>
      </c>
      <c r="Q264" s="34" t="e">
        <f t="shared" si="200"/>
        <v>#REF!</v>
      </c>
      <c r="R264" s="34" t="e">
        <f t="shared" si="200"/>
        <v>#REF!</v>
      </c>
      <c r="S264" s="34" t="e">
        <f t="shared" si="200"/>
        <v>#REF!</v>
      </c>
      <c r="T264" s="34" t="e">
        <f t="shared" si="200"/>
        <v>#REF!</v>
      </c>
      <c r="U264" s="34" t="e">
        <f t="shared" si="200"/>
        <v>#REF!</v>
      </c>
      <c r="V264" s="34" t="e">
        <f t="shared" si="200"/>
        <v>#REF!</v>
      </c>
      <c r="W264" s="34" t="e">
        <f t="shared" si="200"/>
        <v>#REF!</v>
      </c>
      <c r="X264" s="34" t="e">
        <f t="shared" si="200"/>
        <v>#REF!</v>
      </c>
      <c r="Y264" s="34" t="e">
        <f t="shared" si="200"/>
        <v>#REF!</v>
      </c>
      <c r="Z264" s="34">
        <f t="shared" ref="Z264:AB264" si="201">Z265+Z267+Z269+Z271</f>
        <v>13164244</v>
      </c>
      <c r="AA264" s="34">
        <f t="shared" si="201"/>
        <v>13164244</v>
      </c>
      <c r="AB264" s="34">
        <f t="shared" si="201"/>
        <v>8854904.1799999997</v>
      </c>
      <c r="AC264" s="127">
        <f t="shared" si="160"/>
        <v>67.264813535817169</v>
      </c>
    </row>
    <row r="265" spans="1:29" ht="120" x14ac:dyDescent="0.25">
      <c r="A265" s="76" t="s">
        <v>19</v>
      </c>
      <c r="B265" s="78"/>
      <c r="C265" s="78"/>
      <c r="D265" s="78"/>
      <c r="E265" s="78">
        <v>852</v>
      </c>
      <c r="F265" s="4" t="s">
        <v>106</v>
      </c>
      <c r="G265" s="4" t="s">
        <v>67</v>
      </c>
      <c r="H265" s="4" t="s">
        <v>185</v>
      </c>
      <c r="I265" s="4" t="s">
        <v>21</v>
      </c>
      <c r="J265" s="34" t="e">
        <f t="shared" ref="J265:AB265" si="202">J266</f>
        <v>#REF!</v>
      </c>
      <c r="K265" s="34" t="e">
        <f t="shared" si="202"/>
        <v>#REF!</v>
      </c>
      <c r="L265" s="34" t="e">
        <f t="shared" si="202"/>
        <v>#REF!</v>
      </c>
      <c r="M265" s="34" t="e">
        <f t="shared" si="202"/>
        <v>#REF!</v>
      </c>
      <c r="N265" s="34" t="e">
        <f t="shared" si="202"/>
        <v>#REF!</v>
      </c>
      <c r="O265" s="34" t="e">
        <f t="shared" si="202"/>
        <v>#REF!</v>
      </c>
      <c r="P265" s="34" t="e">
        <f t="shared" si="202"/>
        <v>#REF!</v>
      </c>
      <c r="Q265" s="34" t="e">
        <f t="shared" si="202"/>
        <v>#REF!</v>
      </c>
      <c r="R265" s="34" t="e">
        <f t="shared" si="202"/>
        <v>#REF!</v>
      </c>
      <c r="S265" s="34" t="e">
        <f t="shared" si="202"/>
        <v>#REF!</v>
      </c>
      <c r="T265" s="34" t="e">
        <f t="shared" si="202"/>
        <v>#REF!</v>
      </c>
      <c r="U265" s="34" t="e">
        <f t="shared" si="202"/>
        <v>#REF!</v>
      </c>
      <c r="V265" s="34" t="e">
        <f t="shared" si="202"/>
        <v>#REF!</v>
      </c>
      <c r="W265" s="34" t="e">
        <f t="shared" si="202"/>
        <v>#REF!</v>
      </c>
      <c r="X265" s="34" t="e">
        <f t="shared" si="202"/>
        <v>#REF!</v>
      </c>
      <c r="Y265" s="34" t="e">
        <f t="shared" si="202"/>
        <v>#REF!</v>
      </c>
      <c r="Z265" s="34">
        <f t="shared" si="202"/>
        <v>11961572.77</v>
      </c>
      <c r="AA265" s="34">
        <f t="shared" si="202"/>
        <v>11961572.77</v>
      </c>
      <c r="AB265" s="34">
        <f t="shared" si="202"/>
        <v>8268948.1699999999</v>
      </c>
      <c r="AC265" s="127">
        <f t="shared" ref="AC265:AC328" si="203">AB265/AA265*100</f>
        <v>69.12927195275509</v>
      </c>
    </row>
    <row r="266" spans="1:29" ht="45" x14ac:dyDescent="0.25">
      <c r="A266" s="76" t="s">
        <v>11</v>
      </c>
      <c r="B266" s="78"/>
      <c r="C266" s="78"/>
      <c r="D266" s="78"/>
      <c r="E266" s="78">
        <v>852</v>
      </c>
      <c r="F266" s="4" t="s">
        <v>106</v>
      </c>
      <c r="G266" s="4" t="s">
        <v>67</v>
      </c>
      <c r="H266" s="4" t="s">
        <v>185</v>
      </c>
      <c r="I266" s="4" t="s">
        <v>22</v>
      </c>
      <c r="J266" s="34" t="e">
        <f>'2.ВС'!#REF!</f>
        <v>#REF!</v>
      </c>
      <c r="K266" s="34" t="e">
        <f>'2.ВС'!#REF!</f>
        <v>#REF!</v>
      </c>
      <c r="L266" s="34" t="e">
        <f>'2.ВС'!#REF!</f>
        <v>#REF!</v>
      </c>
      <c r="M266" s="34" t="e">
        <f>'2.ВС'!#REF!</f>
        <v>#REF!</v>
      </c>
      <c r="N266" s="34" t="e">
        <f>'2.ВС'!#REF!</f>
        <v>#REF!</v>
      </c>
      <c r="O266" s="34" t="e">
        <f>'2.ВС'!#REF!</f>
        <v>#REF!</v>
      </c>
      <c r="P266" s="34" t="e">
        <f>'2.ВС'!#REF!</f>
        <v>#REF!</v>
      </c>
      <c r="Q266" s="34" t="e">
        <f>'2.ВС'!#REF!</f>
        <v>#REF!</v>
      </c>
      <c r="R266" s="34" t="e">
        <f>'2.ВС'!#REF!</f>
        <v>#REF!</v>
      </c>
      <c r="S266" s="34" t="e">
        <f>'2.ВС'!#REF!</f>
        <v>#REF!</v>
      </c>
      <c r="T266" s="34" t="e">
        <f>'2.ВС'!#REF!</f>
        <v>#REF!</v>
      </c>
      <c r="U266" s="34" t="e">
        <f>'2.ВС'!#REF!</f>
        <v>#REF!</v>
      </c>
      <c r="V266" s="34" t="e">
        <f>'2.ВС'!#REF!</f>
        <v>#REF!</v>
      </c>
      <c r="W266" s="34" t="e">
        <f>'2.ВС'!#REF!</f>
        <v>#REF!</v>
      </c>
      <c r="X266" s="34" t="e">
        <f>'2.ВС'!#REF!</f>
        <v>#REF!</v>
      </c>
      <c r="Y266" s="34" t="e">
        <f>'2.ВС'!#REF!</f>
        <v>#REF!</v>
      </c>
      <c r="Z266" s="34">
        <f>'2.ВС'!J322</f>
        <v>11961572.77</v>
      </c>
      <c r="AA266" s="34">
        <f>'2.ВС'!K322</f>
        <v>11961572.77</v>
      </c>
      <c r="AB266" s="34">
        <f>'2.ВС'!L322</f>
        <v>8268948.1699999999</v>
      </c>
      <c r="AC266" s="127">
        <f t="shared" si="203"/>
        <v>69.12927195275509</v>
      </c>
    </row>
    <row r="267" spans="1:29" ht="60" x14ac:dyDescent="0.25">
      <c r="A267" s="3" t="s">
        <v>25</v>
      </c>
      <c r="B267" s="76"/>
      <c r="C267" s="76"/>
      <c r="D267" s="76"/>
      <c r="E267" s="78">
        <v>852</v>
      </c>
      <c r="F267" s="4" t="s">
        <v>106</v>
      </c>
      <c r="G267" s="4" t="s">
        <v>67</v>
      </c>
      <c r="H267" s="4" t="s">
        <v>185</v>
      </c>
      <c r="I267" s="4" t="s">
        <v>26</v>
      </c>
      <c r="J267" s="34" t="e">
        <f t="shared" ref="J267:AB267" si="204">J268</f>
        <v>#REF!</v>
      </c>
      <c r="K267" s="34" t="e">
        <f t="shared" si="204"/>
        <v>#REF!</v>
      </c>
      <c r="L267" s="34" t="e">
        <f t="shared" si="204"/>
        <v>#REF!</v>
      </c>
      <c r="M267" s="34" t="e">
        <f t="shared" si="204"/>
        <v>#REF!</v>
      </c>
      <c r="N267" s="34" t="e">
        <f t="shared" si="204"/>
        <v>#REF!</v>
      </c>
      <c r="O267" s="34" t="e">
        <f t="shared" si="204"/>
        <v>#REF!</v>
      </c>
      <c r="P267" s="34" t="e">
        <f t="shared" si="204"/>
        <v>#REF!</v>
      </c>
      <c r="Q267" s="34" t="e">
        <f t="shared" si="204"/>
        <v>#REF!</v>
      </c>
      <c r="R267" s="34" t="e">
        <f t="shared" si="204"/>
        <v>#REF!</v>
      </c>
      <c r="S267" s="34" t="e">
        <f t="shared" si="204"/>
        <v>#REF!</v>
      </c>
      <c r="T267" s="34" t="e">
        <f t="shared" si="204"/>
        <v>#REF!</v>
      </c>
      <c r="U267" s="34" t="e">
        <f t="shared" si="204"/>
        <v>#REF!</v>
      </c>
      <c r="V267" s="34" t="e">
        <f t="shared" si="204"/>
        <v>#REF!</v>
      </c>
      <c r="W267" s="34" t="e">
        <f t="shared" si="204"/>
        <v>#REF!</v>
      </c>
      <c r="X267" s="34" t="e">
        <f t="shared" si="204"/>
        <v>#REF!</v>
      </c>
      <c r="Y267" s="34" t="e">
        <f t="shared" si="204"/>
        <v>#REF!</v>
      </c>
      <c r="Z267" s="34">
        <f t="shared" si="204"/>
        <v>1145500</v>
      </c>
      <c r="AA267" s="34">
        <f t="shared" si="204"/>
        <v>1145500</v>
      </c>
      <c r="AB267" s="34">
        <f t="shared" si="204"/>
        <v>555228.78</v>
      </c>
      <c r="AC267" s="127">
        <f t="shared" si="203"/>
        <v>48.470430379746837</v>
      </c>
    </row>
    <row r="268" spans="1:29" ht="60" x14ac:dyDescent="0.25">
      <c r="A268" s="3" t="s">
        <v>12</v>
      </c>
      <c r="B268" s="3"/>
      <c r="C268" s="3"/>
      <c r="D268" s="3"/>
      <c r="E268" s="78">
        <v>852</v>
      </c>
      <c r="F268" s="4" t="s">
        <v>106</v>
      </c>
      <c r="G268" s="4" t="s">
        <v>67</v>
      </c>
      <c r="H268" s="4" t="s">
        <v>185</v>
      </c>
      <c r="I268" s="4" t="s">
        <v>27</v>
      </c>
      <c r="J268" s="34" t="e">
        <f>'2.ВС'!#REF!</f>
        <v>#REF!</v>
      </c>
      <c r="K268" s="34" t="e">
        <f>'2.ВС'!#REF!</f>
        <v>#REF!</v>
      </c>
      <c r="L268" s="34" t="e">
        <f>'2.ВС'!#REF!</f>
        <v>#REF!</v>
      </c>
      <c r="M268" s="34" t="e">
        <f>'2.ВС'!#REF!</f>
        <v>#REF!</v>
      </c>
      <c r="N268" s="34" t="e">
        <f>'2.ВС'!#REF!</f>
        <v>#REF!</v>
      </c>
      <c r="O268" s="34" t="e">
        <f>'2.ВС'!#REF!</f>
        <v>#REF!</v>
      </c>
      <c r="P268" s="34" t="e">
        <f>'2.ВС'!#REF!</f>
        <v>#REF!</v>
      </c>
      <c r="Q268" s="34" t="e">
        <f>'2.ВС'!#REF!</f>
        <v>#REF!</v>
      </c>
      <c r="R268" s="34" t="e">
        <f>'2.ВС'!#REF!</f>
        <v>#REF!</v>
      </c>
      <c r="S268" s="34" t="e">
        <f>'2.ВС'!#REF!</f>
        <v>#REF!</v>
      </c>
      <c r="T268" s="34" t="e">
        <f>'2.ВС'!#REF!</f>
        <v>#REF!</v>
      </c>
      <c r="U268" s="34" t="e">
        <f>'2.ВС'!#REF!</f>
        <v>#REF!</v>
      </c>
      <c r="V268" s="34" t="e">
        <f>'2.ВС'!#REF!</f>
        <v>#REF!</v>
      </c>
      <c r="W268" s="34" t="e">
        <f>'2.ВС'!#REF!</f>
        <v>#REF!</v>
      </c>
      <c r="X268" s="34" t="e">
        <f>'2.ВС'!#REF!</f>
        <v>#REF!</v>
      </c>
      <c r="Y268" s="34" t="e">
        <f>'2.ВС'!#REF!</f>
        <v>#REF!</v>
      </c>
      <c r="Z268" s="34">
        <f>'2.ВС'!J324</f>
        <v>1145500</v>
      </c>
      <c r="AA268" s="34">
        <f>'2.ВС'!K324</f>
        <v>1145500</v>
      </c>
      <c r="AB268" s="34">
        <f>'2.ВС'!L324</f>
        <v>555228.78</v>
      </c>
      <c r="AC268" s="127">
        <f t="shared" si="203"/>
        <v>48.470430379746837</v>
      </c>
    </row>
    <row r="269" spans="1:29" ht="30" x14ac:dyDescent="0.25">
      <c r="A269" s="108" t="s">
        <v>131</v>
      </c>
      <c r="B269" s="108"/>
      <c r="C269" s="108"/>
      <c r="D269" s="108"/>
      <c r="E269" s="106"/>
      <c r="F269" s="4" t="s">
        <v>106</v>
      </c>
      <c r="G269" s="4" t="s">
        <v>67</v>
      </c>
      <c r="H269" s="4" t="s">
        <v>185</v>
      </c>
      <c r="I269" s="4" t="s">
        <v>132</v>
      </c>
      <c r="J269" s="34" t="e">
        <f>J270</f>
        <v>#REF!</v>
      </c>
      <c r="K269" s="34" t="e">
        <f t="shared" ref="K269:AB269" si="205">K270</f>
        <v>#REF!</v>
      </c>
      <c r="L269" s="34" t="e">
        <f t="shared" si="205"/>
        <v>#REF!</v>
      </c>
      <c r="M269" s="34" t="e">
        <f t="shared" si="205"/>
        <v>#REF!</v>
      </c>
      <c r="N269" s="34" t="e">
        <f t="shared" si="205"/>
        <v>#REF!</v>
      </c>
      <c r="O269" s="34" t="e">
        <f t="shared" si="205"/>
        <v>#REF!</v>
      </c>
      <c r="P269" s="34" t="e">
        <f t="shared" si="205"/>
        <v>#REF!</v>
      </c>
      <c r="Q269" s="34" t="e">
        <f t="shared" si="205"/>
        <v>#REF!</v>
      </c>
      <c r="R269" s="34" t="e">
        <f t="shared" si="205"/>
        <v>#REF!</v>
      </c>
      <c r="S269" s="34" t="e">
        <f t="shared" si="205"/>
        <v>#REF!</v>
      </c>
      <c r="T269" s="34" t="e">
        <f t="shared" si="205"/>
        <v>#REF!</v>
      </c>
      <c r="U269" s="34" t="e">
        <f t="shared" si="205"/>
        <v>#REF!</v>
      </c>
      <c r="V269" s="34" t="e">
        <f t="shared" si="205"/>
        <v>#REF!</v>
      </c>
      <c r="W269" s="34" t="e">
        <f t="shared" si="205"/>
        <v>#REF!</v>
      </c>
      <c r="X269" s="34" t="e">
        <f t="shared" si="205"/>
        <v>#REF!</v>
      </c>
      <c r="Y269" s="34" t="e">
        <f t="shared" si="205"/>
        <v>#REF!</v>
      </c>
      <c r="Z269" s="34">
        <f t="shared" si="205"/>
        <v>11087.23</v>
      </c>
      <c r="AA269" s="34">
        <f t="shared" si="205"/>
        <v>11087.23</v>
      </c>
      <c r="AB269" s="34">
        <f t="shared" si="205"/>
        <v>11087.23</v>
      </c>
      <c r="AC269" s="127">
        <f t="shared" si="203"/>
        <v>100</v>
      </c>
    </row>
    <row r="270" spans="1:29" ht="45" x14ac:dyDescent="0.25">
      <c r="A270" s="107" t="s">
        <v>186</v>
      </c>
      <c r="B270" s="108"/>
      <c r="C270" s="108"/>
      <c r="D270" s="108"/>
      <c r="E270" s="106"/>
      <c r="F270" s="4" t="s">
        <v>106</v>
      </c>
      <c r="G270" s="4" t="s">
        <v>67</v>
      </c>
      <c r="H270" s="4" t="s">
        <v>185</v>
      </c>
      <c r="I270" s="4" t="s">
        <v>134</v>
      </c>
      <c r="J270" s="34" t="e">
        <f>'2.ВС'!#REF!</f>
        <v>#REF!</v>
      </c>
      <c r="K270" s="34" t="e">
        <f>'2.ВС'!#REF!</f>
        <v>#REF!</v>
      </c>
      <c r="L270" s="34" t="e">
        <f>'2.ВС'!#REF!</f>
        <v>#REF!</v>
      </c>
      <c r="M270" s="34" t="e">
        <f>'2.ВС'!#REF!</f>
        <v>#REF!</v>
      </c>
      <c r="N270" s="34" t="e">
        <f>'2.ВС'!#REF!</f>
        <v>#REF!</v>
      </c>
      <c r="O270" s="34" t="e">
        <f>'2.ВС'!#REF!</f>
        <v>#REF!</v>
      </c>
      <c r="P270" s="34" t="e">
        <f>'2.ВС'!#REF!</f>
        <v>#REF!</v>
      </c>
      <c r="Q270" s="34" t="e">
        <f>'2.ВС'!#REF!</f>
        <v>#REF!</v>
      </c>
      <c r="R270" s="34" t="e">
        <f>'2.ВС'!#REF!</f>
        <v>#REF!</v>
      </c>
      <c r="S270" s="34" t="e">
        <f>'2.ВС'!#REF!</f>
        <v>#REF!</v>
      </c>
      <c r="T270" s="34" t="e">
        <f>'2.ВС'!#REF!</f>
        <v>#REF!</v>
      </c>
      <c r="U270" s="34" t="e">
        <f>'2.ВС'!#REF!</f>
        <v>#REF!</v>
      </c>
      <c r="V270" s="34" t="e">
        <f>'2.ВС'!#REF!</f>
        <v>#REF!</v>
      </c>
      <c r="W270" s="34" t="e">
        <f>'2.ВС'!#REF!</f>
        <v>#REF!</v>
      </c>
      <c r="X270" s="34" t="e">
        <f>'2.ВС'!#REF!</f>
        <v>#REF!</v>
      </c>
      <c r="Y270" s="34" t="e">
        <f>'2.ВС'!#REF!</f>
        <v>#REF!</v>
      </c>
      <c r="Z270" s="34">
        <f>'2.ВС'!J326</f>
        <v>11087.23</v>
      </c>
      <c r="AA270" s="34">
        <f>'2.ВС'!K326</f>
        <v>11087.23</v>
      </c>
      <c r="AB270" s="34">
        <f>'2.ВС'!L326</f>
        <v>11087.23</v>
      </c>
      <c r="AC270" s="127">
        <f t="shared" si="203"/>
        <v>100</v>
      </c>
    </row>
    <row r="271" spans="1:29" x14ac:dyDescent="0.25">
      <c r="A271" s="3" t="s">
        <v>28</v>
      </c>
      <c r="B271" s="3"/>
      <c r="C271" s="3"/>
      <c r="D271" s="3"/>
      <c r="E271" s="78">
        <v>852</v>
      </c>
      <c r="F271" s="4" t="s">
        <v>106</v>
      </c>
      <c r="G271" s="4" t="s">
        <v>67</v>
      </c>
      <c r="H271" s="4" t="s">
        <v>185</v>
      </c>
      <c r="I271" s="4" t="s">
        <v>29</v>
      </c>
      <c r="J271" s="34" t="e">
        <f t="shared" ref="J271:AB271" si="206">J272</f>
        <v>#REF!</v>
      </c>
      <c r="K271" s="34" t="e">
        <f t="shared" si="206"/>
        <v>#REF!</v>
      </c>
      <c r="L271" s="34" t="e">
        <f t="shared" si="206"/>
        <v>#REF!</v>
      </c>
      <c r="M271" s="34" t="e">
        <f t="shared" si="206"/>
        <v>#REF!</v>
      </c>
      <c r="N271" s="34" t="e">
        <f t="shared" si="206"/>
        <v>#REF!</v>
      </c>
      <c r="O271" s="34" t="e">
        <f t="shared" si="206"/>
        <v>#REF!</v>
      </c>
      <c r="P271" s="34" t="e">
        <f t="shared" si="206"/>
        <v>#REF!</v>
      </c>
      <c r="Q271" s="34" t="e">
        <f t="shared" si="206"/>
        <v>#REF!</v>
      </c>
      <c r="R271" s="34" t="e">
        <f t="shared" si="206"/>
        <v>#REF!</v>
      </c>
      <c r="S271" s="34" t="e">
        <f t="shared" si="206"/>
        <v>#REF!</v>
      </c>
      <c r="T271" s="34" t="e">
        <f t="shared" si="206"/>
        <v>#REF!</v>
      </c>
      <c r="U271" s="34" t="e">
        <f t="shared" si="206"/>
        <v>#REF!</v>
      </c>
      <c r="V271" s="34" t="e">
        <f t="shared" si="206"/>
        <v>#REF!</v>
      </c>
      <c r="W271" s="34" t="e">
        <f t="shared" si="206"/>
        <v>#REF!</v>
      </c>
      <c r="X271" s="34" t="e">
        <f t="shared" si="206"/>
        <v>#REF!</v>
      </c>
      <c r="Y271" s="34" t="e">
        <f t="shared" si="206"/>
        <v>#REF!</v>
      </c>
      <c r="Z271" s="34">
        <f t="shared" si="206"/>
        <v>46084</v>
      </c>
      <c r="AA271" s="34">
        <f t="shared" si="206"/>
        <v>46084</v>
      </c>
      <c r="AB271" s="34">
        <f t="shared" si="206"/>
        <v>19640</v>
      </c>
      <c r="AC271" s="127">
        <f t="shared" si="203"/>
        <v>42.617828313514451</v>
      </c>
    </row>
    <row r="272" spans="1:29" ht="30" x14ac:dyDescent="0.25">
      <c r="A272" s="3" t="s">
        <v>30</v>
      </c>
      <c r="B272" s="3"/>
      <c r="C272" s="3"/>
      <c r="D272" s="3"/>
      <c r="E272" s="78">
        <v>852</v>
      </c>
      <c r="F272" s="4" t="s">
        <v>106</v>
      </c>
      <c r="G272" s="4" t="s">
        <v>67</v>
      </c>
      <c r="H272" s="4" t="s">
        <v>185</v>
      </c>
      <c r="I272" s="4" t="s">
        <v>31</v>
      </c>
      <c r="J272" s="34" t="e">
        <f>'2.ВС'!#REF!</f>
        <v>#REF!</v>
      </c>
      <c r="K272" s="34" t="e">
        <f>'2.ВС'!#REF!</f>
        <v>#REF!</v>
      </c>
      <c r="L272" s="34" t="e">
        <f>'2.ВС'!#REF!</f>
        <v>#REF!</v>
      </c>
      <c r="M272" s="34" t="e">
        <f>'2.ВС'!#REF!</f>
        <v>#REF!</v>
      </c>
      <c r="N272" s="34" t="e">
        <f>'2.ВС'!#REF!</f>
        <v>#REF!</v>
      </c>
      <c r="O272" s="34" t="e">
        <f>'2.ВС'!#REF!</f>
        <v>#REF!</v>
      </c>
      <c r="P272" s="34" t="e">
        <f>'2.ВС'!#REF!</f>
        <v>#REF!</v>
      </c>
      <c r="Q272" s="34" t="e">
        <f>'2.ВС'!#REF!</f>
        <v>#REF!</v>
      </c>
      <c r="R272" s="34" t="e">
        <f>'2.ВС'!#REF!</f>
        <v>#REF!</v>
      </c>
      <c r="S272" s="34" t="e">
        <f>'2.ВС'!#REF!</f>
        <v>#REF!</v>
      </c>
      <c r="T272" s="34" t="e">
        <f>'2.ВС'!#REF!</f>
        <v>#REF!</v>
      </c>
      <c r="U272" s="34" t="e">
        <f>'2.ВС'!#REF!</f>
        <v>#REF!</v>
      </c>
      <c r="V272" s="34" t="e">
        <f>'2.ВС'!#REF!</f>
        <v>#REF!</v>
      </c>
      <c r="W272" s="34" t="e">
        <f>'2.ВС'!#REF!</f>
        <v>#REF!</v>
      </c>
      <c r="X272" s="34" t="e">
        <f>'2.ВС'!#REF!</f>
        <v>#REF!</v>
      </c>
      <c r="Y272" s="34" t="e">
        <f>'2.ВС'!#REF!</f>
        <v>#REF!</v>
      </c>
      <c r="Z272" s="34">
        <f>'2.ВС'!J328</f>
        <v>46084</v>
      </c>
      <c r="AA272" s="34">
        <f>'2.ВС'!K328</f>
        <v>46084</v>
      </c>
      <c r="AB272" s="34">
        <f>'2.ВС'!L328</f>
        <v>19640</v>
      </c>
      <c r="AC272" s="127">
        <f t="shared" si="203"/>
        <v>42.617828313514451</v>
      </c>
    </row>
    <row r="273" spans="1:29" s="36" customFormat="1" ht="105" x14ac:dyDescent="0.25">
      <c r="A273" s="25" t="s">
        <v>168</v>
      </c>
      <c r="B273" s="58"/>
      <c r="C273" s="58"/>
      <c r="D273" s="58"/>
      <c r="E273" s="78">
        <v>852</v>
      </c>
      <c r="F273" s="4" t="s">
        <v>106</v>
      </c>
      <c r="G273" s="4" t="s">
        <v>67</v>
      </c>
      <c r="H273" s="4" t="s">
        <v>169</v>
      </c>
      <c r="I273" s="4"/>
      <c r="J273" s="34" t="e">
        <f t="shared" ref="J273:AB274" si="207">J274</f>
        <v>#REF!</v>
      </c>
      <c r="K273" s="34" t="e">
        <f t="shared" si="207"/>
        <v>#REF!</v>
      </c>
      <c r="L273" s="34" t="e">
        <f t="shared" si="207"/>
        <v>#REF!</v>
      </c>
      <c r="M273" s="34" t="e">
        <f t="shared" si="207"/>
        <v>#REF!</v>
      </c>
      <c r="N273" s="34" t="e">
        <f t="shared" si="207"/>
        <v>#REF!</v>
      </c>
      <c r="O273" s="34" t="e">
        <f t="shared" si="207"/>
        <v>#REF!</v>
      </c>
      <c r="P273" s="34" t="e">
        <f t="shared" si="207"/>
        <v>#REF!</v>
      </c>
      <c r="Q273" s="34" t="e">
        <f t="shared" si="207"/>
        <v>#REF!</v>
      </c>
      <c r="R273" s="34" t="e">
        <f t="shared" si="207"/>
        <v>#REF!</v>
      </c>
      <c r="S273" s="34" t="e">
        <f t="shared" si="207"/>
        <v>#REF!</v>
      </c>
      <c r="T273" s="34" t="e">
        <f t="shared" si="207"/>
        <v>#REF!</v>
      </c>
      <c r="U273" s="34" t="e">
        <f t="shared" si="207"/>
        <v>#REF!</v>
      </c>
      <c r="V273" s="34" t="e">
        <f t="shared" si="207"/>
        <v>#REF!</v>
      </c>
      <c r="W273" s="34" t="e">
        <f t="shared" si="207"/>
        <v>#REF!</v>
      </c>
      <c r="X273" s="34" t="e">
        <f t="shared" si="207"/>
        <v>#REF!</v>
      </c>
      <c r="Y273" s="34" t="e">
        <f t="shared" si="207"/>
        <v>#REF!</v>
      </c>
      <c r="Z273" s="34">
        <f t="shared" si="207"/>
        <v>1402800</v>
      </c>
      <c r="AA273" s="34">
        <f t="shared" si="207"/>
        <v>1402800</v>
      </c>
      <c r="AB273" s="34">
        <f t="shared" si="207"/>
        <v>1078000</v>
      </c>
      <c r="AC273" s="127">
        <f t="shared" si="203"/>
        <v>76.846307385229537</v>
      </c>
    </row>
    <row r="274" spans="1:29" s="36" customFormat="1" ht="30" x14ac:dyDescent="0.25">
      <c r="A274" s="3" t="s">
        <v>131</v>
      </c>
      <c r="B274" s="58"/>
      <c r="C274" s="58"/>
      <c r="D274" s="58"/>
      <c r="E274" s="78">
        <v>852</v>
      </c>
      <c r="F274" s="4" t="s">
        <v>106</v>
      </c>
      <c r="G274" s="4" t="s">
        <v>67</v>
      </c>
      <c r="H274" s="4" t="s">
        <v>169</v>
      </c>
      <c r="I274" s="4" t="s">
        <v>132</v>
      </c>
      <c r="J274" s="34" t="e">
        <f t="shared" si="207"/>
        <v>#REF!</v>
      </c>
      <c r="K274" s="34" t="e">
        <f t="shared" si="207"/>
        <v>#REF!</v>
      </c>
      <c r="L274" s="34" t="e">
        <f t="shared" si="207"/>
        <v>#REF!</v>
      </c>
      <c r="M274" s="34" t="e">
        <f t="shared" si="207"/>
        <v>#REF!</v>
      </c>
      <c r="N274" s="34" t="e">
        <f t="shared" si="207"/>
        <v>#REF!</v>
      </c>
      <c r="O274" s="34" t="e">
        <f t="shared" si="207"/>
        <v>#REF!</v>
      </c>
      <c r="P274" s="34" t="e">
        <f t="shared" si="207"/>
        <v>#REF!</v>
      </c>
      <c r="Q274" s="34" t="e">
        <f t="shared" si="207"/>
        <v>#REF!</v>
      </c>
      <c r="R274" s="34" t="e">
        <f t="shared" si="207"/>
        <v>#REF!</v>
      </c>
      <c r="S274" s="34" t="e">
        <f t="shared" si="207"/>
        <v>#REF!</v>
      </c>
      <c r="T274" s="34" t="e">
        <f t="shared" si="207"/>
        <v>#REF!</v>
      </c>
      <c r="U274" s="34" t="e">
        <f t="shared" si="207"/>
        <v>#REF!</v>
      </c>
      <c r="V274" s="34" t="e">
        <f t="shared" si="207"/>
        <v>#REF!</v>
      </c>
      <c r="W274" s="34" t="e">
        <f t="shared" si="207"/>
        <v>#REF!</v>
      </c>
      <c r="X274" s="34" t="e">
        <f t="shared" si="207"/>
        <v>#REF!</v>
      </c>
      <c r="Y274" s="34" t="e">
        <f t="shared" si="207"/>
        <v>#REF!</v>
      </c>
      <c r="Z274" s="34">
        <f t="shared" si="207"/>
        <v>1402800</v>
      </c>
      <c r="AA274" s="34">
        <f t="shared" si="207"/>
        <v>1402800</v>
      </c>
      <c r="AB274" s="34">
        <f t="shared" si="207"/>
        <v>1078000</v>
      </c>
      <c r="AC274" s="127">
        <f t="shared" si="203"/>
        <v>76.846307385229537</v>
      </c>
    </row>
    <row r="275" spans="1:29" s="36" customFormat="1" ht="45" x14ac:dyDescent="0.25">
      <c r="A275" s="76" t="s">
        <v>186</v>
      </c>
      <c r="B275" s="58"/>
      <c r="C275" s="58"/>
      <c r="D275" s="58"/>
      <c r="E275" s="78">
        <v>852</v>
      </c>
      <c r="F275" s="4" t="s">
        <v>106</v>
      </c>
      <c r="G275" s="4" t="s">
        <v>67</v>
      </c>
      <c r="H275" s="4" t="s">
        <v>169</v>
      </c>
      <c r="I275" s="4" t="s">
        <v>134</v>
      </c>
      <c r="J275" s="34" t="e">
        <f>'2.ВС'!#REF!</f>
        <v>#REF!</v>
      </c>
      <c r="K275" s="34" t="e">
        <f>'2.ВС'!#REF!</f>
        <v>#REF!</v>
      </c>
      <c r="L275" s="34" t="e">
        <f>'2.ВС'!#REF!</f>
        <v>#REF!</v>
      </c>
      <c r="M275" s="34" t="e">
        <f>'2.ВС'!#REF!</f>
        <v>#REF!</v>
      </c>
      <c r="N275" s="34" t="e">
        <f>'2.ВС'!#REF!</f>
        <v>#REF!</v>
      </c>
      <c r="O275" s="34" t="e">
        <f>'2.ВС'!#REF!</f>
        <v>#REF!</v>
      </c>
      <c r="P275" s="34" t="e">
        <f>'2.ВС'!#REF!</f>
        <v>#REF!</v>
      </c>
      <c r="Q275" s="34" t="e">
        <f>'2.ВС'!#REF!</f>
        <v>#REF!</v>
      </c>
      <c r="R275" s="34" t="e">
        <f>'2.ВС'!#REF!</f>
        <v>#REF!</v>
      </c>
      <c r="S275" s="34" t="e">
        <f>'2.ВС'!#REF!</f>
        <v>#REF!</v>
      </c>
      <c r="T275" s="34" t="e">
        <f>'2.ВС'!#REF!</f>
        <v>#REF!</v>
      </c>
      <c r="U275" s="34" t="e">
        <f>'2.ВС'!#REF!</f>
        <v>#REF!</v>
      </c>
      <c r="V275" s="34" t="e">
        <f>'2.ВС'!#REF!</f>
        <v>#REF!</v>
      </c>
      <c r="W275" s="34" t="e">
        <f>'2.ВС'!#REF!</f>
        <v>#REF!</v>
      </c>
      <c r="X275" s="34" t="e">
        <f>'2.ВС'!#REF!</f>
        <v>#REF!</v>
      </c>
      <c r="Y275" s="34" t="e">
        <f>'2.ВС'!#REF!</f>
        <v>#REF!</v>
      </c>
      <c r="Z275" s="34">
        <f>'2.ВС'!J331</f>
        <v>1402800</v>
      </c>
      <c r="AA275" s="34">
        <f>'2.ВС'!K331</f>
        <v>1402800</v>
      </c>
      <c r="AB275" s="34">
        <f>'2.ВС'!L331</f>
        <v>1078000</v>
      </c>
      <c r="AC275" s="127">
        <f t="shared" si="203"/>
        <v>76.846307385229537</v>
      </c>
    </row>
    <row r="276" spans="1:29" x14ac:dyDescent="0.25">
      <c r="A276" s="26" t="s">
        <v>108</v>
      </c>
      <c r="B276" s="57"/>
      <c r="C276" s="57"/>
      <c r="D276" s="57"/>
      <c r="E276" s="78">
        <v>851</v>
      </c>
      <c r="F276" s="27" t="s">
        <v>80</v>
      </c>
      <c r="G276" s="27"/>
      <c r="H276" s="27"/>
      <c r="I276" s="27"/>
      <c r="J276" s="43" t="e">
        <f t="shared" ref="J276:Y276" si="208">J277+J314</f>
        <v>#REF!</v>
      </c>
      <c r="K276" s="43" t="e">
        <f t="shared" si="208"/>
        <v>#REF!</v>
      </c>
      <c r="L276" s="43" t="e">
        <f t="shared" si="208"/>
        <v>#REF!</v>
      </c>
      <c r="M276" s="43" t="e">
        <f t="shared" si="208"/>
        <v>#REF!</v>
      </c>
      <c r="N276" s="43" t="e">
        <f t="shared" si="208"/>
        <v>#REF!</v>
      </c>
      <c r="O276" s="43" t="e">
        <f t="shared" si="208"/>
        <v>#REF!</v>
      </c>
      <c r="P276" s="43" t="e">
        <f t="shared" si="208"/>
        <v>#REF!</v>
      </c>
      <c r="Q276" s="43" t="e">
        <f t="shared" si="208"/>
        <v>#REF!</v>
      </c>
      <c r="R276" s="43" t="e">
        <f t="shared" si="208"/>
        <v>#REF!</v>
      </c>
      <c r="S276" s="43" t="e">
        <f t="shared" si="208"/>
        <v>#REF!</v>
      </c>
      <c r="T276" s="43" t="e">
        <f t="shared" si="208"/>
        <v>#REF!</v>
      </c>
      <c r="U276" s="43" t="e">
        <f t="shared" si="208"/>
        <v>#REF!</v>
      </c>
      <c r="V276" s="43" t="e">
        <f t="shared" si="208"/>
        <v>#REF!</v>
      </c>
      <c r="W276" s="43" t="e">
        <f t="shared" si="208"/>
        <v>#REF!</v>
      </c>
      <c r="X276" s="43" t="e">
        <f t="shared" si="208"/>
        <v>#REF!</v>
      </c>
      <c r="Y276" s="43" t="e">
        <f t="shared" si="208"/>
        <v>#REF!</v>
      </c>
      <c r="Z276" s="43">
        <f t="shared" ref="Z276:AB276" si="209">Z277+Z314</f>
        <v>22051881</v>
      </c>
      <c r="AA276" s="43">
        <f t="shared" si="209"/>
        <v>22051881</v>
      </c>
      <c r="AB276" s="43">
        <f t="shared" si="209"/>
        <v>16136367.790000001</v>
      </c>
      <c r="AC276" s="127">
        <f t="shared" si="203"/>
        <v>73.17456406553255</v>
      </c>
    </row>
    <row r="277" spans="1:29" x14ac:dyDescent="0.25">
      <c r="A277" s="29" t="s">
        <v>109</v>
      </c>
      <c r="B277" s="58"/>
      <c r="C277" s="58"/>
      <c r="D277" s="58"/>
      <c r="E277" s="78">
        <v>851</v>
      </c>
      <c r="F277" s="31" t="s">
        <v>80</v>
      </c>
      <c r="G277" s="31" t="s">
        <v>14</v>
      </c>
      <c r="H277" s="31"/>
      <c r="I277" s="31"/>
      <c r="J277" s="35" t="e">
        <f>J281+J286+J297+J278+J289+J294+J302+J305+J308+J311</f>
        <v>#REF!</v>
      </c>
      <c r="K277" s="35" t="e">
        <f t="shared" ref="K277:Y277" si="210">K281+K286+K297+K278+K289+K294+K302+K305+K308+K311</f>
        <v>#REF!</v>
      </c>
      <c r="L277" s="35" t="e">
        <f t="shared" si="210"/>
        <v>#REF!</v>
      </c>
      <c r="M277" s="35" t="e">
        <f t="shared" si="210"/>
        <v>#REF!</v>
      </c>
      <c r="N277" s="35" t="e">
        <f t="shared" si="210"/>
        <v>#REF!</v>
      </c>
      <c r="O277" s="35" t="e">
        <f t="shared" si="210"/>
        <v>#REF!</v>
      </c>
      <c r="P277" s="35" t="e">
        <f t="shared" si="210"/>
        <v>#REF!</v>
      </c>
      <c r="Q277" s="35" t="e">
        <f t="shared" si="210"/>
        <v>#REF!</v>
      </c>
      <c r="R277" s="35" t="e">
        <f t="shared" si="210"/>
        <v>#REF!</v>
      </c>
      <c r="S277" s="35" t="e">
        <f t="shared" si="210"/>
        <v>#REF!</v>
      </c>
      <c r="T277" s="35" t="e">
        <f t="shared" si="210"/>
        <v>#REF!</v>
      </c>
      <c r="U277" s="35" t="e">
        <f t="shared" si="210"/>
        <v>#REF!</v>
      </c>
      <c r="V277" s="35" t="e">
        <f t="shared" si="210"/>
        <v>#REF!</v>
      </c>
      <c r="W277" s="35" t="e">
        <f t="shared" si="210"/>
        <v>#REF!</v>
      </c>
      <c r="X277" s="35" t="e">
        <f t="shared" si="210"/>
        <v>#REF!</v>
      </c>
      <c r="Y277" s="35" t="e">
        <f t="shared" si="210"/>
        <v>#REF!</v>
      </c>
      <c r="Z277" s="35">
        <f t="shared" ref="Z277:AB277" si="211">Z281+Z286+Z297+Z278+Z289+Z294+Z302+Z305+Z308+Z311</f>
        <v>22046881</v>
      </c>
      <c r="AA277" s="35">
        <f t="shared" si="211"/>
        <v>22046881</v>
      </c>
      <c r="AB277" s="35">
        <f t="shared" si="211"/>
        <v>16136367.790000001</v>
      </c>
      <c r="AC277" s="127">
        <f t="shared" si="203"/>
        <v>73.191159284617186</v>
      </c>
    </row>
    <row r="278" spans="1:29" ht="135" x14ac:dyDescent="0.25">
      <c r="A278" s="25" t="s">
        <v>119</v>
      </c>
      <c r="B278" s="3"/>
      <c r="C278" s="3"/>
      <c r="D278" s="3"/>
      <c r="E278" s="78">
        <v>851</v>
      </c>
      <c r="F278" s="4" t="s">
        <v>80</v>
      </c>
      <c r="G278" s="4" t="s">
        <v>14</v>
      </c>
      <c r="H278" s="4" t="s">
        <v>120</v>
      </c>
      <c r="I278" s="4"/>
      <c r="J278" s="34" t="e">
        <f t="shared" ref="J278:AB279" si="212">J279</f>
        <v>#REF!</v>
      </c>
      <c r="K278" s="34" t="e">
        <f t="shared" si="212"/>
        <v>#REF!</v>
      </c>
      <c r="L278" s="34" t="e">
        <f t="shared" si="212"/>
        <v>#REF!</v>
      </c>
      <c r="M278" s="34" t="e">
        <f t="shared" si="212"/>
        <v>#REF!</v>
      </c>
      <c r="N278" s="34" t="e">
        <f t="shared" si="212"/>
        <v>#REF!</v>
      </c>
      <c r="O278" s="34" t="e">
        <f t="shared" si="212"/>
        <v>#REF!</v>
      </c>
      <c r="P278" s="34" t="e">
        <f t="shared" si="212"/>
        <v>#REF!</v>
      </c>
      <c r="Q278" s="34" t="e">
        <f t="shared" si="212"/>
        <v>#REF!</v>
      </c>
      <c r="R278" s="34" t="e">
        <f t="shared" si="212"/>
        <v>#REF!</v>
      </c>
      <c r="S278" s="34" t="e">
        <f t="shared" si="212"/>
        <v>#REF!</v>
      </c>
      <c r="T278" s="34" t="e">
        <f t="shared" si="212"/>
        <v>#REF!</v>
      </c>
      <c r="U278" s="34" t="e">
        <f t="shared" si="212"/>
        <v>#REF!</v>
      </c>
      <c r="V278" s="34" t="e">
        <f t="shared" si="212"/>
        <v>#REF!</v>
      </c>
      <c r="W278" s="34" t="e">
        <f t="shared" si="212"/>
        <v>#REF!</v>
      </c>
      <c r="X278" s="34" t="e">
        <f t="shared" si="212"/>
        <v>#REF!</v>
      </c>
      <c r="Y278" s="34" t="e">
        <f t="shared" si="212"/>
        <v>#REF!</v>
      </c>
      <c r="Z278" s="34">
        <f t="shared" si="212"/>
        <v>122400</v>
      </c>
      <c r="AA278" s="34">
        <f t="shared" si="212"/>
        <v>122400</v>
      </c>
      <c r="AB278" s="34">
        <f t="shared" si="212"/>
        <v>83700</v>
      </c>
      <c r="AC278" s="127">
        <f t="shared" si="203"/>
        <v>68.382352941176478</v>
      </c>
    </row>
    <row r="279" spans="1:29" ht="60" x14ac:dyDescent="0.25">
      <c r="A279" s="3" t="s">
        <v>56</v>
      </c>
      <c r="B279" s="3"/>
      <c r="C279" s="3"/>
      <c r="D279" s="3"/>
      <c r="E279" s="78">
        <v>851</v>
      </c>
      <c r="F279" s="4" t="s">
        <v>80</v>
      </c>
      <c r="G279" s="4" t="s">
        <v>14</v>
      </c>
      <c r="H279" s="4" t="s">
        <v>120</v>
      </c>
      <c r="I279" s="4" t="s">
        <v>112</v>
      </c>
      <c r="J279" s="34" t="e">
        <f t="shared" si="212"/>
        <v>#REF!</v>
      </c>
      <c r="K279" s="34" t="e">
        <f t="shared" si="212"/>
        <v>#REF!</v>
      </c>
      <c r="L279" s="34" t="e">
        <f t="shared" si="212"/>
        <v>#REF!</v>
      </c>
      <c r="M279" s="34" t="e">
        <f t="shared" si="212"/>
        <v>#REF!</v>
      </c>
      <c r="N279" s="34" t="e">
        <f t="shared" si="212"/>
        <v>#REF!</v>
      </c>
      <c r="O279" s="34" t="e">
        <f t="shared" si="212"/>
        <v>#REF!</v>
      </c>
      <c r="P279" s="34" t="e">
        <f t="shared" si="212"/>
        <v>#REF!</v>
      </c>
      <c r="Q279" s="34" t="e">
        <f t="shared" si="212"/>
        <v>#REF!</v>
      </c>
      <c r="R279" s="34" t="e">
        <f t="shared" si="212"/>
        <v>#REF!</v>
      </c>
      <c r="S279" s="34" t="e">
        <f t="shared" si="212"/>
        <v>#REF!</v>
      </c>
      <c r="T279" s="34" t="e">
        <f t="shared" si="212"/>
        <v>#REF!</v>
      </c>
      <c r="U279" s="34" t="e">
        <f t="shared" si="212"/>
        <v>#REF!</v>
      </c>
      <c r="V279" s="34" t="e">
        <f t="shared" si="212"/>
        <v>#REF!</v>
      </c>
      <c r="W279" s="34" t="e">
        <f t="shared" si="212"/>
        <v>#REF!</v>
      </c>
      <c r="X279" s="34" t="e">
        <f t="shared" si="212"/>
        <v>#REF!</v>
      </c>
      <c r="Y279" s="34" t="e">
        <f t="shared" si="212"/>
        <v>#REF!</v>
      </c>
      <c r="Z279" s="34">
        <f t="shared" si="212"/>
        <v>122400</v>
      </c>
      <c r="AA279" s="34">
        <f t="shared" si="212"/>
        <v>122400</v>
      </c>
      <c r="AB279" s="34">
        <f t="shared" si="212"/>
        <v>83700</v>
      </c>
      <c r="AC279" s="127">
        <f t="shared" si="203"/>
        <v>68.382352941176478</v>
      </c>
    </row>
    <row r="280" spans="1:29" ht="30" x14ac:dyDescent="0.25">
      <c r="A280" s="3" t="s">
        <v>113</v>
      </c>
      <c r="B280" s="3"/>
      <c r="C280" s="3"/>
      <c r="D280" s="3"/>
      <c r="E280" s="78">
        <v>851</v>
      </c>
      <c r="F280" s="4" t="s">
        <v>80</v>
      </c>
      <c r="G280" s="4" t="s">
        <v>14</v>
      </c>
      <c r="H280" s="4" t="s">
        <v>120</v>
      </c>
      <c r="I280" s="4" t="s">
        <v>114</v>
      </c>
      <c r="J280" s="34" t="e">
        <f>'2.ВС'!#REF!</f>
        <v>#REF!</v>
      </c>
      <c r="K280" s="34" t="e">
        <f>'2.ВС'!#REF!</f>
        <v>#REF!</v>
      </c>
      <c r="L280" s="34" t="e">
        <f>'2.ВС'!#REF!</f>
        <v>#REF!</v>
      </c>
      <c r="M280" s="34" t="e">
        <f>'2.ВС'!#REF!</f>
        <v>#REF!</v>
      </c>
      <c r="N280" s="34" t="e">
        <f>'2.ВС'!#REF!</f>
        <v>#REF!</v>
      </c>
      <c r="O280" s="34" t="e">
        <f>'2.ВС'!#REF!</f>
        <v>#REF!</v>
      </c>
      <c r="P280" s="34" t="e">
        <f>'2.ВС'!#REF!</f>
        <v>#REF!</v>
      </c>
      <c r="Q280" s="34" t="e">
        <f>'2.ВС'!#REF!</f>
        <v>#REF!</v>
      </c>
      <c r="R280" s="34" t="e">
        <f>'2.ВС'!#REF!</f>
        <v>#REF!</v>
      </c>
      <c r="S280" s="34" t="e">
        <f>'2.ВС'!#REF!</f>
        <v>#REF!</v>
      </c>
      <c r="T280" s="34" t="e">
        <f>'2.ВС'!#REF!</f>
        <v>#REF!</v>
      </c>
      <c r="U280" s="34" t="e">
        <f>'2.ВС'!#REF!</f>
        <v>#REF!</v>
      </c>
      <c r="V280" s="34" t="e">
        <f>'2.ВС'!#REF!</f>
        <v>#REF!</v>
      </c>
      <c r="W280" s="34" t="e">
        <f>'2.ВС'!#REF!</f>
        <v>#REF!</v>
      </c>
      <c r="X280" s="34" t="e">
        <f>'2.ВС'!#REF!</f>
        <v>#REF!</v>
      </c>
      <c r="Y280" s="34" t="e">
        <f>'2.ВС'!#REF!</f>
        <v>#REF!</v>
      </c>
      <c r="Z280" s="34">
        <f>'2.ВС'!J156</f>
        <v>122400</v>
      </c>
      <c r="AA280" s="34">
        <f>'2.ВС'!K156</f>
        <v>122400</v>
      </c>
      <c r="AB280" s="34">
        <f>'2.ВС'!L156</f>
        <v>83700</v>
      </c>
      <c r="AC280" s="127">
        <f t="shared" si="203"/>
        <v>68.382352941176478</v>
      </c>
    </row>
    <row r="281" spans="1:29" x14ac:dyDescent="0.25">
      <c r="A281" s="25" t="s">
        <v>110</v>
      </c>
      <c r="B281" s="3"/>
      <c r="C281" s="3"/>
      <c r="D281" s="3"/>
      <c r="E281" s="78">
        <v>851</v>
      </c>
      <c r="F281" s="4" t="s">
        <v>80</v>
      </c>
      <c r="G281" s="4" t="s">
        <v>14</v>
      </c>
      <c r="H281" s="4" t="s">
        <v>111</v>
      </c>
      <c r="I281" s="4"/>
      <c r="J281" s="34" t="e">
        <f t="shared" ref="J281" si="213">J282+J284</f>
        <v>#REF!</v>
      </c>
      <c r="K281" s="34" t="e">
        <f t="shared" ref="K281:M281" si="214">K282+K284</f>
        <v>#REF!</v>
      </c>
      <c r="L281" s="34" t="e">
        <f t="shared" si="214"/>
        <v>#REF!</v>
      </c>
      <c r="M281" s="34" t="e">
        <f t="shared" si="214"/>
        <v>#REF!</v>
      </c>
      <c r="N281" s="34" t="e">
        <f t="shared" ref="N281:U281" si="215">N282+N284</f>
        <v>#REF!</v>
      </c>
      <c r="O281" s="34" t="e">
        <f t="shared" si="215"/>
        <v>#REF!</v>
      </c>
      <c r="P281" s="34" t="e">
        <f t="shared" si="215"/>
        <v>#REF!</v>
      </c>
      <c r="Q281" s="34" t="e">
        <f t="shared" si="215"/>
        <v>#REF!</v>
      </c>
      <c r="R281" s="34" t="e">
        <f t="shared" si="215"/>
        <v>#REF!</v>
      </c>
      <c r="S281" s="34" t="e">
        <f t="shared" si="215"/>
        <v>#REF!</v>
      </c>
      <c r="T281" s="34" t="e">
        <f t="shared" si="215"/>
        <v>#REF!</v>
      </c>
      <c r="U281" s="34" t="e">
        <f t="shared" si="215"/>
        <v>#REF!</v>
      </c>
      <c r="V281" s="34" t="e">
        <f t="shared" ref="V281:Y281" si="216">V282+V284</f>
        <v>#REF!</v>
      </c>
      <c r="W281" s="34" t="e">
        <f t="shared" si="216"/>
        <v>#REF!</v>
      </c>
      <c r="X281" s="34" t="e">
        <f t="shared" si="216"/>
        <v>#REF!</v>
      </c>
      <c r="Y281" s="34" t="e">
        <f t="shared" si="216"/>
        <v>#REF!</v>
      </c>
      <c r="Z281" s="34">
        <f t="shared" ref="Z281:AB281" si="217">Z282+Z284</f>
        <v>7244108</v>
      </c>
      <c r="AA281" s="34">
        <f t="shared" si="217"/>
        <v>7244108</v>
      </c>
      <c r="AB281" s="34">
        <f t="shared" si="217"/>
        <v>5280406</v>
      </c>
      <c r="AC281" s="127">
        <f t="shared" si="203"/>
        <v>72.892425126737479</v>
      </c>
    </row>
    <row r="282" spans="1:29" ht="60" x14ac:dyDescent="0.25">
      <c r="A282" s="3" t="s">
        <v>25</v>
      </c>
      <c r="B282" s="3"/>
      <c r="C282" s="3"/>
      <c r="D282" s="3"/>
      <c r="E282" s="78">
        <v>851</v>
      </c>
      <c r="F282" s="4" t="s">
        <v>80</v>
      </c>
      <c r="G282" s="4" t="s">
        <v>14</v>
      </c>
      <c r="H282" s="4" t="s">
        <v>111</v>
      </c>
      <c r="I282" s="4" t="s">
        <v>26</v>
      </c>
      <c r="J282" s="34" t="e">
        <f t="shared" ref="J282:AB282" si="218">J283</f>
        <v>#REF!</v>
      </c>
      <c r="K282" s="34" t="e">
        <f t="shared" si="218"/>
        <v>#REF!</v>
      </c>
      <c r="L282" s="34" t="e">
        <f t="shared" si="218"/>
        <v>#REF!</v>
      </c>
      <c r="M282" s="34" t="e">
        <f t="shared" si="218"/>
        <v>#REF!</v>
      </c>
      <c r="N282" s="34" t="e">
        <f t="shared" si="218"/>
        <v>#REF!</v>
      </c>
      <c r="O282" s="34" t="e">
        <f t="shared" si="218"/>
        <v>#REF!</v>
      </c>
      <c r="P282" s="34" t="e">
        <f t="shared" si="218"/>
        <v>#REF!</v>
      </c>
      <c r="Q282" s="34" t="e">
        <f t="shared" si="218"/>
        <v>#REF!</v>
      </c>
      <c r="R282" s="34" t="e">
        <f t="shared" si="218"/>
        <v>#REF!</v>
      </c>
      <c r="S282" s="34" t="e">
        <f t="shared" si="218"/>
        <v>#REF!</v>
      </c>
      <c r="T282" s="34" t="e">
        <f t="shared" si="218"/>
        <v>#REF!</v>
      </c>
      <c r="U282" s="34" t="e">
        <f t="shared" si="218"/>
        <v>#REF!</v>
      </c>
      <c r="V282" s="34" t="e">
        <f t="shared" si="218"/>
        <v>#REF!</v>
      </c>
      <c r="W282" s="34" t="e">
        <f t="shared" si="218"/>
        <v>#REF!</v>
      </c>
      <c r="X282" s="34" t="e">
        <f t="shared" si="218"/>
        <v>#REF!</v>
      </c>
      <c r="Y282" s="34" t="e">
        <f t="shared" si="218"/>
        <v>#REF!</v>
      </c>
      <c r="Z282" s="34">
        <f t="shared" si="218"/>
        <v>0</v>
      </c>
      <c r="AA282" s="34">
        <f t="shared" si="218"/>
        <v>0</v>
      </c>
      <c r="AB282" s="34">
        <f t="shared" si="218"/>
        <v>0</v>
      </c>
      <c r="AC282" s="127" t="e">
        <f t="shared" si="203"/>
        <v>#DIV/0!</v>
      </c>
    </row>
    <row r="283" spans="1:29" ht="60" x14ac:dyDescent="0.25">
      <c r="A283" s="3" t="s">
        <v>12</v>
      </c>
      <c r="B283" s="3"/>
      <c r="C283" s="3"/>
      <c r="D283" s="3"/>
      <c r="E283" s="78">
        <v>851</v>
      </c>
      <c r="F283" s="4" t="s">
        <v>80</v>
      </c>
      <c r="G283" s="4" t="s">
        <v>14</v>
      </c>
      <c r="H283" s="4" t="s">
        <v>111</v>
      </c>
      <c r="I283" s="4" t="s">
        <v>27</v>
      </c>
      <c r="J283" s="34" t="e">
        <f>'2.ВС'!#REF!</f>
        <v>#REF!</v>
      </c>
      <c r="K283" s="34" t="e">
        <f>'2.ВС'!#REF!</f>
        <v>#REF!</v>
      </c>
      <c r="L283" s="34" t="e">
        <f>'2.ВС'!#REF!</f>
        <v>#REF!</v>
      </c>
      <c r="M283" s="34" t="e">
        <f>'2.ВС'!#REF!</f>
        <v>#REF!</v>
      </c>
      <c r="N283" s="34" t="e">
        <f>'2.ВС'!#REF!</f>
        <v>#REF!</v>
      </c>
      <c r="O283" s="34" t="e">
        <f>'2.ВС'!#REF!</f>
        <v>#REF!</v>
      </c>
      <c r="P283" s="34" t="e">
        <f>'2.ВС'!#REF!</f>
        <v>#REF!</v>
      </c>
      <c r="Q283" s="34" t="e">
        <f>'2.ВС'!#REF!</f>
        <v>#REF!</v>
      </c>
      <c r="R283" s="34" t="e">
        <f>'2.ВС'!#REF!</f>
        <v>#REF!</v>
      </c>
      <c r="S283" s="34" t="e">
        <f>'2.ВС'!#REF!</f>
        <v>#REF!</v>
      </c>
      <c r="T283" s="34" t="e">
        <f>'2.ВС'!#REF!</f>
        <v>#REF!</v>
      </c>
      <c r="U283" s="34" t="e">
        <f>'2.ВС'!#REF!</f>
        <v>#REF!</v>
      </c>
      <c r="V283" s="34" t="e">
        <f>'2.ВС'!#REF!</f>
        <v>#REF!</v>
      </c>
      <c r="W283" s="34" t="e">
        <f>'2.ВС'!#REF!</f>
        <v>#REF!</v>
      </c>
      <c r="X283" s="34" t="e">
        <f>'2.ВС'!#REF!</f>
        <v>#REF!</v>
      </c>
      <c r="Y283" s="34" t="e">
        <f>'2.ВС'!#REF!</f>
        <v>#REF!</v>
      </c>
      <c r="Z283" s="34">
        <f>'2.ВС'!J159</f>
        <v>0</v>
      </c>
      <c r="AA283" s="34">
        <f>'2.ВС'!K159</f>
        <v>0</v>
      </c>
      <c r="AB283" s="34">
        <f>'2.ВС'!L159</f>
        <v>0</v>
      </c>
      <c r="AC283" s="127" t="e">
        <f t="shared" si="203"/>
        <v>#DIV/0!</v>
      </c>
    </row>
    <row r="284" spans="1:29" ht="60" x14ac:dyDescent="0.25">
      <c r="A284" s="3" t="s">
        <v>56</v>
      </c>
      <c r="B284" s="58"/>
      <c r="C284" s="58"/>
      <c r="D284" s="58"/>
      <c r="E284" s="78">
        <v>851</v>
      </c>
      <c r="F284" s="4" t="s">
        <v>80</v>
      </c>
      <c r="G284" s="4" t="s">
        <v>14</v>
      </c>
      <c r="H284" s="4" t="s">
        <v>111</v>
      </c>
      <c r="I284" s="4" t="s">
        <v>112</v>
      </c>
      <c r="J284" s="34" t="e">
        <f t="shared" ref="J284:AB284" si="219">J285</f>
        <v>#REF!</v>
      </c>
      <c r="K284" s="34" t="e">
        <f t="shared" si="219"/>
        <v>#REF!</v>
      </c>
      <c r="L284" s="34" t="e">
        <f t="shared" si="219"/>
        <v>#REF!</v>
      </c>
      <c r="M284" s="34" t="e">
        <f t="shared" si="219"/>
        <v>#REF!</v>
      </c>
      <c r="N284" s="34" t="e">
        <f t="shared" si="219"/>
        <v>#REF!</v>
      </c>
      <c r="O284" s="34" t="e">
        <f t="shared" si="219"/>
        <v>#REF!</v>
      </c>
      <c r="P284" s="34" t="e">
        <f t="shared" si="219"/>
        <v>#REF!</v>
      </c>
      <c r="Q284" s="34" t="e">
        <f t="shared" si="219"/>
        <v>#REF!</v>
      </c>
      <c r="R284" s="34" t="e">
        <f t="shared" si="219"/>
        <v>#REF!</v>
      </c>
      <c r="S284" s="34" t="e">
        <f t="shared" si="219"/>
        <v>#REF!</v>
      </c>
      <c r="T284" s="34" t="e">
        <f t="shared" si="219"/>
        <v>#REF!</v>
      </c>
      <c r="U284" s="34" t="e">
        <f t="shared" si="219"/>
        <v>#REF!</v>
      </c>
      <c r="V284" s="34" t="e">
        <f t="shared" si="219"/>
        <v>#REF!</v>
      </c>
      <c r="W284" s="34" t="e">
        <f t="shared" si="219"/>
        <v>#REF!</v>
      </c>
      <c r="X284" s="34" t="e">
        <f t="shared" si="219"/>
        <v>#REF!</v>
      </c>
      <c r="Y284" s="34" t="e">
        <f t="shared" si="219"/>
        <v>#REF!</v>
      </c>
      <c r="Z284" s="34">
        <f t="shared" si="219"/>
        <v>7244108</v>
      </c>
      <c r="AA284" s="34">
        <f t="shared" si="219"/>
        <v>7244108</v>
      </c>
      <c r="AB284" s="34">
        <f t="shared" si="219"/>
        <v>5280406</v>
      </c>
      <c r="AC284" s="127">
        <f t="shared" si="203"/>
        <v>72.892425126737479</v>
      </c>
    </row>
    <row r="285" spans="1:29" ht="30" x14ac:dyDescent="0.25">
      <c r="A285" s="3" t="s">
        <v>113</v>
      </c>
      <c r="B285" s="58"/>
      <c r="C285" s="58"/>
      <c r="D285" s="58"/>
      <c r="E285" s="78">
        <v>851</v>
      </c>
      <c r="F285" s="4" t="s">
        <v>80</v>
      </c>
      <c r="G285" s="4" t="s">
        <v>14</v>
      </c>
      <c r="H285" s="4" t="s">
        <v>111</v>
      </c>
      <c r="I285" s="4" t="s">
        <v>114</v>
      </c>
      <c r="J285" s="34" t="e">
        <f>'2.ВС'!#REF!</f>
        <v>#REF!</v>
      </c>
      <c r="K285" s="34" t="e">
        <f>'2.ВС'!#REF!</f>
        <v>#REF!</v>
      </c>
      <c r="L285" s="34" t="e">
        <f>'2.ВС'!#REF!</f>
        <v>#REF!</v>
      </c>
      <c r="M285" s="34" t="e">
        <f>'2.ВС'!#REF!</f>
        <v>#REF!</v>
      </c>
      <c r="N285" s="34" t="e">
        <f>'2.ВС'!#REF!</f>
        <v>#REF!</v>
      </c>
      <c r="O285" s="34" t="e">
        <f>'2.ВС'!#REF!</f>
        <v>#REF!</v>
      </c>
      <c r="P285" s="34" t="e">
        <f>'2.ВС'!#REF!</f>
        <v>#REF!</v>
      </c>
      <c r="Q285" s="34" t="e">
        <f>'2.ВС'!#REF!</f>
        <v>#REF!</v>
      </c>
      <c r="R285" s="34" t="e">
        <f>'2.ВС'!#REF!</f>
        <v>#REF!</v>
      </c>
      <c r="S285" s="34" t="e">
        <f>'2.ВС'!#REF!</f>
        <v>#REF!</v>
      </c>
      <c r="T285" s="34" t="e">
        <f>'2.ВС'!#REF!</f>
        <v>#REF!</v>
      </c>
      <c r="U285" s="34" t="e">
        <f>'2.ВС'!#REF!</f>
        <v>#REF!</v>
      </c>
      <c r="V285" s="34" t="e">
        <f>'2.ВС'!#REF!</f>
        <v>#REF!</v>
      </c>
      <c r="W285" s="34" t="e">
        <f>'2.ВС'!#REF!</f>
        <v>#REF!</v>
      </c>
      <c r="X285" s="34" t="e">
        <f>'2.ВС'!#REF!</f>
        <v>#REF!</v>
      </c>
      <c r="Y285" s="34" t="e">
        <f>'2.ВС'!#REF!</f>
        <v>#REF!</v>
      </c>
      <c r="Z285" s="34">
        <f>'2.ВС'!J161</f>
        <v>7244108</v>
      </c>
      <c r="AA285" s="34">
        <f>'2.ВС'!K161</f>
        <v>7244108</v>
      </c>
      <c r="AB285" s="34">
        <f>'2.ВС'!L161</f>
        <v>5280406</v>
      </c>
      <c r="AC285" s="127">
        <f t="shared" si="203"/>
        <v>72.892425126737479</v>
      </c>
    </row>
    <row r="286" spans="1:29" ht="30" x14ac:dyDescent="0.25">
      <c r="A286" s="25" t="s">
        <v>115</v>
      </c>
      <c r="B286" s="3"/>
      <c r="C286" s="3"/>
      <c r="D286" s="3"/>
      <c r="E286" s="78">
        <v>851</v>
      </c>
      <c r="F286" s="4" t="s">
        <v>80</v>
      </c>
      <c r="G286" s="4" t="s">
        <v>14</v>
      </c>
      <c r="H286" s="4" t="s">
        <v>116</v>
      </c>
      <c r="I286" s="4"/>
      <c r="J286" s="34" t="e">
        <f t="shared" ref="J286:AB287" si="220">J287</f>
        <v>#REF!</v>
      </c>
      <c r="K286" s="34" t="e">
        <f t="shared" si="220"/>
        <v>#REF!</v>
      </c>
      <c r="L286" s="34" t="e">
        <f t="shared" si="220"/>
        <v>#REF!</v>
      </c>
      <c r="M286" s="34" t="e">
        <f t="shared" si="220"/>
        <v>#REF!</v>
      </c>
      <c r="N286" s="34" t="e">
        <f t="shared" si="220"/>
        <v>#REF!</v>
      </c>
      <c r="O286" s="34" t="e">
        <f t="shared" si="220"/>
        <v>#REF!</v>
      </c>
      <c r="P286" s="34" t="e">
        <f t="shared" si="220"/>
        <v>#REF!</v>
      </c>
      <c r="Q286" s="34" t="e">
        <f t="shared" si="220"/>
        <v>#REF!</v>
      </c>
      <c r="R286" s="34" t="e">
        <f t="shared" si="220"/>
        <v>#REF!</v>
      </c>
      <c r="S286" s="34" t="e">
        <f t="shared" si="220"/>
        <v>#REF!</v>
      </c>
      <c r="T286" s="34" t="e">
        <f t="shared" si="220"/>
        <v>#REF!</v>
      </c>
      <c r="U286" s="34" t="e">
        <f t="shared" si="220"/>
        <v>#REF!</v>
      </c>
      <c r="V286" s="34" t="e">
        <f t="shared" si="220"/>
        <v>#REF!</v>
      </c>
      <c r="W286" s="34" t="e">
        <f t="shared" si="220"/>
        <v>#REF!</v>
      </c>
      <c r="X286" s="34" t="e">
        <f t="shared" si="220"/>
        <v>#REF!</v>
      </c>
      <c r="Y286" s="34" t="e">
        <f t="shared" si="220"/>
        <v>#REF!</v>
      </c>
      <c r="Z286" s="34">
        <f t="shared" si="220"/>
        <v>7607000</v>
      </c>
      <c r="AA286" s="34">
        <f t="shared" si="220"/>
        <v>7607000</v>
      </c>
      <c r="AB286" s="34">
        <f t="shared" si="220"/>
        <v>5580444.4400000004</v>
      </c>
      <c r="AC286" s="127">
        <f t="shared" si="203"/>
        <v>73.359332719863289</v>
      </c>
    </row>
    <row r="287" spans="1:29" ht="60" x14ac:dyDescent="0.25">
      <c r="A287" s="3" t="s">
        <v>56</v>
      </c>
      <c r="B287" s="3"/>
      <c r="C287" s="3"/>
      <c r="D287" s="3"/>
      <c r="E287" s="78">
        <v>851</v>
      </c>
      <c r="F287" s="4" t="s">
        <v>80</v>
      </c>
      <c r="G287" s="4" t="s">
        <v>14</v>
      </c>
      <c r="H287" s="4" t="s">
        <v>116</v>
      </c>
      <c r="I287" s="6">
        <v>600</v>
      </c>
      <c r="J287" s="34" t="e">
        <f t="shared" si="220"/>
        <v>#REF!</v>
      </c>
      <c r="K287" s="34" t="e">
        <f t="shared" si="220"/>
        <v>#REF!</v>
      </c>
      <c r="L287" s="34" t="e">
        <f t="shared" si="220"/>
        <v>#REF!</v>
      </c>
      <c r="M287" s="34" t="e">
        <f t="shared" si="220"/>
        <v>#REF!</v>
      </c>
      <c r="N287" s="34" t="e">
        <f t="shared" si="220"/>
        <v>#REF!</v>
      </c>
      <c r="O287" s="34" t="e">
        <f t="shared" si="220"/>
        <v>#REF!</v>
      </c>
      <c r="P287" s="34" t="e">
        <f t="shared" si="220"/>
        <v>#REF!</v>
      </c>
      <c r="Q287" s="34" t="e">
        <f t="shared" si="220"/>
        <v>#REF!</v>
      </c>
      <c r="R287" s="34" t="e">
        <f t="shared" si="220"/>
        <v>#REF!</v>
      </c>
      <c r="S287" s="34" t="e">
        <f t="shared" si="220"/>
        <v>#REF!</v>
      </c>
      <c r="T287" s="34" t="e">
        <f t="shared" si="220"/>
        <v>#REF!</v>
      </c>
      <c r="U287" s="34" t="e">
        <f t="shared" si="220"/>
        <v>#REF!</v>
      </c>
      <c r="V287" s="34" t="e">
        <f t="shared" si="220"/>
        <v>#REF!</v>
      </c>
      <c r="W287" s="34" t="e">
        <f t="shared" si="220"/>
        <v>#REF!</v>
      </c>
      <c r="X287" s="34" t="e">
        <f t="shared" si="220"/>
        <v>#REF!</v>
      </c>
      <c r="Y287" s="34" t="e">
        <f t="shared" si="220"/>
        <v>#REF!</v>
      </c>
      <c r="Z287" s="34">
        <f t="shared" si="220"/>
        <v>7607000</v>
      </c>
      <c r="AA287" s="34">
        <f t="shared" si="220"/>
        <v>7607000</v>
      </c>
      <c r="AB287" s="34">
        <f t="shared" si="220"/>
        <v>5580444.4400000004</v>
      </c>
      <c r="AC287" s="127">
        <f t="shared" si="203"/>
        <v>73.359332719863289</v>
      </c>
    </row>
    <row r="288" spans="1:29" ht="30" x14ac:dyDescent="0.25">
      <c r="A288" s="3" t="s">
        <v>113</v>
      </c>
      <c r="B288" s="3"/>
      <c r="C288" s="3"/>
      <c r="D288" s="3"/>
      <c r="E288" s="78">
        <v>851</v>
      </c>
      <c r="F288" s="4" t="s">
        <v>80</v>
      </c>
      <c r="G288" s="4" t="s">
        <v>14</v>
      </c>
      <c r="H288" s="4" t="s">
        <v>116</v>
      </c>
      <c r="I288" s="4" t="s">
        <v>114</v>
      </c>
      <c r="J288" s="34" t="e">
        <f>'2.ВС'!#REF!</f>
        <v>#REF!</v>
      </c>
      <c r="K288" s="34" t="e">
        <f>'2.ВС'!#REF!</f>
        <v>#REF!</v>
      </c>
      <c r="L288" s="34" t="e">
        <f>'2.ВС'!#REF!</f>
        <v>#REF!</v>
      </c>
      <c r="M288" s="34" t="e">
        <f>'2.ВС'!#REF!</f>
        <v>#REF!</v>
      </c>
      <c r="N288" s="34" t="e">
        <f>'2.ВС'!#REF!</f>
        <v>#REF!</v>
      </c>
      <c r="O288" s="34" t="e">
        <f>'2.ВС'!#REF!</f>
        <v>#REF!</v>
      </c>
      <c r="P288" s="34" t="e">
        <f>'2.ВС'!#REF!</f>
        <v>#REF!</v>
      </c>
      <c r="Q288" s="34" t="e">
        <f>'2.ВС'!#REF!</f>
        <v>#REF!</v>
      </c>
      <c r="R288" s="34" t="e">
        <f>'2.ВС'!#REF!</f>
        <v>#REF!</v>
      </c>
      <c r="S288" s="34" t="e">
        <f>'2.ВС'!#REF!</f>
        <v>#REF!</v>
      </c>
      <c r="T288" s="34" t="e">
        <f>'2.ВС'!#REF!</f>
        <v>#REF!</v>
      </c>
      <c r="U288" s="34" t="e">
        <f>'2.ВС'!#REF!</f>
        <v>#REF!</v>
      </c>
      <c r="V288" s="34" t="e">
        <f>'2.ВС'!#REF!</f>
        <v>#REF!</v>
      </c>
      <c r="W288" s="34" t="e">
        <f>'2.ВС'!#REF!</f>
        <v>#REF!</v>
      </c>
      <c r="X288" s="34" t="e">
        <f>'2.ВС'!#REF!</f>
        <v>#REF!</v>
      </c>
      <c r="Y288" s="34" t="e">
        <f>'2.ВС'!#REF!</f>
        <v>#REF!</v>
      </c>
      <c r="Z288" s="34">
        <f>'2.ВС'!J164</f>
        <v>7607000</v>
      </c>
      <c r="AA288" s="34">
        <f>'2.ВС'!K164</f>
        <v>7607000</v>
      </c>
      <c r="AB288" s="34">
        <f>'2.ВС'!L164</f>
        <v>5580444.4400000004</v>
      </c>
      <c r="AC288" s="127">
        <f t="shared" si="203"/>
        <v>73.359332719863289</v>
      </c>
    </row>
    <row r="289" spans="1:29" ht="30" x14ac:dyDescent="0.25">
      <c r="A289" s="25" t="s">
        <v>121</v>
      </c>
      <c r="B289" s="3"/>
      <c r="C289" s="3"/>
      <c r="D289" s="3"/>
      <c r="E289" s="78">
        <v>851</v>
      </c>
      <c r="F289" s="4" t="s">
        <v>80</v>
      </c>
      <c r="G289" s="4" t="s">
        <v>14</v>
      </c>
      <c r="H289" s="4" t="s">
        <v>122</v>
      </c>
      <c r="I289" s="4"/>
      <c r="J289" s="34" t="e">
        <f t="shared" ref="J289" si="221">J290+J292</f>
        <v>#REF!</v>
      </c>
      <c r="K289" s="34" t="e">
        <f t="shared" ref="K289:M289" si="222">K290+K292</f>
        <v>#REF!</v>
      </c>
      <c r="L289" s="34" t="e">
        <f t="shared" si="222"/>
        <v>#REF!</v>
      </c>
      <c r="M289" s="34" t="e">
        <f t="shared" si="222"/>
        <v>#REF!</v>
      </c>
      <c r="N289" s="34" t="e">
        <f t="shared" ref="N289:U289" si="223">N290+N292</f>
        <v>#REF!</v>
      </c>
      <c r="O289" s="34" t="e">
        <f t="shared" si="223"/>
        <v>#REF!</v>
      </c>
      <c r="P289" s="34" t="e">
        <f t="shared" si="223"/>
        <v>#REF!</v>
      </c>
      <c r="Q289" s="34" t="e">
        <f t="shared" si="223"/>
        <v>#REF!</v>
      </c>
      <c r="R289" s="34" t="e">
        <f t="shared" si="223"/>
        <v>#REF!</v>
      </c>
      <c r="S289" s="34" t="e">
        <f t="shared" si="223"/>
        <v>#REF!</v>
      </c>
      <c r="T289" s="34" t="e">
        <f t="shared" si="223"/>
        <v>#REF!</v>
      </c>
      <c r="U289" s="34" t="e">
        <f t="shared" si="223"/>
        <v>#REF!</v>
      </c>
      <c r="V289" s="34" t="e">
        <f t="shared" ref="V289:Y289" si="224">V290+V292</f>
        <v>#REF!</v>
      </c>
      <c r="W289" s="34" t="e">
        <f t="shared" si="224"/>
        <v>#REF!</v>
      </c>
      <c r="X289" s="34" t="e">
        <f t="shared" si="224"/>
        <v>#REF!</v>
      </c>
      <c r="Y289" s="34" t="e">
        <f t="shared" si="224"/>
        <v>#REF!</v>
      </c>
      <c r="Z289" s="34">
        <f t="shared" ref="Z289:AB289" si="225">Z290+Z292</f>
        <v>323868</v>
      </c>
      <c r="AA289" s="34">
        <f t="shared" si="225"/>
        <v>323868</v>
      </c>
      <c r="AB289" s="34">
        <f t="shared" si="225"/>
        <v>290802.68</v>
      </c>
      <c r="AC289" s="127">
        <f t="shared" si="203"/>
        <v>89.790494892981087</v>
      </c>
    </row>
    <row r="290" spans="1:29" ht="60" x14ac:dyDescent="0.25">
      <c r="A290" s="3" t="s">
        <v>25</v>
      </c>
      <c r="B290" s="76"/>
      <c r="C290" s="76"/>
      <c r="D290" s="76"/>
      <c r="E290" s="78">
        <v>851</v>
      </c>
      <c r="F290" s="4" t="s">
        <v>80</v>
      </c>
      <c r="G290" s="4" t="s">
        <v>14</v>
      </c>
      <c r="H290" s="4" t="s">
        <v>122</v>
      </c>
      <c r="I290" s="4" t="s">
        <v>26</v>
      </c>
      <c r="J290" s="34" t="e">
        <f t="shared" ref="J290:AB290" si="226">J291</f>
        <v>#REF!</v>
      </c>
      <c r="K290" s="34" t="e">
        <f t="shared" si="226"/>
        <v>#REF!</v>
      </c>
      <c r="L290" s="34" t="e">
        <f t="shared" si="226"/>
        <v>#REF!</v>
      </c>
      <c r="M290" s="34" t="e">
        <f t="shared" si="226"/>
        <v>#REF!</v>
      </c>
      <c r="N290" s="34" t="e">
        <f t="shared" si="226"/>
        <v>#REF!</v>
      </c>
      <c r="O290" s="34" t="e">
        <f t="shared" si="226"/>
        <v>#REF!</v>
      </c>
      <c r="P290" s="34" t="e">
        <f t="shared" si="226"/>
        <v>#REF!</v>
      </c>
      <c r="Q290" s="34" t="e">
        <f t="shared" si="226"/>
        <v>#REF!</v>
      </c>
      <c r="R290" s="34" t="e">
        <f t="shared" si="226"/>
        <v>#REF!</v>
      </c>
      <c r="S290" s="34" t="e">
        <f t="shared" si="226"/>
        <v>#REF!</v>
      </c>
      <c r="T290" s="34" t="e">
        <f t="shared" si="226"/>
        <v>#REF!</v>
      </c>
      <c r="U290" s="34" t="e">
        <f t="shared" si="226"/>
        <v>#REF!</v>
      </c>
      <c r="V290" s="34" t="e">
        <f t="shared" si="226"/>
        <v>#REF!</v>
      </c>
      <c r="W290" s="34" t="e">
        <f t="shared" si="226"/>
        <v>#REF!</v>
      </c>
      <c r="X290" s="34" t="e">
        <f t="shared" si="226"/>
        <v>#REF!</v>
      </c>
      <c r="Y290" s="34" t="e">
        <f t="shared" si="226"/>
        <v>#REF!</v>
      </c>
      <c r="Z290" s="34">
        <f t="shared" si="226"/>
        <v>209500</v>
      </c>
      <c r="AA290" s="34">
        <f t="shared" si="226"/>
        <v>209500</v>
      </c>
      <c r="AB290" s="34">
        <f t="shared" si="226"/>
        <v>185802.68</v>
      </c>
      <c r="AC290" s="127">
        <f t="shared" si="203"/>
        <v>88.688630071599036</v>
      </c>
    </row>
    <row r="291" spans="1:29" ht="60" x14ac:dyDescent="0.25">
      <c r="A291" s="3" t="s">
        <v>12</v>
      </c>
      <c r="B291" s="3"/>
      <c r="C291" s="3"/>
      <c r="D291" s="3"/>
      <c r="E291" s="78">
        <v>851</v>
      </c>
      <c r="F291" s="4" t="s">
        <v>80</v>
      </c>
      <c r="G291" s="4" t="s">
        <v>14</v>
      </c>
      <c r="H291" s="4" t="s">
        <v>122</v>
      </c>
      <c r="I291" s="4" t="s">
        <v>27</v>
      </c>
      <c r="J291" s="34" t="e">
        <f>'2.ВС'!#REF!</f>
        <v>#REF!</v>
      </c>
      <c r="K291" s="34" t="e">
        <f>'2.ВС'!#REF!</f>
        <v>#REF!</v>
      </c>
      <c r="L291" s="34" t="e">
        <f>'2.ВС'!#REF!</f>
        <v>#REF!</v>
      </c>
      <c r="M291" s="34" t="e">
        <f>'2.ВС'!#REF!</f>
        <v>#REF!</v>
      </c>
      <c r="N291" s="34" t="e">
        <f>'2.ВС'!#REF!</f>
        <v>#REF!</v>
      </c>
      <c r="O291" s="34" t="e">
        <f>'2.ВС'!#REF!</f>
        <v>#REF!</v>
      </c>
      <c r="P291" s="34" t="e">
        <f>'2.ВС'!#REF!</f>
        <v>#REF!</v>
      </c>
      <c r="Q291" s="34" t="e">
        <f>'2.ВС'!#REF!</f>
        <v>#REF!</v>
      </c>
      <c r="R291" s="34" t="e">
        <f>'2.ВС'!#REF!</f>
        <v>#REF!</v>
      </c>
      <c r="S291" s="34" t="e">
        <f>'2.ВС'!#REF!</f>
        <v>#REF!</v>
      </c>
      <c r="T291" s="34" t="e">
        <f>'2.ВС'!#REF!</f>
        <v>#REF!</v>
      </c>
      <c r="U291" s="34" t="e">
        <f>'2.ВС'!#REF!</f>
        <v>#REF!</v>
      </c>
      <c r="V291" s="34" t="e">
        <f>'2.ВС'!#REF!</f>
        <v>#REF!</v>
      </c>
      <c r="W291" s="34" t="e">
        <f>'2.ВС'!#REF!</f>
        <v>#REF!</v>
      </c>
      <c r="X291" s="34" t="e">
        <f>'2.ВС'!#REF!</f>
        <v>#REF!</v>
      </c>
      <c r="Y291" s="34" t="e">
        <f>'2.ВС'!#REF!</f>
        <v>#REF!</v>
      </c>
      <c r="Z291" s="34">
        <f>'2.ВС'!J167</f>
        <v>209500</v>
      </c>
      <c r="AA291" s="34">
        <f>'2.ВС'!K167</f>
        <v>209500</v>
      </c>
      <c r="AB291" s="34">
        <f>'2.ВС'!L167</f>
        <v>185802.68</v>
      </c>
      <c r="AC291" s="127">
        <f t="shared" si="203"/>
        <v>88.688630071599036</v>
      </c>
    </row>
    <row r="292" spans="1:29" ht="60" x14ac:dyDescent="0.25">
      <c r="A292" s="3" t="s">
        <v>56</v>
      </c>
      <c r="B292" s="3"/>
      <c r="C292" s="3"/>
      <c r="D292" s="3"/>
      <c r="E292" s="78">
        <v>851</v>
      </c>
      <c r="F292" s="4" t="s">
        <v>80</v>
      </c>
      <c r="G292" s="4" t="s">
        <v>14</v>
      </c>
      <c r="H292" s="4" t="s">
        <v>122</v>
      </c>
      <c r="I292" s="4" t="s">
        <v>112</v>
      </c>
      <c r="J292" s="34" t="e">
        <f t="shared" ref="J292:AB292" si="227">J293</f>
        <v>#REF!</v>
      </c>
      <c r="K292" s="34" t="e">
        <f t="shared" si="227"/>
        <v>#REF!</v>
      </c>
      <c r="L292" s="34" t="e">
        <f t="shared" si="227"/>
        <v>#REF!</v>
      </c>
      <c r="M292" s="34" t="e">
        <f t="shared" si="227"/>
        <v>#REF!</v>
      </c>
      <c r="N292" s="34" t="e">
        <f t="shared" si="227"/>
        <v>#REF!</v>
      </c>
      <c r="O292" s="34" t="e">
        <f t="shared" si="227"/>
        <v>#REF!</v>
      </c>
      <c r="P292" s="34" t="e">
        <f t="shared" si="227"/>
        <v>#REF!</v>
      </c>
      <c r="Q292" s="34" t="e">
        <f t="shared" si="227"/>
        <v>#REF!</v>
      </c>
      <c r="R292" s="34" t="e">
        <f t="shared" si="227"/>
        <v>#REF!</v>
      </c>
      <c r="S292" s="34" t="e">
        <f t="shared" si="227"/>
        <v>#REF!</v>
      </c>
      <c r="T292" s="34" t="e">
        <f t="shared" si="227"/>
        <v>#REF!</v>
      </c>
      <c r="U292" s="34" t="e">
        <f t="shared" si="227"/>
        <v>#REF!</v>
      </c>
      <c r="V292" s="34" t="e">
        <f t="shared" si="227"/>
        <v>#REF!</v>
      </c>
      <c r="W292" s="34" t="e">
        <f t="shared" si="227"/>
        <v>#REF!</v>
      </c>
      <c r="X292" s="34" t="e">
        <f t="shared" si="227"/>
        <v>#REF!</v>
      </c>
      <c r="Y292" s="34" t="e">
        <f t="shared" si="227"/>
        <v>#REF!</v>
      </c>
      <c r="Z292" s="34">
        <f t="shared" si="227"/>
        <v>114368</v>
      </c>
      <c r="AA292" s="34">
        <f t="shared" si="227"/>
        <v>114368</v>
      </c>
      <c r="AB292" s="34">
        <f t="shared" si="227"/>
        <v>105000</v>
      </c>
      <c r="AC292" s="127">
        <f t="shared" si="203"/>
        <v>91.80889759373251</v>
      </c>
    </row>
    <row r="293" spans="1:29" ht="30" x14ac:dyDescent="0.25">
      <c r="A293" s="3" t="s">
        <v>113</v>
      </c>
      <c r="B293" s="3"/>
      <c r="C293" s="3"/>
      <c r="D293" s="3"/>
      <c r="E293" s="78">
        <v>851</v>
      </c>
      <c r="F293" s="4" t="s">
        <v>80</v>
      </c>
      <c r="G293" s="4" t="s">
        <v>14</v>
      </c>
      <c r="H293" s="4" t="s">
        <v>122</v>
      </c>
      <c r="I293" s="4" t="s">
        <v>114</v>
      </c>
      <c r="J293" s="34" t="e">
        <f>'2.ВС'!#REF!</f>
        <v>#REF!</v>
      </c>
      <c r="K293" s="34" t="e">
        <f>'2.ВС'!#REF!</f>
        <v>#REF!</v>
      </c>
      <c r="L293" s="34" t="e">
        <f>'2.ВС'!#REF!</f>
        <v>#REF!</v>
      </c>
      <c r="M293" s="34" t="e">
        <f>'2.ВС'!#REF!</f>
        <v>#REF!</v>
      </c>
      <c r="N293" s="34" t="e">
        <f>'2.ВС'!#REF!</f>
        <v>#REF!</v>
      </c>
      <c r="O293" s="34" t="e">
        <f>'2.ВС'!#REF!</f>
        <v>#REF!</v>
      </c>
      <c r="P293" s="34" t="e">
        <f>'2.ВС'!#REF!</f>
        <v>#REF!</v>
      </c>
      <c r="Q293" s="34" t="e">
        <f>'2.ВС'!#REF!</f>
        <v>#REF!</v>
      </c>
      <c r="R293" s="34" t="e">
        <f>'2.ВС'!#REF!</f>
        <v>#REF!</v>
      </c>
      <c r="S293" s="34" t="e">
        <f>'2.ВС'!#REF!</f>
        <v>#REF!</v>
      </c>
      <c r="T293" s="34" t="e">
        <f>'2.ВС'!#REF!</f>
        <v>#REF!</v>
      </c>
      <c r="U293" s="34" t="e">
        <f>'2.ВС'!#REF!</f>
        <v>#REF!</v>
      </c>
      <c r="V293" s="34" t="e">
        <f>'2.ВС'!#REF!</f>
        <v>#REF!</v>
      </c>
      <c r="W293" s="34" t="e">
        <f>'2.ВС'!#REF!</f>
        <v>#REF!</v>
      </c>
      <c r="X293" s="34" t="e">
        <f>'2.ВС'!#REF!</f>
        <v>#REF!</v>
      </c>
      <c r="Y293" s="34" t="e">
        <f>'2.ВС'!#REF!</f>
        <v>#REF!</v>
      </c>
      <c r="Z293" s="34">
        <f>'2.ВС'!J169</f>
        <v>114368</v>
      </c>
      <c r="AA293" s="34">
        <f>'2.ВС'!K169</f>
        <v>114368</v>
      </c>
      <c r="AB293" s="34">
        <f>'2.ВС'!L169</f>
        <v>105000</v>
      </c>
      <c r="AC293" s="127">
        <f t="shared" si="203"/>
        <v>91.80889759373251</v>
      </c>
    </row>
    <row r="294" spans="1:29" ht="45" x14ac:dyDescent="0.25">
      <c r="A294" s="13" t="s">
        <v>374</v>
      </c>
      <c r="B294" s="3"/>
      <c r="C294" s="3"/>
      <c r="D294" s="3"/>
      <c r="E294" s="78">
        <v>851</v>
      </c>
      <c r="F294" s="4" t="s">
        <v>80</v>
      </c>
      <c r="G294" s="4" t="s">
        <v>14</v>
      </c>
      <c r="H294" s="4" t="s">
        <v>375</v>
      </c>
      <c r="I294" s="4"/>
      <c r="J294" s="34" t="e">
        <f t="shared" ref="J294:AB295" si="228">J295</f>
        <v>#REF!</v>
      </c>
      <c r="K294" s="34" t="e">
        <f t="shared" si="228"/>
        <v>#REF!</v>
      </c>
      <c r="L294" s="34" t="e">
        <f t="shared" si="228"/>
        <v>#REF!</v>
      </c>
      <c r="M294" s="34" t="e">
        <f t="shared" si="228"/>
        <v>#REF!</v>
      </c>
      <c r="N294" s="34" t="e">
        <f t="shared" si="228"/>
        <v>#REF!</v>
      </c>
      <c r="O294" s="34" t="e">
        <f t="shared" si="228"/>
        <v>#REF!</v>
      </c>
      <c r="P294" s="34" t="e">
        <f t="shared" si="228"/>
        <v>#REF!</v>
      </c>
      <c r="Q294" s="34" t="e">
        <f t="shared" si="228"/>
        <v>#REF!</v>
      </c>
      <c r="R294" s="34" t="e">
        <f t="shared" si="228"/>
        <v>#REF!</v>
      </c>
      <c r="S294" s="34" t="e">
        <f t="shared" si="228"/>
        <v>#REF!</v>
      </c>
      <c r="T294" s="34" t="e">
        <f t="shared" si="228"/>
        <v>#REF!</v>
      </c>
      <c r="U294" s="34" t="e">
        <f t="shared" si="228"/>
        <v>#REF!</v>
      </c>
      <c r="V294" s="34" t="e">
        <f t="shared" si="228"/>
        <v>#REF!</v>
      </c>
      <c r="W294" s="34" t="e">
        <f t="shared" si="228"/>
        <v>#REF!</v>
      </c>
      <c r="X294" s="34" t="e">
        <f t="shared" si="228"/>
        <v>#REF!</v>
      </c>
      <c r="Y294" s="34" t="e">
        <f t="shared" si="228"/>
        <v>#REF!</v>
      </c>
      <c r="Z294" s="34">
        <f t="shared" si="228"/>
        <v>1000000</v>
      </c>
      <c r="AA294" s="34">
        <f t="shared" si="228"/>
        <v>1000000</v>
      </c>
      <c r="AB294" s="34">
        <f t="shared" si="228"/>
        <v>914998.17</v>
      </c>
      <c r="AC294" s="127">
        <f t="shared" si="203"/>
        <v>91.499817000000007</v>
      </c>
    </row>
    <row r="295" spans="1:29" ht="60" x14ac:dyDescent="0.25">
      <c r="A295" s="3" t="s">
        <v>25</v>
      </c>
      <c r="B295" s="3"/>
      <c r="C295" s="3"/>
      <c r="D295" s="3"/>
      <c r="E295" s="78">
        <v>851</v>
      </c>
      <c r="F295" s="4" t="s">
        <v>80</v>
      </c>
      <c r="G295" s="4" t="s">
        <v>14</v>
      </c>
      <c r="H295" s="4" t="s">
        <v>375</v>
      </c>
      <c r="I295" s="4" t="s">
        <v>26</v>
      </c>
      <c r="J295" s="34" t="e">
        <f t="shared" si="228"/>
        <v>#REF!</v>
      </c>
      <c r="K295" s="34" t="e">
        <f t="shared" si="228"/>
        <v>#REF!</v>
      </c>
      <c r="L295" s="34" t="e">
        <f t="shared" si="228"/>
        <v>#REF!</v>
      </c>
      <c r="M295" s="34" t="e">
        <f t="shared" si="228"/>
        <v>#REF!</v>
      </c>
      <c r="N295" s="34" t="e">
        <f t="shared" si="228"/>
        <v>#REF!</v>
      </c>
      <c r="O295" s="34" t="e">
        <f t="shared" si="228"/>
        <v>#REF!</v>
      </c>
      <c r="P295" s="34" t="e">
        <f t="shared" si="228"/>
        <v>#REF!</v>
      </c>
      <c r="Q295" s="34" t="e">
        <f t="shared" si="228"/>
        <v>#REF!</v>
      </c>
      <c r="R295" s="34" t="e">
        <f t="shared" si="228"/>
        <v>#REF!</v>
      </c>
      <c r="S295" s="34" t="e">
        <f t="shared" si="228"/>
        <v>#REF!</v>
      </c>
      <c r="T295" s="34" t="e">
        <f t="shared" si="228"/>
        <v>#REF!</v>
      </c>
      <c r="U295" s="34" t="e">
        <f t="shared" si="228"/>
        <v>#REF!</v>
      </c>
      <c r="V295" s="34" t="e">
        <f t="shared" si="228"/>
        <v>#REF!</v>
      </c>
      <c r="W295" s="34" t="e">
        <f t="shared" si="228"/>
        <v>#REF!</v>
      </c>
      <c r="X295" s="34" t="e">
        <f t="shared" si="228"/>
        <v>#REF!</v>
      </c>
      <c r="Y295" s="34" t="e">
        <f t="shared" si="228"/>
        <v>#REF!</v>
      </c>
      <c r="Z295" s="34">
        <f t="shared" si="228"/>
        <v>1000000</v>
      </c>
      <c r="AA295" s="34">
        <f t="shared" si="228"/>
        <v>1000000</v>
      </c>
      <c r="AB295" s="34">
        <f t="shared" si="228"/>
        <v>914998.17</v>
      </c>
      <c r="AC295" s="127">
        <f t="shared" si="203"/>
        <v>91.499817000000007</v>
      </c>
    </row>
    <row r="296" spans="1:29" ht="60" x14ac:dyDescent="0.25">
      <c r="A296" s="3" t="s">
        <v>12</v>
      </c>
      <c r="B296" s="3"/>
      <c r="C296" s="3"/>
      <c r="D296" s="3"/>
      <c r="E296" s="78">
        <v>851</v>
      </c>
      <c r="F296" s="4" t="s">
        <v>80</v>
      </c>
      <c r="G296" s="4" t="s">
        <v>14</v>
      </c>
      <c r="H296" s="4" t="s">
        <v>375</v>
      </c>
      <c r="I296" s="4" t="s">
        <v>27</v>
      </c>
      <c r="J296" s="34" t="e">
        <f>'2.ВС'!#REF!</f>
        <v>#REF!</v>
      </c>
      <c r="K296" s="34" t="e">
        <f>'2.ВС'!#REF!</f>
        <v>#REF!</v>
      </c>
      <c r="L296" s="34" t="e">
        <f>'2.ВС'!#REF!</f>
        <v>#REF!</v>
      </c>
      <c r="M296" s="34" t="e">
        <f>'2.ВС'!#REF!</f>
        <v>#REF!</v>
      </c>
      <c r="N296" s="34" t="e">
        <f>'2.ВС'!#REF!</f>
        <v>#REF!</v>
      </c>
      <c r="O296" s="34" t="e">
        <f>'2.ВС'!#REF!</f>
        <v>#REF!</v>
      </c>
      <c r="P296" s="34" t="e">
        <f>'2.ВС'!#REF!</f>
        <v>#REF!</v>
      </c>
      <c r="Q296" s="34" t="e">
        <f>'2.ВС'!#REF!</f>
        <v>#REF!</v>
      </c>
      <c r="R296" s="34" t="e">
        <f>'2.ВС'!#REF!</f>
        <v>#REF!</v>
      </c>
      <c r="S296" s="34" t="e">
        <f>'2.ВС'!#REF!</f>
        <v>#REF!</v>
      </c>
      <c r="T296" s="34" t="e">
        <f>'2.ВС'!#REF!</f>
        <v>#REF!</v>
      </c>
      <c r="U296" s="34" t="e">
        <f>'2.ВС'!#REF!</f>
        <v>#REF!</v>
      </c>
      <c r="V296" s="34" t="e">
        <f>'2.ВС'!#REF!</f>
        <v>#REF!</v>
      </c>
      <c r="W296" s="34" t="e">
        <f>'2.ВС'!#REF!</f>
        <v>#REF!</v>
      </c>
      <c r="X296" s="34" t="e">
        <f>'2.ВС'!#REF!</f>
        <v>#REF!</v>
      </c>
      <c r="Y296" s="34" t="e">
        <f>'2.ВС'!#REF!</f>
        <v>#REF!</v>
      </c>
      <c r="Z296" s="34">
        <f>'2.ВС'!J172</f>
        <v>1000000</v>
      </c>
      <c r="AA296" s="34">
        <f>'2.ВС'!K172</f>
        <v>1000000</v>
      </c>
      <c r="AB296" s="34">
        <f>'2.ВС'!L172</f>
        <v>914998.17</v>
      </c>
      <c r="AC296" s="127">
        <f t="shared" si="203"/>
        <v>91.499817000000007</v>
      </c>
    </row>
    <row r="297" spans="1:29" ht="135" x14ac:dyDescent="0.25">
      <c r="A297" s="25" t="s">
        <v>117</v>
      </c>
      <c r="B297" s="3"/>
      <c r="C297" s="3"/>
      <c r="D297" s="3"/>
      <c r="E297" s="78">
        <v>851</v>
      </c>
      <c r="F297" s="4" t="s">
        <v>80</v>
      </c>
      <c r="G297" s="4" t="s">
        <v>14</v>
      </c>
      <c r="H297" s="4" t="s">
        <v>118</v>
      </c>
      <c r="I297" s="6"/>
      <c r="J297" s="34" t="e">
        <f t="shared" ref="J297" si="229">J298+J300</f>
        <v>#REF!</v>
      </c>
      <c r="K297" s="34" t="e">
        <f t="shared" ref="K297:M297" si="230">K298+K300</f>
        <v>#REF!</v>
      </c>
      <c r="L297" s="34" t="e">
        <f t="shared" si="230"/>
        <v>#REF!</v>
      </c>
      <c r="M297" s="34" t="e">
        <f t="shared" si="230"/>
        <v>#REF!</v>
      </c>
      <c r="N297" s="34" t="e">
        <f t="shared" ref="N297:U297" si="231">N298+N300</f>
        <v>#REF!</v>
      </c>
      <c r="O297" s="34" t="e">
        <f t="shared" si="231"/>
        <v>#REF!</v>
      </c>
      <c r="P297" s="34" t="e">
        <f t="shared" si="231"/>
        <v>#REF!</v>
      </c>
      <c r="Q297" s="34" t="e">
        <f t="shared" si="231"/>
        <v>#REF!</v>
      </c>
      <c r="R297" s="34" t="e">
        <f t="shared" si="231"/>
        <v>#REF!</v>
      </c>
      <c r="S297" s="34" t="e">
        <f t="shared" si="231"/>
        <v>#REF!</v>
      </c>
      <c r="T297" s="34" t="e">
        <f t="shared" si="231"/>
        <v>#REF!</v>
      </c>
      <c r="U297" s="34" t="e">
        <f t="shared" si="231"/>
        <v>#REF!</v>
      </c>
      <c r="V297" s="34" t="e">
        <f t="shared" ref="V297:Y297" si="232">V298+V300</f>
        <v>#REF!</v>
      </c>
      <c r="W297" s="34" t="e">
        <f t="shared" si="232"/>
        <v>#REF!</v>
      </c>
      <c r="X297" s="34" t="e">
        <f t="shared" si="232"/>
        <v>#REF!</v>
      </c>
      <c r="Y297" s="34" t="e">
        <f t="shared" si="232"/>
        <v>#REF!</v>
      </c>
      <c r="Z297" s="34">
        <f t="shared" ref="Z297:AB297" si="233">Z298+Z300</f>
        <v>3800000</v>
      </c>
      <c r="AA297" s="34">
        <f t="shared" si="233"/>
        <v>3800000</v>
      </c>
      <c r="AB297" s="34">
        <f t="shared" si="233"/>
        <v>2933500</v>
      </c>
      <c r="AC297" s="127">
        <f t="shared" si="203"/>
        <v>77.19736842105263</v>
      </c>
    </row>
    <row r="298" spans="1:29" ht="60" x14ac:dyDescent="0.25">
      <c r="A298" s="3" t="s">
        <v>25</v>
      </c>
      <c r="B298" s="3"/>
      <c r="C298" s="3"/>
      <c r="D298" s="3"/>
      <c r="E298" s="78">
        <v>851</v>
      </c>
      <c r="F298" s="4" t="s">
        <v>80</v>
      </c>
      <c r="G298" s="4" t="s">
        <v>14</v>
      </c>
      <c r="H298" s="4" t="s">
        <v>118</v>
      </c>
      <c r="I298" s="6">
        <v>200</v>
      </c>
      <c r="J298" s="34" t="e">
        <f t="shared" ref="J298:AB298" si="234">J299</f>
        <v>#REF!</v>
      </c>
      <c r="K298" s="34" t="e">
        <f t="shared" si="234"/>
        <v>#REF!</v>
      </c>
      <c r="L298" s="34" t="e">
        <f t="shared" si="234"/>
        <v>#REF!</v>
      </c>
      <c r="M298" s="34" t="e">
        <f t="shared" si="234"/>
        <v>#REF!</v>
      </c>
      <c r="N298" s="34" t="e">
        <f t="shared" si="234"/>
        <v>#REF!</v>
      </c>
      <c r="O298" s="34" t="e">
        <f t="shared" si="234"/>
        <v>#REF!</v>
      </c>
      <c r="P298" s="34" t="e">
        <f t="shared" si="234"/>
        <v>#REF!</v>
      </c>
      <c r="Q298" s="34" t="e">
        <f t="shared" si="234"/>
        <v>#REF!</v>
      </c>
      <c r="R298" s="34" t="e">
        <f t="shared" si="234"/>
        <v>#REF!</v>
      </c>
      <c r="S298" s="34" t="e">
        <f t="shared" si="234"/>
        <v>#REF!</v>
      </c>
      <c r="T298" s="34" t="e">
        <f t="shared" si="234"/>
        <v>#REF!</v>
      </c>
      <c r="U298" s="34" t="e">
        <f t="shared" si="234"/>
        <v>#REF!</v>
      </c>
      <c r="V298" s="34" t="e">
        <f t="shared" si="234"/>
        <v>#REF!</v>
      </c>
      <c r="W298" s="34" t="e">
        <f t="shared" si="234"/>
        <v>#REF!</v>
      </c>
      <c r="X298" s="34" t="e">
        <f t="shared" si="234"/>
        <v>#REF!</v>
      </c>
      <c r="Y298" s="34" t="e">
        <f t="shared" si="234"/>
        <v>#REF!</v>
      </c>
      <c r="Z298" s="34">
        <f t="shared" si="234"/>
        <v>345000</v>
      </c>
      <c r="AA298" s="34">
        <f t="shared" si="234"/>
        <v>345000</v>
      </c>
      <c r="AB298" s="34">
        <f t="shared" si="234"/>
        <v>243500</v>
      </c>
      <c r="AC298" s="127">
        <f t="shared" si="203"/>
        <v>70.579710144927532</v>
      </c>
    </row>
    <row r="299" spans="1:29" ht="60" x14ac:dyDescent="0.25">
      <c r="A299" s="3" t="s">
        <v>12</v>
      </c>
      <c r="B299" s="3"/>
      <c r="C299" s="3"/>
      <c r="D299" s="3"/>
      <c r="E299" s="78">
        <v>851</v>
      </c>
      <c r="F299" s="4" t="s">
        <v>80</v>
      </c>
      <c r="G299" s="4" t="s">
        <v>14</v>
      </c>
      <c r="H299" s="4" t="s">
        <v>118</v>
      </c>
      <c r="I299" s="6">
        <v>240</v>
      </c>
      <c r="J299" s="34" t="e">
        <f>'2.ВС'!#REF!</f>
        <v>#REF!</v>
      </c>
      <c r="K299" s="34" t="e">
        <f>'2.ВС'!#REF!</f>
        <v>#REF!</v>
      </c>
      <c r="L299" s="34" t="e">
        <f>'2.ВС'!#REF!</f>
        <v>#REF!</v>
      </c>
      <c r="M299" s="34" t="e">
        <f>'2.ВС'!#REF!</f>
        <v>#REF!</v>
      </c>
      <c r="N299" s="34" t="e">
        <f>'2.ВС'!#REF!</f>
        <v>#REF!</v>
      </c>
      <c r="O299" s="34" t="e">
        <f>'2.ВС'!#REF!</f>
        <v>#REF!</v>
      </c>
      <c r="P299" s="34" t="e">
        <f>'2.ВС'!#REF!</f>
        <v>#REF!</v>
      </c>
      <c r="Q299" s="34" t="e">
        <f>'2.ВС'!#REF!</f>
        <v>#REF!</v>
      </c>
      <c r="R299" s="34" t="e">
        <f>'2.ВС'!#REF!</f>
        <v>#REF!</v>
      </c>
      <c r="S299" s="34" t="e">
        <f>'2.ВС'!#REF!</f>
        <v>#REF!</v>
      </c>
      <c r="T299" s="34" t="e">
        <f>'2.ВС'!#REF!</f>
        <v>#REF!</v>
      </c>
      <c r="U299" s="34" t="e">
        <f>'2.ВС'!#REF!</f>
        <v>#REF!</v>
      </c>
      <c r="V299" s="34" t="e">
        <f>'2.ВС'!#REF!</f>
        <v>#REF!</v>
      </c>
      <c r="W299" s="34" t="e">
        <f>'2.ВС'!#REF!</f>
        <v>#REF!</v>
      </c>
      <c r="X299" s="34" t="e">
        <f>'2.ВС'!#REF!</f>
        <v>#REF!</v>
      </c>
      <c r="Y299" s="34" t="e">
        <f>'2.ВС'!#REF!</f>
        <v>#REF!</v>
      </c>
      <c r="Z299" s="34">
        <f>'2.ВС'!J175</f>
        <v>345000</v>
      </c>
      <c r="AA299" s="34">
        <f>'2.ВС'!K175</f>
        <v>345000</v>
      </c>
      <c r="AB299" s="34">
        <f>'2.ВС'!L175</f>
        <v>243500</v>
      </c>
      <c r="AC299" s="127">
        <f t="shared" si="203"/>
        <v>70.579710144927532</v>
      </c>
    </row>
    <row r="300" spans="1:29" ht="60" x14ac:dyDescent="0.25">
      <c r="A300" s="3" t="s">
        <v>56</v>
      </c>
      <c r="B300" s="3"/>
      <c r="C300" s="3"/>
      <c r="D300" s="3"/>
      <c r="E300" s="78">
        <v>851</v>
      </c>
      <c r="F300" s="4" t="s">
        <v>80</v>
      </c>
      <c r="G300" s="4" t="s">
        <v>14</v>
      </c>
      <c r="H300" s="4" t="s">
        <v>118</v>
      </c>
      <c r="I300" s="6">
        <v>600</v>
      </c>
      <c r="J300" s="34" t="e">
        <f t="shared" ref="J300:AB300" si="235">J301</f>
        <v>#REF!</v>
      </c>
      <c r="K300" s="34" t="e">
        <f t="shared" si="235"/>
        <v>#REF!</v>
      </c>
      <c r="L300" s="34" t="e">
        <f t="shared" si="235"/>
        <v>#REF!</v>
      </c>
      <c r="M300" s="34" t="e">
        <f t="shared" si="235"/>
        <v>#REF!</v>
      </c>
      <c r="N300" s="34" t="e">
        <f t="shared" si="235"/>
        <v>#REF!</v>
      </c>
      <c r="O300" s="34" t="e">
        <f t="shared" si="235"/>
        <v>#REF!</v>
      </c>
      <c r="P300" s="34" t="e">
        <f t="shared" si="235"/>
        <v>#REF!</v>
      </c>
      <c r="Q300" s="34" t="e">
        <f t="shared" si="235"/>
        <v>#REF!</v>
      </c>
      <c r="R300" s="34" t="e">
        <f t="shared" si="235"/>
        <v>#REF!</v>
      </c>
      <c r="S300" s="34" t="e">
        <f t="shared" si="235"/>
        <v>#REF!</v>
      </c>
      <c r="T300" s="34" t="e">
        <f t="shared" si="235"/>
        <v>#REF!</v>
      </c>
      <c r="U300" s="34" t="e">
        <f t="shared" si="235"/>
        <v>#REF!</v>
      </c>
      <c r="V300" s="34" t="e">
        <f t="shared" si="235"/>
        <v>#REF!</v>
      </c>
      <c r="W300" s="34" t="e">
        <f t="shared" si="235"/>
        <v>#REF!</v>
      </c>
      <c r="X300" s="34" t="e">
        <f t="shared" si="235"/>
        <v>#REF!</v>
      </c>
      <c r="Y300" s="34" t="e">
        <f t="shared" si="235"/>
        <v>#REF!</v>
      </c>
      <c r="Z300" s="34">
        <f t="shared" si="235"/>
        <v>3455000</v>
      </c>
      <c r="AA300" s="34">
        <f t="shared" si="235"/>
        <v>3455000</v>
      </c>
      <c r="AB300" s="34">
        <f t="shared" si="235"/>
        <v>2690000</v>
      </c>
      <c r="AC300" s="127">
        <f t="shared" si="203"/>
        <v>77.858176555716355</v>
      </c>
    </row>
    <row r="301" spans="1:29" ht="30" x14ac:dyDescent="0.25">
      <c r="A301" s="3" t="s">
        <v>113</v>
      </c>
      <c r="B301" s="3"/>
      <c r="C301" s="3"/>
      <c r="D301" s="3"/>
      <c r="E301" s="78">
        <v>851</v>
      </c>
      <c r="F301" s="4" t="s">
        <v>80</v>
      </c>
      <c r="G301" s="4" t="s">
        <v>14</v>
      </c>
      <c r="H301" s="4" t="s">
        <v>118</v>
      </c>
      <c r="I301" s="4" t="s">
        <v>114</v>
      </c>
      <c r="J301" s="34" t="e">
        <f>'2.ВС'!#REF!</f>
        <v>#REF!</v>
      </c>
      <c r="K301" s="34" t="e">
        <f>'2.ВС'!#REF!</f>
        <v>#REF!</v>
      </c>
      <c r="L301" s="34" t="e">
        <f>'2.ВС'!#REF!</f>
        <v>#REF!</v>
      </c>
      <c r="M301" s="34" t="e">
        <f>'2.ВС'!#REF!</f>
        <v>#REF!</v>
      </c>
      <c r="N301" s="34" t="e">
        <f>'2.ВС'!#REF!</f>
        <v>#REF!</v>
      </c>
      <c r="O301" s="34" t="e">
        <f>'2.ВС'!#REF!</f>
        <v>#REF!</v>
      </c>
      <c r="P301" s="34" t="e">
        <f>'2.ВС'!#REF!</f>
        <v>#REF!</v>
      </c>
      <c r="Q301" s="34" t="e">
        <f>'2.ВС'!#REF!</f>
        <v>#REF!</v>
      </c>
      <c r="R301" s="34" t="e">
        <f>'2.ВС'!#REF!</f>
        <v>#REF!</v>
      </c>
      <c r="S301" s="34" t="e">
        <f>'2.ВС'!#REF!</f>
        <v>#REF!</v>
      </c>
      <c r="T301" s="34" t="e">
        <f>'2.ВС'!#REF!</f>
        <v>#REF!</v>
      </c>
      <c r="U301" s="34" t="e">
        <f>'2.ВС'!#REF!</f>
        <v>#REF!</v>
      </c>
      <c r="V301" s="34" t="e">
        <f>'2.ВС'!#REF!</f>
        <v>#REF!</v>
      </c>
      <c r="W301" s="34" t="e">
        <f>'2.ВС'!#REF!</f>
        <v>#REF!</v>
      </c>
      <c r="X301" s="34" t="e">
        <f>'2.ВС'!#REF!</f>
        <v>#REF!</v>
      </c>
      <c r="Y301" s="34" t="e">
        <f>'2.ВС'!#REF!</f>
        <v>#REF!</v>
      </c>
      <c r="Z301" s="34">
        <f>'2.ВС'!J177</f>
        <v>3455000</v>
      </c>
      <c r="AA301" s="34">
        <f>'2.ВС'!K177</f>
        <v>3455000</v>
      </c>
      <c r="AB301" s="34">
        <f>'2.ВС'!L177</f>
        <v>2690000</v>
      </c>
      <c r="AC301" s="127">
        <f t="shared" si="203"/>
        <v>77.858176555716355</v>
      </c>
    </row>
    <row r="302" spans="1:29" ht="90" x14ac:dyDescent="0.25">
      <c r="A302" s="25" t="s">
        <v>394</v>
      </c>
      <c r="B302" s="3"/>
      <c r="C302" s="3"/>
      <c r="D302" s="3"/>
      <c r="E302" s="78">
        <v>851</v>
      </c>
      <c r="F302" s="5" t="s">
        <v>80</v>
      </c>
      <c r="G302" s="5" t="s">
        <v>14</v>
      </c>
      <c r="H302" s="4" t="s">
        <v>380</v>
      </c>
      <c r="I302" s="5"/>
      <c r="J302" s="34" t="e">
        <f t="shared" ref="J302:AB302" si="236">J303</f>
        <v>#REF!</v>
      </c>
      <c r="K302" s="34" t="e">
        <f t="shared" si="236"/>
        <v>#REF!</v>
      </c>
      <c r="L302" s="34" t="e">
        <f t="shared" si="236"/>
        <v>#REF!</v>
      </c>
      <c r="M302" s="34" t="e">
        <f t="shared" si="236"/>
        <v>#REF!</v>
      </c>
      <c r="N302" s="34" t="e">
        <f t="shared" si="236"/>
        <v>#REF!</v>
      </c>
      <c r="O302" s="34" t="e">
        <f t="shared" si="236"/>
        <v>#REF!</v>
      </c>
      <c r="P302" s="34" t="e">
        <f t="shared" si="236"/>
        <v>#REF!</v>
      </c>
      <c r="Q302" s="34" t="e">
        <f t="shared" si="236"/>
        <v>#REF!</v>
      </c>
      <c r="R302" s="34" t="e">
        <f t="shared" si="236"/>
        <v>#REF!</v>
      </c>
      <c r="S302" s="34" t="e">
        <f t="shared" si="236"/>
        <v>#REF!</v>
      </c>
      <c r="T302" s="34" t="e">
        <f t="shared" si="236"/>
        <v>#REF!</v>
      </c>
      <c r="U302" s="34" t="e">
        <f t="shared" si="236"/>
        <v>#REF!</v>
      </c>
      <c r="V302" s="34" t="e">
        <f t="shared" si="236"/>
        <v>#REF!</v>
      </c>
      <c r="W302" s="34" t="e">
        <f t="shared" si="236"/>
        <v>#REF!</v>
      </c>
      <c r="X302" s="34" t="e">
        <f t="shared" si="236"/>
        <v>#REF!</v>
      </c>
      <c r="Y302" s="34" t="e">
        <f t="shared" si="236"/>
        <v>#REF!</v>
      </c>
      <c r="Z302" s="34">
        <f t="shared" si="236"/>
        <v>1600000</v>
      </c>
      <c r="AA302" s="34">
        <f t="shared" si="236"/>
        <v>1600000</v>
      </c>
      <c r="AB302" s="34">
        <f t="shared" si="236"/>
        <v>928011.5</v>
      </c>
      <c r="AC302" s="127">
        <f t="shared" si="203"/>
        <v>58.000718750000004</v>
      </c>
    </row>
    <row r="303" spans="1:29" ht="60" x14ac:dyDescent="0.25">
      <c r="A303" s="3" t="s">
        <v>56</v>
      </c>
      <c r="B303" s="3"/>
      <c r="C303" s="3"/>
      <c r="D303" s="3"/>
      <c r="E303" s="78">
        <v>851</v>
      </c>
      <c r="F303" s="4" t="s">
        <v>80</v>
      </c>
      <c r="G303" s="4" t="s">
        <v>14</v>
      </c>
      <c r="H303" s="4" t="s">
        <v>380</v>
      </c>
      <c r="I303" s="4" t="s">
        <v>112</v>
      </c>
      <c r="J303" s="34" t="e">
        <f t="shared" ref="J303:AB303" si="237">J304</f>
        <v>#REF!</v>
      </c>
      <c r="K303" s="34" t="e">
        <f t="shared" si="237"/>
        <v>#REF!</v>
      </c>
      <c r="L303" s="34" t="e">
        <f t="shared" si="237"/>
        <v>#REF!</v>
      </c>
      <c r="M303" s="34" t="e">
        <f t="shared" si="237"/>
        <v>#REF!</v>
      </c>
      <c r="N303" s="34" t="e">
        <f t="shared" si="237"/>
        <v>#REF!</v>
      </c>
      <c r="O303" s="34" t="e">
        <f t="shared" si="237"/>
        <v>#REF!</v>
      </c>
      <c r="P303" s="34" t="e">
        <f t="shared" si="237"/>
        <v>#REF!</v>
      </c>
      <c r="Q303" s="34" t="e">
        <f t="shared" si="237"/>
        <v>#REF!</v>
      </c>
      <c r="R303" s="34" t="e">
        <f t="shared" si="237"/>
        <v>#REF!</v>
      </c>
      <c r="S303" s="34" t="e">
        <f t="shared" si="237"/>
        <v>#REF!</v>
      </c>
      <c r="T303" s="34" t="e">
        <f t="shared" si="237"/>
        <v>#REF!</v>
      </c>
      <c r="U303" s="34" t="e">
        <f t="shared" si="237"/>
        <v>#REF!</v>
      </c>
      <c r="V303" s="34" t="e">
        <f t="shared" si="237"/>
        <v>#REF!</v>
      </c>
      <c r="W303" s="34" t="e">
        <f t="shared" si="237"/>
        <v>#REF!</v>
      </c>
      <c r="X303" s="34" t="e">
        <f t="shared" si="237"/>
        <v>#REF!</v>
      </c>
      <c r="Y303" s="34" t="e">
        <f t="shared" si="237"/>
        <v>#REF!</v>
      </c>
      <c r="Z303" s="34">
        <f t="shared" si="237"/>
        <v>1600000</v>
      </c>
      <c r="AA303" s="34">
        <f t="shared" si="237"/>
        <v>1600000</v>
      </c>
      <c r="AB303" s="34">
        <f t="shared" si="237"/>
        <v>928011.5</v>
      </c>
      <c r="AC303" s="127">
        <f t="shared" si="203"/>
        <v>58.000718750000004</v>
      </c>
    </row>
    <row r="304" spans="1:29" ht="30" x14ac:dyDescent="0.25">
      <c r="A304" s="3" t="s">
        <v>57</v>
      </c>
      <c r="B304" s="3"/>
      <c r="C304" s="3"/>
      <c r="D304" s="3"/>
      <c r="E304" s="78">
        <v>851</v>
      </c>
      <c r="F304" s="4" t="s">
        <v>80</v>
      </c>
      <c r="G304" s="4" t="s">
        <v>14</v>
      </c>
      <c r="H304" s="4" t="s">
        <v>380</v>
      </c>
      <c r="I304" s="4" t="s">
        <v>114</v>
      </c>
      <c r="J304" s="34" t="e">
        <f>'2.ВС'!#REF!</f>
        <v>#REF!</v>
      </c>
      <c r="K304" s="34" t="e">
        <f>'2.ВС'!#REF!</f>
        <v>#REF!</v>
      </c>
      <c r="L304" s="34" t="e">
        <f>'2.ВС'!#REF!</f>
        <v>#REF!</v>
      </c>
      <c r="M304" s="34" t="e">
        <f>'2.ВС'!#REF!</f>
        <v>#REF!</v>
      </c>
      <c r="N304" s="34" t="e">
        <f>'2.ВС'!#REF!</f>
        <v>#REF!</v>
      </c>
      <c r="O304" s="34" t="e">
        <f>'2.ВС'!#REF!</f>
        <v>#REF!</v>
      </c>
      <c r="P304" s="34" t="e">
        <f>'2.ВС'!#REF!</f>
        <v>#REF!</v>
      </c>
      <c r="Q304" s="34" t="e">
        <f>'2.ВС'!#REF!</f>
        <v>#REF!</v>
      </c>
      <c r="R304" s="34" t="e">
        <f>'2.ВС'!#REF!</f>
        <v>#REF!</v>
      </c>
      <c r="S304" s="34" t="e">
        <f>'2.ВС'!#REF!</f>
        <v>#REF!</v>
      </c>
      <c r="T304" s="34" t="e">
        <f>'2.ВС'!#REF!</f>
        <v>#REF!</v>
      </c>
      <c r="U304" s="34" t="e">
        <f>'2.ВС'!#REF!</f>
        <v>#REF!</v>
      </c>
      <c r="V304" s="34" t="e">
        <f>'2.ВС'!#REF!</f>
        <v>#REF!</v>
      </c>
      <c r="W304" s="34" t="e">
        <f>'2.ВС'!#REF!</f>
        <v>#REF!</v>
      </c>
      <c r="X304" s="34" t="e">
        <f>'2.ВС'!#REF!</f>
        <v>#REF!</v>
      </c>
      <c r="Y304" s="34" t="e">
        <f>'2.ВС'!#REF!</f>
        <v>#REF!</v>
      </c>
      <c r="Z304" s="34">
        <f>'2.ВС'!J180</f>
        <v>1600000</v>
      </c>
      <c r="AA304" s="34">
        <f>'2.ВС'!K180</f>
        <v>1600000</v>
      </c>
      <c r="AB304" s="34">
        <f>'2.ВС'!L180</f>
        <v>928011.5</v>
      </c>
      <c r="AC304" s="127">
        <f t="shared" si="203"/>
        <v>58.000718750000004</v>
      </c>
    </row>
    <row r="305" spans="1:29" x14ac:dyDescent="0.25">
      <c r="A305" s="13" t="s">
        <v>396</v>
      </c>
      <c r="B305" s="3"/>
      <c r="C305" s="3"/>
      <c r="D305" s="3"/>
      <c r="E305" s="78">
        <v>851</v>
      </c>
      <c r="F305" s="4" t="s">
        <v>80</v>
      </c>
      <c r="G305" s="4" t="s">
        <v>14</v>
      </c>
      <c r="H305" s="4" t="s">
        <v>387</v>
      </c>
      <c r="I305" s="4"/>
      <c r="J305" s="34" t="e">
        <f t="shared" ref="J305:AB306" si="238">J306</f>
        <v>#REF!</v>
      </c>
      <c r="K305" s="34" t="e">
        <f t="shared" si="238"/>
        <v>#REF!</v>
      </c>
      <c r="L305" s="34" t="e">
        <f t="shared" si="238"/>
        <v>#REF!</v>
      </c>
      <c r="M305" s="34" t="e">
        <f t="shared" si="238"/>
        <v>#REF!</v>
      </c>
      <c r="N305" s="34" t="e">
        <f t="shared" si="238"/>
        <v>#REF!</v>
      </c>
      <c r="O305" s="34" t="e">
        <f t="shared" si="238"/>
        <v>#REF!</v>
      </c>
      <c r="P305" s="34" t="e">
        <f t="shared" si="238"/>
        <v>#REF!</v>
      </c>
      <c r="Q305" s="34" t="e">
        <f t="shared" si="238"/>
        <v>#REF!</v>
      </c>
      <c r="R305" s="34" t="e">
        <f t="shared" si="238"/>
        <v>#REF!</v>
      </c>
      <c r="S305" s="34" t="e">
        <f t="shared" si="238"/>
        <v>#REF!</v>
      </c>
      <c r="T305" s="34" t="e">
        <f t="shared" si="238"/>
        <v>#REF!</v>
      </c>
      <c r="U305" s="34" t="e">
        <f t="shared" si="238"/>
        <v>#REF!</v>
      </c>
      <c r="V305" s="34" t="e">
        <f t="shared" si="238"/>
        <v>#REF!</v>
      </c>
      <c r="W305" s="34" t="e">
        <f t="shared" si="238"/>
        <v>#REF!</v>
      </c>
      <c r="X305" s="34" t="e">
        <f t="shared" si="238"/>
        <v>#REF!</v>
      </c>
      <c r="Y305" s="34" t="e">
        <f t="shared" si="238"/>
        <v>#REF!</v>
      </c>
      <c r="Z305" s="34">
        <f t="shared" si="238"/>
        <v>124505</v>
      </c>
      <c r="AA305" s="34">
        <f t="shared" si="238"/>
        <v>124505</v>
      </c>
      <c r="AB305" s="34">
        <f t="shared" si="238"/>
        <v>124505</v>
      </c>
      <c r="AC305" s="127">
        <f t="shared" si="203"/>
        <v>100</v>
      </c>
    </row>
    <row r="306" spans="1:29" ht="60" x14ac:dyDescent="0.25">
      <c r="A306" s="3" t="s">
        <v>56</v>
      </c>
      <c r="B306" s="3"/>
      <c r="C306" s="3"/>
      <c r="D306" s="3"/>
      <c r="E306" s="78">
        <v>851</v>
      </c>
      <c r="F306" s="4" t="s">
        <v>80</v>
      </c>
      <c r="G306" s="4" t="s">
        <v>14</v>
      </c>
      <c r="H306" s="4" t="s">
        <v>387</v>
      </c>
      <c r="I306" s="4" t="s">
        <v>112</v>
      </c>
      <c r="J306" s="34" t="e">
        <f t="shared" si="238"/>
        <v>#REF!</v>
      </c>
      <c r="K306" s="34" t="e">
        <f t="shared" si="238"/>
        <v>#REF!</v>
      </c>
      <c r="L306" s="34" t="e">
        <f t="shared" si="238"/>
        <v>#REF!</v>
      </c>
      <c r="M306" s="34" t="e">
        <f t="shared" si="238"/>
        <v>#REF!</v>
      </c>
      <c r="N306" s="34" t="e">
        <f t="shared" si="238"/>
        <v>#REF!</v>
      </c>
      <c r="O306" s="34" t="e">
        <f t="shared" si="238"/>
        <v>#REF!</v>
      </c>
      <c r="P306" s="34" t="e">
        <f t="shared" si="238"/>
        <v>#REF!</v>
      </c>
      <c r="Q306" s="34" t="e">
        <f t="shared" si="238"/>
        <v>#REF!</v>
      </c>
      <c r="R306" s="34" t="e">
        <f t="shared" si="238"/>
        <v>#REF!</v>
      </c>
      <c r="S306" s="34" t="e">
        <f t="shared" si="238"/>
        <v>#REF!</v>
      </c>
      <c r="T306" s="34" t="e">
        <f t="shared" si="238"/>
        <v>#REF!</v>
      </c>
      <c r="U306" s="34" t="e">
        <f t="shared" si="238"/>
        <v>#REF!</v>
      </c>
      <c r="V306" s="34" t="e">
        <f t="shared" si="238"/>
        <v>#REF!</v>
      </c>
      <c r="W306" s="34" t="e">
        <f t="shared" si="238"/>
        <v>#REF!</v>
      </c>
      <c r="X306" s="34" t="e">
        <f t="shared" si="238"/>
        <v>#REF!</v>
      </c>
      <c r="Y306" s="34" t="e">
        <f t="shared" si="238"/>
        <v>#REF!</v>
      </c>
      <c r="Z306" s="34">
        <f t="shared" si="238"/>
        <v>124505</v>
      </c>
      <c r="AA306" s="34">
        <f t="shared" si="238"/>
        <v>124505</v>
      </c>
      <c r="AB306" s="34">
        <f t="shared" si="238"/>
        <v>124505</v>
      </c>
      <c r="AC306" s="127">
        <f t="shared" si="203"/>
        <v>100</v>
      </c>
    </row>
    <row r="307" spans="1:29" ht="30" x14ac:dyDescent="0.25">
      <c r="A307" s="3" t="s">
        <v>57</v>
      </c>
      <c r="B307" s="3"/>
      <c r="C307" s="3"/>
      <c r="D307" s="3"/>
      <c r="E307" s="78">
        <v>851</v>
      </c>
      <c r="F307" s="4" t="s">
        <v>80</v>
      </c>
      <c r="G307" s="4" t="s">
        <v>14</v>
      </c>
      <c r="H307" s="4" t="s">
        <v>387</v>
      </c>
      <c r="I307" s="4" t="s">
        <v>114</v>
      </c>
      <c r="J307" s="34" t="e">
        <f>'2.ВС'!#REF!</f>
        <v>#REF!</v>
      </c>
      <c r="K307" s="34" t="e">
        <f>'2.ВС'!#REF!</f>
        <v>#REF!</v>
      </c>
      <c r="L307" s="34" t="e">
        <f>'2.ВС'!#REF!</f>
        <v>#REF!</v>
      </c>
      <c r="M307" s="34" t="e">
        <f>'2.ВС'!#REF!</f>
        <v>#REF!</v>
      </c>
      <c r="N307" s="34" t="e">
        <f>'2.ВС'!#REF!</f>
        <v>#REF!</v>
      </c>
      <c r="O307" s="34" t="e">
        <f>'2.ВС'!#REF!</f>
        <v>#REF!</v>
      </c>
      <c r="P307" s="34" t="e">
        <f>'2.ВС'!#REF!</f>
        <v>#REF!</v>
      </c>
      <c r="Q307" s="34" t="e">
        <f>'2.ВС'!#REF!</f>
        <v>#REF!</v>
      </c>
      <c r="R307" s="34" t="e">
        <f>'2.ВС'!#REF!</f>
        <v>#REF!</v>
      </c>
      <c r="S307" s="34" t="e">
        <f>'2.ВС'!#REF!</f>
        <v>#REF!</v>
      </c>
      <c r="T307" s="34" t="e">
        <f>'2.ВС'!#REF!</f>
        <v>#REF!</v>
      </c>
      <c r="U307" s="34" t="e">
        <f>'2.ВС'!#REF!</f>
        <v>#REF!</v>
      </c>
      <c r="V307" s="34" t="e">
        <f>'2.ВС'!#REF!</f>
        <v>#REF!</v>
      </c>
      <c r="W307" s="34" t="e">
        <f>'2.ВС'!#REF!</f>
        <v>#REF!</v>
      </c>
      <c r="X307" s="34" t="e">
        <f>'2.ВС'!#REF!</f>
        <v>#REF!</v>
      </c>
      <c r="Y307" s="34" t="e">
        <f>'2.ВС'!#REF!</f>
        <v>#REF!</v>
      </c>
      <c r="Z307" s="34">
        <f>'2.ВС'!J183</f>
        <v>124505</v>
      </c>
      <c r="AA307" s="34">
        <f>'2.ВС'!K183</f>
        <v>124505</v>
      </c>
      <c r="AB307" s="34">
        <f>'2.ВС'!L183</f>
        <v>124505</v>
      </c>
      <c r="AC307" s="127">
        <f t="shared" si="203"/>
        <v>100</v>
      </c>
    </row>
    <row r="308" spans="1:29" ht="90" x14ac:dyDescent="0.25">
      <c r="A308" s="13" t="s">
        <v>402</v>
      </c>
      <c r="B308" s="3"/>
      <c r="C308" s="3"/>
      <c r="D308" s="3"/>
      <c r="E308" s="78"/>
      <c r="F308" s="5" t="s">
        <v>80</v>
      </c>
      <c r="G308" s="5" t="s">
        <v>14</v>
      </c>
      <c r="H308" s="4" t="s">
        <v>383</v>
      </c>
      <c r="I308" s="5"/>
      <c r="J308" s="34" t="e">
        <f t="shared" ref="J308:AB312" si="239">J309</f>
        <v>#REF!</v>
      </c>
      <c r="K308" s="34" t="e">
        <f t="shared" si="239"/>
        <v>#REF!</v>
      </c>
      <c r="L308" s="34" t="e">
        <f t="shared" si="239"/>
        <v>#REF!</v>
      </c>
      <c r="M308" s="34" t="e">
        <f t="shared" si="239"/>
        <v>#REF!</v>
      </c>
      <c r="N308" s="34" t="e">
        <f t="shared" si="239"/>
        <v>#REF!</v>
      </c>
      <c r="O308" s="34" t="e">
        <f t="shared" si="239"/>
        <v>#REF!</v>
      </c>
      <c r="P308" s="34" t="e">
        <f t="shared" si="239"/>
        <v>#REF!</v>
      </c>
      <c r="Q308" s="34" t="e">
        <f t="shared" si="239"/>
        <v>#REF!</v>
      </c>
      <c r="R308" s="34" t="e">
        <f t="shared" si="239"/>
        <v>#REF!</v>
      </c>
      <c r="S308" s="34" t="e">
        <f t="shared" si="239"/>
        <v>#REF!</v>
      </c>
      <c r="T308" s="34" t="e">
        <f t="shared" si="239"/>
        <v>#REF!</v>
      </c>
      <c r="U308" s="34" t="e">
        <f t="shared" si="239"/>
        <v>#REF!</v>
      </c>
      <c r="V308" s="34" t="e">
        <f t="shared" si="239"/>
        <v>#REF!</v>
      </c>
      <c r="W308" s="34" t="e">
        <f t="shared" si="239"/>
        <v>#REF!</v>
      </c>
      <c r="X308" s="34" t="e">
        <f t="shared" si="239"/>
        <v>#REF!</v>
      </c>
      <c r="Y308" s="34" t="e">
        <f t="shared" si="239"/>
        <v>#REF!</v>
      </c>
      <c r="Z308" s="34">
        <f t="shared" si="239"/>
        <v>0</v>
      </c>
      <c r="AA308" s="34">
        <f t="shared" si="239"/>
        <v>0</v>
      </c>
      <c r="AB308" s="34">
        <f t="shared" si="239"/>
        <v>0</v>
      </c>
      <c r="AC308" s="127" t="e">
        <f t="shared" si="203"/>
        <v>#DIV/0!</v>
      </c>
    </row>
    <row r="309" spans="1:29" ht="60" x14ac:dyDescent="0.25">
      <c r="A309" s="3" t="s">
        <v>56</v>
      </c>
      <c r="B309" s="3"/>
      <c r="C309" s="3"/>
      <c r="D309" s="3"/>
      <c r="E309" s="78"/>
      <c r="F309" s="4" t="s">
        <v>80</v>
      </c>
      <c r="G309" s="4" t="s">
        <v>14</v>
      </c>
      <c r="H309" s="4" t="s">
        <v>383</v>
      </c>
      <c r="I309" s="4" t="s">
        <v>112</v>
      </c>
      <c r="J309" s="34" t="e">
        <f t="shared" si="239"/>
        <v>#REF!</v>
      </c>
      <c r="K309" s="34" t="e">
        <f t="shared" si="239"/>
        <v>#REF!</v>
      </c>
      <c r="L309" s="34" t="e">
        <f t="shared" si="239"/>
        <v>#REF!</v>
      </c>
      <c r="M309" s="34" t="e">
        <f t="shared" si="239"/>
        <v>#REF!</v>
      </c>
      <c r="N309" s="34" t="e">
        <f t="shared" si="239"/>
        <v>#REF!</v>
      </c>
      <c r="O309" s="34" t="e">
        <f t="shared" si="239"/>
        <v>#REF!</v>
      </c>
      <c r="P309" s="34" t="e">
        <f t="shared" si="239"/>
        <v>#REF!</v>
      </c>
      <c r="Q309" s="34" t="e">
        <f t="shared" si="239"/>
        <v>#REF!</v>
      </c>
      <c r="R309" s="34" t="e">
        <f t="shared" si="239"/>
        <v>#REF!</v>
      </c>
      <c r="S309" s="34" t="e">
        <f t="shared" si="239"/>
        <v>#REF!</v>
      </c>
      <c r="T309" s="34" t="e">
        <f t="shared" si="239"/>
        <v>#REF!</v>
      </c>
      <c r="U309" s="34" t="e">
        <f t="shared" si="239"/>
        <v>#REF!</v>
      </c>
      <c r="V309" s="34" t="e">
        <f t="shared" si="239"/>
        <v>#REF!</v>
      </c>
      <c r="W309" s="34" t="e">
        <f t="shared" si="239"/>
        <v>#REF!</v>
      </c>
      <c r="X309" s="34" t="e">
        <f t="shared" si="239"/>
        <v>#REF!</v>
      </c>
      <c r="Y309" s="34" t="e">
        <f t="shared" si="239"/>
        <v>#REF!</v>
      </c>
      <c r="Z309" s="34">
        <f t="shared" si="239"/>
        <v>0</v>
      </c>
      <c r="AA309" s="34">
        <f t="shared" si="239"/>
        <v>0</v>
      </c>
      <c r="AB309" s="34">
        <f t="shared" si="239"/>
        <v>0</v>
      </c>
      <c r="AC309" s="127" t="e">
        <f t="shared" si="203"/>
        <v>#DIV/0!</v>
      </c>
    </row>
    <row r="310" spans="1:29" ht="30" x14ac:dyDescent="0.25">
      <c r="A310" s="3" t="s">
        <v>113</v>
      </c>
      <c r="B310" s="3"/>
      <c r="C310" s="3"/>
      <c r="D310" s="3"/>
      <c r="E310" s="78"/>
      <c r="F310" s="4" t="s">
        <v>80</v>
      </c>
      <c r="G310" s="4" t="s">
        <v>14</v>
      </c>
      <c r="H310" s="4" t="s">
        <v>383</v>
      </c>
      <c r="I310" s="4" t="s">
        <v>114</v>
      </c>
      <c r="J310" s="34" t="e">
        <f>'2.ВС'!#REF!</f>
        <v>#REF!</v>
      </c>
      <c r="K310" s="34" t="e">
        <f>'2.ВС'!#REF!</f>
        <v>#REF!</v>
      </c>
      <c r="L310" s="34" t="e">
        <f>'2.ВС'!#REF!</f>
        <v>#REF!</v>
      </c>
      <c r="M310" s="34" t="e">
        <f>'2.ВС'!#REF!</f>
        <v>#REF!</v>
      </c>
      <c r="N310" s="34" t="e">
        <f>'2.ВС'!#REF!</f>
        <v>#REF!</v>
      </c>
      <c r="O310" s="34" t="e">
        <f>'2.ВС'!#REF!</f>
        <v>#REF!</v>
      </c>
      <c r="P310" s="34" t="e">
        <f>'2.ВС'!#REF!</f>
        <v>#REF!</v>
      </c>
      <c r="Q310" s="34" t="e">
        <f>'2.ВС'!#REF!</f>
        <v>#REF!</v>
      </c>
      <c r="R310" s="34" t="e">
        <f>'2.ВС'!#REF!</f>
        <v>#REF!</v>
      </c>
      <c r="S310" s="34" t="e">
        <f>'2.ВС'!#REF!</f>
        <v>#REF!</v>
      </c>
      <c r="T310" s="34" t="e">
        <f>'2.ВС'!#REF!</f>
        <v>#REF!</v>
      </c>
      <c r="U310" s="34" t="e">
        <f>'2.ВС'!#REF!</f>
        <v>#REF!</v>
      </c>
      <c r="V310" s="34" t="e">
        <f>'2.ВС'!#REF!</f>
        <v>#REF!</v>
      </c>
      <c r="W310" s="34" t="e">
        <f>'2.ВС'!#REF!</f>
        <v>#REF!</v>
      </c>
      <c r="X310" s="34" t="e">
        <f>'2.ВС'!#REF!</f>
        <v>#REF!</v>
      </c>
      <c r="Y310" s="34" t="e">
        <f>'2.ВС'!#REF!</f>
        <v>#REF!</v>
      </c>
      <c r="Z310" s="34">
        <f>'2.ВС'!J186</f>
        <v>0</v>
      </c>
      <c r="AA310" s="34">
        <f>'2.ВС'!K186</f>
        <v>0</v>
      </c>
      <c r="AB310" s="34">
        <f>'2.ВС'!L186</f>
        <v>0</v>
      </c>
      <c r="AC310" s="127" t="e">
        <f t="shared" si="203"/>
        <v>#DIV/0!</v>
      </c>
    </row>
    <row r="311" spans="1:29" ht="30" x14ac:dyDescent="0.25">
      <c r="A311" s="13" t="s">
        <v>408</v>
      </c>
      <c r="B311" s="3"/>
      <c r="C311" s="3"/>
      <c r="D311" s="3"/>
      <c r="E311" s="78">
        <v>851</v>
      </c>
      <c r="F311" s="5" t="s">
        <v>80</v>
      </c>
      <c r="G311" s="5" t="s">
        <v>14</v>
      </c>
      <c r="H311" s="4" t="s">
        <v>407</v>
      </c>
      <c r="I311" s="5"/>
      <c r="J311" s="34" t="e">
        <f t="shared" si="239"/>
        <v>#REF!</v>
      </c>
      <c r="K311" s="34" t="e">
        <f t="shared" si="239"/>
        <v>#REF!</v>
      </c>
      <c r="L311" s="34" t="e">
        <f t="shared" si="239"/>
        <v>#REF!</v>
      </c>
      <c r="M311" s="34" t="e">
        <f t="shared" si="239"/>
        <v>#REF!</v>
      </c>
      <c r="N311" s="34" t="e">
        <f t="shared" si="239"/>
        <v>#REF!</v>
      </c>
      <c r="O311" s="34" t="e">
        <f t="shared" si="239"/>
        <v>#REF!</v>
      </c>
      <c r="P311" s="34" t="e">
        <f t="shared" si="239"/>
        <v>#REF!</v>
      </c>
      <c r="Q311" s="34" t="e">
        <f t="shared" si="239"/>
        <v>#REF!</v>
      </c>
      <c r="R311" s="34" t="e">
        <f t="shared" si="239"/>
        <v>#REF!</v>
      </c>
      <c r="S311" s="34" t="e">
        <f t="shared" si="239"/>
        <v>#REF!</v>
      </c>
      <c r="T311" s="34" t="e">
        <f t="shared" si="239"/>
        <v>#REF!</v>
      </c>
      <c r="U311" s="34" t="e">
        <f t="shared" si="239"/>
        <v>#REF!</v>
      </c>
      <c r="V311" s="34" t="e">
        <f t="shared" si="239"/>
        <v>#REF!</v>
      </c>
      <c r="W311" s="34" t="e">
        <f t="shared" si="239"/>
        <v>#REF!</v>
      </c>
      <c r="X311" s="34" t="e">
        <f t="shared" si="239"/>
        <v>#REF!</v>
      </c>
      <c r="Y311" s="34" t="e">
        <f t="shared" si="239"/>
        <v>#REF!</v>
      </c>
      <c r="Z311" s="34">
        <f t="shared" si="239"/>
        <v>225000</v>
      </c>
      <c r="AA311" s="34">
        <f t="shared" si="239"/>
        <v>225000</v>
      </c>
      <c r="AB311" s="34">
        <f t="shared" si="239"/>
        <v>0</v>
      </c>
      <c r="AC311" s="127">
        <f t="shared" si="203"/>
        <v>0</v>
      </c>
    </row>
    <row r="312" spans="1:29" ht="60" x14ac:dyDescent="0.25">
      <c r="A312" s="3" t="s">
        <v>56</v>
      </c>
      <c r="B312" s="3"/>
      <c r="C312" s="3"/>
      <c r="D312" s="3"/>
      <c r="E312" s="78">
        <v>851</v>
      </c>
      <c r="F312" s="4" t="s">
        <v>80</v>
      </c>
      <c r="G312" s="4" t="s">
        <v>14</v>
      </c>
      <c r="H312" s="4" t="s">
        <v>407</v>
      </c>
      <c r="I312" s="4" t="s">
        <v>112</v>
      </c>
      <c r="J312" s="34" t="e">
        <f t="shared" si="239"/>
        <v>#REF!</v>
      </c>
      <c r="K312" s="34" t="e">
        <f t="shared" si="239"/>
        <v>#REF!</v>
      </c>
      <c r="L312" s="34" t="e">
        <f t="shared" si="239"/>
        <v>#REF!</v>
      </c>
      <c r="M312" s="34" t="e">
        <f t="shared" si="239"/>
        <v>#REF!</v>
      </c>
      <c r="N312" s="34" t="e">
        <f t="shared" si="239"/>
        <v>#REF!</v>
      </c>
      <c r="O312" s="34" t="e">
        <f t="shared" si="239"/>
        <v>#REF!</v>
      </c>
      <c r="P312" s="34" t="e">
        <f t="shared" si="239"/>
        <v>#REF!</v>
      </c>
      <c r="Q312" s="34" t="e">
        <f t="shared" si="239"/>
        <v>#REF!</v>
      </c>
      <c r="R312" s="34" t="e">
        <f t="shared" si="239"/>
        <v>#REF!</v>
      </c>
      <c r="S312" s="34" t="e">
        <f t="shared" si="239"/>
        <v>#REF!</v>
      </c>
      <c r="T312" s="34" t="e">
        <f t="shared" si="239"/>
        <v>#REF!</v>
      </c>
      <c r="U312" s="34" t="e">
        <f t="shared" si="239"/>
        <v>#REF!</v>
      </c>
      <c r="V312" s="34" t="e">
        <f t="shared" si="239"/>
        <v>#REF!</v>
      </c>
      <c r="W312" s="34" t="e">
        <f t="shared" si="239"/>
        <v>#REF!</v>
      </c>
      <c r="X312" s="34" t="e">
        <f t="shared" si="239"/>
        <v>#REF!</v>
      </c>
      <c r="Y312" s="34" t="e">
        <f t="shared" si="239"/>
        <v>#REF!</v>
      </c>
      <c r="Z312" s="34">
        <f t="shared" si="239"/>
        <v>225000</v>
      </c>
      <c r="AA312" s="34">
        <f t="shared" si="239"/>
        <v>225000</v>
      </c>
      <c r="AB312" s="34">
        <f t="shared" si="239"/>
        <v>0</v>
      </c>
      <c r="AC312" s="127">
        <f t="shared" si="203"/>
        <v>0</v>
      </c>
    </row>
    <row r="313" spans="1:29" ht="30" x14ac:dyDescent="0.25">
      <c r="A313" s="3" t="s">
        <v>113</v>
      </c>
      <c r="B313" s="3"/>
      <c r="C313" s="3"/>
      <c r="D313" s="3"/>
      <c r="E313" s="78">
        <v>851</v>
      </c>
      <c r="F313" s="4" t="s">
        <v>80</v>
      </c>
      <c r="G313" s="4" t="s">
        <v>14</v>
      </c>
      <c r="H313" s="4" t="s">
        <v>407</v>
      </c>
      <c r="I313" s="4" t="s">
        <v>114</v>
      </c>
      <c r="J313" s="34" t="e">
        <f>'2.ВС'!#REF!</f>
        <v>#REF!</v>
      </c>
      <c r="K313" s="34" t="e">
        <f>'2.ВС'!#REF!</f>
        <v>#REF!</v>
      </c>
      <c r="L313" s="34" t="e">
        <f>'2.ВС'!#REF!</f>
        <v>#REF!</v>
      </c>
      <c r="M313" s="34" t="e">
        <f>'2.ВС'!#REF!</f>
        <v>#REF!</v>
      </c>
      <c r="N313" s="34" t="e">
        <f>'2.ВС'!#REF!</f>
        <v>#REF!</v>
      </c>
      <c r="O313" s="34" t="e">
        <f>'2.ВС'!#REF!</f>
        <v>#REF!</v>
      </c>
      <c r="P313" s="34" t="e">
        <f>'2.ВС'!#REF!</f>
        <v>#REF!</v>
      </c>
      <c r="Q313" s="34" t="e">
        <f>'2.ВС'!#REF!</f>
        <v>#REF!</v>
      </c>
      <c r="R313" s="34" t="e">
        <f>'2.ВС'!#REF!</f>
        <v>#REF!</v>
      </c>
      <c r="S313" s="34" t="e">
        <f>'2.ВС'!#REF!</f>
        <v>#REF!</v>
      </c>
      <c r="T313" s="34" t="e">
        <f>'2.ВС'!#REF!</f>
        <v>#REF!</v>
      </c>
      <c r="U313" s="34" t="e">
        <f>'2.ВС'!#REF!</f>
        <v>#REF!</v>
      </c>
      <c r="V313" s="34" t="e">
        <f>'2.ВС'!#REF!</f>
        <v>#REF!</v>
      </c>
      <c r="W313" s="34" t="e">
        <f>'2.ВС'!#REF!</f>
        <v>#REF!</v>
      </c>
      <c r="X313" s="34" t="e">
        <f>'2.ВС'!#REF!</f>
        <v>#REF!</v>
      </c>
      <c r="Y313" s="34" t="e">
        <f>'2.ВС'!#REF!</f>
        <v>#REF!</v>
      </c>
      <c r="Z313" s="34">
        <f>'2.ВС'!J189</f>
        <v>225000</v>
      </c>
      <c r="AA313" s="34">
        <f>'2.ВС'!K189</f>
        <v>225000</v>
      </c>
      <c r="AB313" s="34">
        <f>'2.ВС'!L189</f>
        <v>0</v>
      </c>
      <c r="AC313" s="127">
        <f t="shared" si="203"/>
        <v>0</v>
      </c>
    </row>
    <row r="314" spans="1:29" ht="28.5" x14ac:dyDescent="0.25">
      <c r="A314" s="29" t="s">
        <v>123</v>
      </c>
      <c r="B314" s="58"/>
      <c r="C314" s="58"/>
      <c r="D314" s="58"/>
      <c r="E314" s="78">
        <v>851</v>
      </c>
      <c r="F314" s="31" t="s">
        <v>80</v>
      </c>
      <c r="G314" s="31" t="s">
        <v>16</v>
      </c>
      <c r="H314" s="31"/>
      <c r="I314" s="31"/>
      <c r="J314" s="63" t="e">
        <f t="shared" ref="J314:AB316" si="240">J315</f>
        <v>#REF!</v>
      </c>
      <c r="K314" s="63" t="e">
        <f t="shared" si="240"/>
        <v>#REF!</v>
      </c>
      <c r="L314" s="63" t="e">
        <f t="shared" si="240"/>
        <v>#REF!</v>
      </c>
      <c r="M314" s="63" t="e">
        <f t="shared" si="240"/>
        <v>#REF!</v>
      </c>
      <c r="N314" s="63" t="e">
        <f t="shared" si="240"/>
        <v>#REF!</v>
      </c>
      <c r="O314" s="63" t="e">
        <f t="shared" si="240"/>
        <v>#REF!</v>
      </c>
      <c r="P314" s="63" t="e">
        <f t="shared" si="240"/>
        <v>#REF!</v>
      </c>
      <c r="Q314" s="63" t="e">
        <f t="shared" si="240"/>
        <v>#REF!</v>
      </c>
      <c r="R314" s="63" t="e">
        <f t="shared" si="240"/>
        <v>#REF!</v>
      </c>
      <c r="S314" s="63" t="e">
        <f t="shared" si="240"/>
        <v>#REF!</v>
      </c>
      <c r="T314" s="63" t="e">
        <f t="shared" si="240"/>
        <v>#REF!</v>
      </c>
      <c r="U314" s="63" t="e">
        <f t="shared" si="240"/>
        <v>#REF!</v>
      </c>
      <c r="V314" s="63" t="e">
        <f t="shared" si="240"/>
        <v>#REF!</v>
      </c>
      <c r="W314" s="63" t="e">
        <f t="shared" si="240"/>
        <v>#REF!</v>
      </c>
      <c r="X314" s="63" t="e">
        <f t="shared" si="240"/>
        <v>#REF!</v>
      </c>
      <c r="Y314" s="63" t="e">
        <f t="shared" si="240"/>
        <v>#REF!</v>
      </c>
      <c r="Z314" s="63">
        <f t="shared" si="240"/>
        <v>5000</v>
      </c>
      <c r="AA314" s="63">
        <f t="shared" si="240"/>
        <v>5000</v>
      </c>
      <c r="AB314" s="63">
        <f t="shared" si="240"/>
        <v>0</v>
      </c>
      <c r="AC314" s="127">
        <f t="shared" si="203"/>
        <v>0</v>
      </c>
    </row>
    <row r="315" spans="1:29" ht="45" x14ac:dyDescent="0.25">
      <c r="A315" s="25" t="s">
        <v>124</v>
      </c>
      <c r="B315" s="3"/>
      <c r="C315" s="3"/>
      <c r="D315" s="3"/>
      <c r="E315" s="78">
        <v>851</v>
      </c>
      <c r="F315" s="4" t="s">
        <v>80</v>
      </c>
      <c r="G315" s="4" t="s">
        <v>16</v>
      </c>
      <c r="H315" s="4" t="s">
        <v>125</v>
      </c>
      <c r="I315" s="4"/>
      <c r="J315" s="34" t="e">
        <f t="shared" si="240"/>
        <v>#REF!</v>
      </c>
      <c r="K315" s="34" t="e">
        <f t="shared" si="240"/>
        <v>#REF!</v>
      </c>
      <c r="L315" s="34" t="e">
        <f t="shared" si="240"/>
        <v>#REF!</v>
      </c>
      <c r="M315" s="34" t="e">
        <f t="shared" si="240"/>
        <v>#REF!</v>
      </c>
      <c r="N315" s="34" t="e">
        <f t="shared" si="240"/>
        <v>#REF!</v>
      </c>
      <c r="O315" s="34" t="e">
        <f t="shared" si="240"/>
        <v>#REF!</v>
      </c>
      <c r="P315" s="34" t="e">
        <f t="shared" si="240"/>
        <v>#REF!</v>
      </c>
      <c r="Q315" s="34" t="e">
        <f t="shared" si="240"/>
        <v>#REF!</v>
      </c>
      <c r="R315" s="34" t="e">
        <f t="shared" si="240"/>
        <v>#REF!</v>
      </c>
      <c r="S315" s="34" t="e">
        <f t="shared" si="240"/>
        <v>#REF!</v>
      </c>
      <c r="T315" s="34" t="e">
        <f t="shared" si="240"/>
        <v>#REF!</v>
      </c>
      <c r="U315" s="34" t="e">
        <f t="shared" si="240"/>
        <v>#REF!</v>
      </c>
      <c r="V315" s="34" t="e">
        <f t="shared" si="240"/>
        <v>#REF!</v>
      </c>
      <c r="W315" s="34" t="e">
        <f t="shared" si="240"/>
        <v>#REF!</v>
      </c>
      <c r="X315" s="34" t="e">
        <f t="shared" si="240"/>
        <v>#REF!</v>
      </c>
      <c r="Y315" s="34" t="e">
        <f t="shared" si="240"/>
        <v>#REF!</v>
      </c>
      <c r="Z315" s="34">
        <f t="shared" si="240"/>
        <v>5000</v>
      </c>
      <c r="AA315" s="34">
        <f t="shared" si="240"/>
        <v>5000</v>
      </c>
      <c r="AB315" s="34">
        <f t="shared" si="240"/>
        <v>0</v>
      </c>
      <c r="AC315" s="127">
        <f t="shared" si="203"/>
        <v>0</v>
      </c>
    </row>
    <row r="316" spans="1:29" ht="60" x14ac:dyDescent="0.25">
      <c r="A316" s="3" t="s">
        <v>25</v>
      </c>
      <c r="B316" s="76"/>
      <c r="C316" s="76"/>
      <c r="D316" s="76"/>
      <c r="E316" s="78">
        <v>851</v>
      </c>
      <c r="F316" s="4" t="s">
        <v>80</v>
      </c>
      <c r="G316" s="4" t="s">
        <v>16</v>
      </c>
      <c r="H316" s="4" t="s">
        <v>125</v>
      </c>
      <c r="I316" s="4" t="s">
        <v>26</v>
      </c>
      <c r="J316" s="34" t="e">
        <f t="shared" si="240"/>
        <v>#REF!</v>
      </c>
      <c r="K316" s="34" t="e">
        <f t="shared" si="240"/>
        <v>#REF!</v>
      </c>
      <c r="L316" s="34" t="e">
        <f t="shared" si="240"/>
        <v>#REF!</v>
      </c>
      <c r="M316" s="34" t="e">
        <f t="shared" si="240"/>
        <v>#REF!</v>
      </c>
      <c r="N316" s="34" t="e">
        <f t="shared" si="240"/>
        <v>#REF!</v>
      </c>
      <c r="O316" s="34" t="e">
        <f t="shared" si="240"/>
        <v>#REF!</v>
      </c>
      <c r="P316" s="34" t="e">
        <f t="shared" si="240"/>
        <v>#REF!</v>
      </c>
      <c r="Q316" s="34" t="e">
        <f t="shared" si="240"/>
        <v>#REF!</v>
      </c>
      <c r="R316" s="34" t="e">
        <f t="shared" si="240"/>
        <v>#REF!</v>
      </c>
      <c r="S316" s="34" t="e">
        <f t="shared" si="240"/>
        <v>#REF!</v>
      </c>
      <c r="T316" s="34" t="e">
        <f t="shared" si="240"/>
        <v>#REF!</v>
      </c>
      <c r="U316" s="34" t="e">
        <f t="shared" si="240"/>
        <v>#REF!</v>
      </c>
      <c r="V316" s="34" t="e">
        <f t="shared" si="240"/>
        <v>#REF!</v>
      </c>
      <c r="W316" s="34" t="e">
        <f t="shared" si="240"/>
        <v>#REF!</v>
      </c>
      <c r="X316" s="34" t="e">
        <f t="shared" si="240"/>
        <v>#REF!</v>
      </c>
      <c r="Y316" s="34" t="e">
        <f t="shared" si="240"/>
        <v>#REF!</v>
      </c>
      <c r="Z316" s="34">
        <f t="shared" si="240"/>
        <v>5000</v>
      </c>
      <c r="AA316" s="34">
        <f t="shared" si="240"/>
        <v>5000</v>
      </c>
      <c r="AB316" s="34">
        <f t="shared" si="240"/>
        <v>0</v>
      </c>
      <c r="AC316" s="127">
        <f t="shared" si="203"/>
        <v>0</v>
      </c>
    </row>
    <row r="317" spans="1:29" ht="60" x14ac:dyDescent="0.25">
      <c r="A317" s="3" t="s">
        <v>12</v>
      </c>
      <c r="B317" s="3"/>
      <c r="C317" s="3"/>
      <c r="D317" s="3"/>
      <c r="E317" s="78">
        <v>851</v>
      </c>
      <c r="F317" s="4" t="s">
        <v>80</v>
      </c>
      <c r="G317" s="4" t="s">
        <v>16</v>
      </c>
      <c r="H317" s="4" t="s">
        <v>125</v>
      </c>
      <c r="I317" s="4" t="s">
        <v>27</v>
      </c>
      <c r="J317" s="34" t="e">
        <f>'2.ВС'!#REF!</f>
        <v>#REF!</v>
      </c>
      <c r="K317" s="34" t="e">
        <f>'2.ВС'!#REF!</f>
        <v>#REF!</v>
      </c>
      <c r="L317" s="34" t="e">
        <f>'2.ВС'!#REF!</f>
        <v>#REF!</v>
      </c>
      <c r="M317" s="34" t="e">
        <f>'2.ВС'!#REF!</f>
        <v>#REF!</v>
      </c>
      <c r="N317" s="34" t="e">
        <f>'2.ВС'!#REF!</f>
        <v>#REF!</v>
      </c>
      <c r="O317" s="34" t="e">
        <f>'2.ВС'!#REF!</f>
        <v>#REF!</v>
      </c>
      <c r="P317" s="34" t="e">
        <f>'2.ВС'!#REF!</f>
        <v>#REF!</v>
      </c>
      <c r="Q317" s="34" t="e">
        <f>'2.ВС'!#REF!</f>
        <v>#REF!</v>
      </c>
      <c r="R317" s="34" t="e">
        <f>'2.ВС'!#REF!</f>
        <v>#REF!</v>
      </c>
      <c r="S317" s="34" t="e">
        <f>'2.ВС'!#REF!</f>
        <v>#REF!</v>
      </c>
      <c r="T317" s="34" t="e">
        <f>'2.ВС'!#REF!</f>
        <v>#REF!</v>
      </c>
      <c r="U317" s="34" t="e">
        <f>'2.ВС'!#REF!</f>
        <v>#REF!</v>
      </c>
      <c r="V317" s="34" t="e">
        <f>'2.ВС'!#REF!</f>
        <v>#REF!</v>
      </c>
      <c r="W317" s="34" t="e">
        <f>'2.ВС'!#REF!</f>
        <v>#REF!</v>
      </c>
      <c r="X317" s="34" t="e">
        <f>'2.ВС'!#REF!</f>
        <v>#REF!</v>
      </c>
      <c r="Y317" s="34" t="e">
        <f>'2.ВС'!#REF!</f>
        <v>#REF!</v>
      </c>
      <c r="Z317" s="34">
        <f>'2.ВС'!J193</f>
        <v>5000</v>
      </c>
      <c r="AA317" s="34">
        <f>'2.ВС'!K193</f>
        <v>5000</v>
      </c>
      <c r="AB317" s="34">
        <f>'2.ВС'!L193</f>
        <v>0</v>
      </c>
      <c r="AC317" s="127">
        <f t="shared" si="203"/>
        <v>0</v>
      </c>
    </row>
    <row r="318" spans="1:29" x14ac:dyDescent="0.25">
      <c r="A318" s="13"/>
      <c r="B318" s="76"/>
      <c r="C318" s="76"/>
      <c r="D318" s="76"/>
      <c r="E318" s="78"/>
      <c r="F318" s="4"/>
      <c r="G318" s="4"/>
      <c r="H318" s="4"/>
      <c r="I318" s="4"/>
      <c r="J318" s="34" t="e">
        <f>'2.ВС'!#REF!+'2.ВС'!#REF!</f>
        <v>#REF!</v>
      </c>
      <c r="K318" s="34" t="e">
        <f>'2.ВС'!#REF!+'2.ВС'!#REF!</f>
        <v>#REF!</v>
      </c>
      <c r="L318" s="34" t="e">
        <f>'2.ВС'!#REF!+'2.ВС'!#REF!</f>
        <v>#REF!</v>
      </c>
      <c r="M318" s="34" t="e">
        <f>'2.ВС'!#REF!+'2.ВС'!#REF!</f>
        <v>#REF!</v>
      </c>
      <c r="N318" s="34" t="e">
        <f>'2.ВС'!#REF!+'2.ВС'!#REF!</f>
        <v>#REF!</v>
      </c>
      <c r="O318" s="34" t="e">
        <f>'2.ВС'!#REF!+'2.ВС'!#REF!</f>
        <v>#REF!</v>
      </c>
      <c r="P318" s="34" t="e">
        <f>'2.ВС'!#REF!+'2.ВС'!#REF!</f>
        <v>#REF!</v>
      </c>
      <c r="Q318" s="34" t="e">
        <f>'2.ВС'!#REF!+'2.ВС'!#REF!</f>
        <v>#REF!</v>
      </c>
      <c r="R318" s="34" t="e">
        <f>'2.ВС'!#REF!+'2.ВС'!#REF!</f>
        <v>#REF!</v>
      </c>
      <c r="S318" s="34" t="e">
        <f>'2.ВС'!#REF!+'2.ВС'!#REF!</f>
        <v>#REF!</v>
      </c>
      <c r="T318" s="34" t="e">
        <f>'2.ВС'!#REF!+'2.ВС'!#REF!</f>
        <v>#REF!</v>
      </c>
      <c r="U318" s="34" t="e">
        <f>'2.ВС'!#REF!+'2.ВС'!#REF!</f>
        <v>#REF!</v>
      </c>
      <c r="V318" s="34" t="e">
        <f>'2.ВС'!#REF!+'2.ВС'!#REF!</f>
        <v>#REF!</v>
      </c>
      <c r="W318" s="34" t="e">
        <f>'2.ВС'!#REF!+'2.ВС'!#REF!</f>
        <v>#REF!</v>
      </c>
      <c r="X318" s="34" t="e">
        <f>'2.ВС'!#REF!+'2.ВС'!#REF!</f>
        <v>#REF!</v>
      </c>
      <c r="Y318" s="34" t="e">
        <f>'2.ВС'!#REF!+'2.ВС'!#REF!</f>
        <v>#REF!</v>
      </c>
      <c r="Z318" s="34">
        <f>'2.ВС'!J194+'2.ВС'!J332</f>
        <v>25432613.469999999</v>
      </c>
      <c r="AA318" s="34">
        <f>'2.ВС'!K194+'2.ВС'!K332</f>
        <v>25487613.469999999</v>
      </c>
      <c r="AB318" s="34">
        <f>'2.ВС'!L194+'2.ВС'!L332</f>
        <v>12793765.950000003</v>
      </c>
      <c r="AC318" s="127">
        <f t="shared" si="203"/>
        <v>50.196013703122134</v>
      </c>
    </row>
    <row r="319" spans="1:29" x14ac:dyDescent="0.25">
      <c r="A319" s="26" t="s">
        <v>126</v>
      </c>
      <c r="B319" s="57"/>
      <c r="C319" s="57"/>
      <c r="D319" s="57"/>
      <c r="E319" s="78">
        <v>852</v>
      </c>
      <c r="F319" s="27" t="s">
        <v>127</v>
      </c>
      <c r="G319" s="27"/>
      <c r="H319" s="27"/>
      <c r="I319" s="27"/>
      <c r="J319" s="43" t="e">
        <f t="shared" ref="J319:M319" si="241">J320+J324+J334+J351</f>
        <v>#REF!</v>
      </c>
      <c r="K319" s="43" t="e">
        <f t="shared" si="241"/>
        <v>#REF!</v>
      </c>
      <c r="L319" s="43" t="e">
        <f t="shared" si="241"/>
        <v>#REF!</v>
      </c>
      <c r="M319" s="43" t="e">
        <f t="shared" si="241"/>
        <v>#REF!</v>
      </c>
      <c r="N319" s="43" t="e">
        <f t="shared" ref="N319:U319" si="242">N320+N324+N334+N351</f>
        <v>#REF!</v>
      </c>
      <c r="O319" s="43" t="e">
        <f t="shared" si="242"/>
        <v>#REF!</v>
      </c>
      <c r="P319" s="43" t="e">
        <f t="shared" si="242"/>
        <v>#REF!</v>
      </c>
      <c r="Q319" s="43" t="e">
        <f t="shared" si="242"/>
        <v>#REF!</v>
      </c>
      <c r="R319" s="43" t="e">
        <f t="shared" si="242"/>
        <v>#REF!</v>
      </c>
      <c r="S319" s="43" t="e">
        <f t="shared" si="242"/>
        <v>#REF!</v>
      </c>
      <c r="T319" s="43" t="e">
        <f t="shared" si="242"/>
        <v>#REF!</v>
      </c>
      <c r="U319" s="43" t="e">
        <f t="shared" si="242"/>
        <v>#REF!</v>
      </c>
      <c r="V319" s="43" t="e">
        <f t="shared" ref="V319:Y319" si="243">V320+V324+V334+V351</f>
        <v>#REF!</v>
      </c>
      <c r="W319" s="43" t="e">
        <f t="shared" si="243"/>
        <v>#REF!</v>
      </c>
      <c r="X319" s="43" t="e">
        <f t="shared" si="243"/>
        <v>#REF!</v>
      </c>
      <c r="Y319" s="43" t="e">
        <f t="shared" si="243"/>
        <v>#REF!</v>
      </c>
      <c r="Z319" s="43">
        <f t="shared" ref="Z319:AB319" si="244">Z320+Z324+Z334+Z351</f>
        <v>25432613.469999999</v>
      </c>
      <c r="AA319" s="43">
        <f t="shared" si="244"/>
        <v>25487613.469999999</v>
      </c>
      <c r="AB319" s="43">
        <f t="shared" si="244"/>
        <v>12793765.950000001</v>
      </c>
      <c r="AC319" s="127">
        <f t="shared" si="203"/>
        <v>50.196013703122134</v>
      </c>
    </row>
    <row r="320" spans="1:29" x14ac:dyDescent="0.25">
      <c r="A320" s="29" t="s">
        <v>128</v>
      </c>
      <c r="B320" s="58"/>
      <c r="C320" s="58"/>
      <c r="D320" s="58"/>
      <c r="E320" s="78">
        <v>851</v>
      </c>
      <c r="F320" s="31" t="s">
        <v>127</v>
      </c>
      <c r="G320" s="31" t="s">
        <v>14</v>
      </c>
      <c r="H320" s="31"/>
      <c r="I320" s="31"/>
      <c r="J320" s="35" t="e">
        <f t="shared" ref="J320:AB322" si="245">J321</f>
        <v>#REF!</v>
      </c>
      <c r="K320" s="35" t="e">
        <f t="shared" si="245"/>
        <v>#REF!</v>
      </c>
      <c r="L320" s="35" t="e">
        <f t="shared" si="245"/>
        <v>#REF!</v>
      </c>
      <c r="M320" s="35" t="e">
        <f t="shared" si="245"/>
        <v>#REF!</v>
      </c>
      <c r="N320" s="35" t="e">
        <f t="shared" si="245"/>
        <v>#REF!</v>
      </c>
      <c r="O320" s="35" t="e">
        <f t="shared" si="245"/>
        <v>#REF!</v>
      </c>
      <c r="P320" s="35" t="e">
        <f t="shared" si="245"/>
        <v>#REF!</v>
      </c>
      <c r="Q320" s="35" t="e">
        <f t="shared" si="245"/>
        <v>#REF!</v>
      </c>
      <c r="R320" s="35" t="e">
        <f t="shared" si="245"/>
        <v>#REF!</v>
      </c>
      <c r="S320" s="35" t="e">
        <f t="shared" si="245"/>
        <v>#REF!</v>
      </c>
      <c r="T320" s="35" t="e">
        <f t="shared" si="245"/>
        <v>#REF!</v>
      </c>
      <c r="U320" s="35" t="e">
        <f t="shared" si="245"/>
        <v>#REF!</v>
      </c>
      <c r="V320" s="35" t="e">
        <f t="shared" si="245"/>
        <v>#REF!</v>
      </c>
      <c r="W320" s="35" t="e">
        <f t="shared" si="245"/>
        <v>#REF!</v>
      </c>
      <c r="X320" s="35" t="e">
        <f t="shared" si="245"/>
        <v>#REF!</v>
      </c>
      <c r="Y320" s="35" t="e">
        <f t="shared" si="245"/>
        <v>#REF!</v>
      </c>
      <c r="Z320" s="35">
        <f t="shared" si="245"/>
        <v>3100238</v>
      </c>
      <c r="AA320" s="35">
        <f t="shared" si="245"/>
        <v>3100238</v>
      </c>
      <c r="AB320" s="35">
        <f t="shared" si="245"/>
        <v>2238238.9700000002</v>
      </c>
      <c r="AC320" s="127">
        <f t="shared" si="203"/>
        <v>72.195714329028931</v>
      </c>
    </row>
    <row r="321" spans="1:29" ht="45" x14ac:dyDescent="0.25">
      <c r="A321" s="25" t="s">
        <v>129</v>
      </c>
      <c r="B321" s="3"/>
      <c r="C321" s="3"/>
      <c r="D321" s="3"/>
      <c r="E321" s="78">
        <v>851</v>
      </c>
      <c r="F321" s="4" t="s">
        <v>127</v>
      </c>
      <c r="G321" s="4" t="s">
        <v>14</v>
      </c>
      <c r="H321" s="4" t="s">
        <v>130</v>
      </c>
      <c r="I321" s="4"/>
      <c r="J321" s="34" t="e">
        <f t="shared" si="245"/>
        <v>#REF!</v>
      </c>
      <c r="K321" s="34" t="e">
        <f t="shared" si="245"/>
        <v>#REF!</v>
      </c>
      <c r="L321" s="34" t="e">
        <f t="shared" si="245"/>
        <v>#REF!</v>
      </c>
      <c r="M321" s="34" t="e">
        <f t="shared" si="245"/>
        <v>#REF!</v>
      </c>
      <c r="N321" s="34" t="e">
        <f t="shared" si="245"/>
        <v>#REF!</v>
      </c>
      <c r="O321" s="34" t="e">
        <f t="shared" si="245"/>
        <v>#REF!</v>
      </c>
      <c r="P321" s="34" t="e">
        <f t="shared" si="245"/>
        <v>#REF!</v>
      </c>
      <c r="Q321" s="34" t="e">
        <f t="shared" si="245"/>
        <v>#REF!</v>
      </c>
      <c r="R321" s="34" t="e">
        <f t="shared" si="245"/>
        <v>#REF!</v>
      </c>
      <c r="S321" s="34" t="e">
        <f t="shared" si="245"/>
        <v>#REF!</v>
      </c>
      <c r="T321" s="34" t="e">
        <f t="shared" si="245"/>
        <v>#REF!</v>
      </c>
      <c r="U321" s="34" t="e">
        <f t="shared" si="245"/>
        <v>#REF!</v>
      </c>
      <c r="V321" s="34" t="e">
        <f t="shared" si="245"/>
        <v>#REF!</v>
      </c>
      <c r="W321" s="34" t="e">
        <f t="shared" si="245"/>
        <v>#REF!</v>
      </c>
      <c r="X321" s="34" t="e">
        <f t="shared" si="245"/>
        <v>#REF!</v>
      </c>
      <c r="Y321" s="34" t="e">
        <f t="shared" si="245"/>
        <v>#REF!</v>
      </c>
      <c r="Z321" s="34">
        <f t="shared" si="245"/>
        <v>3100238</v>
      </c>
      <c r="AA321" s="34">
        <f t="shared" si="245"/>
        <v>3100238</v>
      </c>
      <c r="AB321" s="34">
        <f t="shared" si="245"/>
        <v>2238238.9700000002</v>
      </c>
      <c r="AC321" s="127">
        <f t="shared" si="203"/>
        <v>72.195714329028931</v>
      </c>
    </row>
    <row r="322" spans="1:29" ht="30" x14ac:dyDescent="0.25">
      <c r="A322" s="76" t="s">
        <v>131</v>
      </c>
      <c r="B322" s="76"/>
      <c r="C322" s="76"/>
      <c r="D322" s="76"/>
      <c r="E322" s="78">
        <v>851</v>
      </c>
      <c r="F322" s="4" t="s">
        <v>127</v>
      </c>
      <c r="G322" s="4" t="s">
        <v>14</v>
      </c>
      <c r="H322" s="4" t="s">
        <v>130</v>
      </c>
      <c r="I322" s="4" t="s">
        <v>132</v>
      </c>
      <c r="J322" s="34" t="e">
        <f t="shared" si="245"/>
        <v>#REF!</v>
      </c>
      <c r="K322" s="34" t="e">
        <f t="shared" si="245"/>
        <v>#REF!</v>
      </c>
      <c r="L322" s="34" t="e">
        <f t="shared" si="245"/>
        <v>#REF!</v>
      </c>
      <c r="M322" s="34" t="e">
        <f t="shared" si="245"/>
        <v>#REF!</v>
      </c>
      <c r="N322" s="34" t="e">
        <f t="shared" si="245"/>
        <v>#REF!</v>
      </c>
      <c r="O322" s="34" t="e">
        <f t="shared" si="245"/>
        <v>#REF!</v>
      </c>
      <c r="P322" s="34" t="e">
        <f t="shared" si="245"/>
        <v>#REF!</v>
      </c>
      <c r="Q322" s="34" t="e">
        <f t="shared" si="245"/>
        <v>#REF!</v>
      </c>
      <c r="R322" s="34" t="e">
        <f t="shared" si="245"/>
        <v>#REF!</v>
      </c>
      <c r="S322" s="34" t="e">
        <f t="shared" si="245"/>
        <v>#REF!</v>
      </c>
      <c r="T322" s="34" t="e">
        <f t="shared" si="245"/>
        <v>#REF!</v>
      </c>
      <c r="U322" s="34" t="e">
        <f t="shared" si="245"/>
        <v>#REF!</v>
      </c>
      <c r="V322" s="34" t="e">
        <f t="shared" si="245"/>
        <v>#REF!</v>
      </c>
      <c r="W322" s="34" t="e">
        <f t="shared" si="245"/>
        <v>#REF!</v>
      </c>
      <c r="X322" s="34" t="e">
        <f t="shared" si="245"/>
        <v>#REF!</v>
      </c>
      <c r="Y322" s="34" t="e">
        <f t="shared" si="245"/>
        <v>#REF!</v>
      </c>
      <c r="Z322" s="34">
        <f t="shared" si="245"/>
        <v>3100238</v>
      </c>
      <c r="AA322" s="34">
        <f t="shared" si="245"/>
        <v>3100238</v>
      </c>
      <c r="AB322" s="34">
        <f t="shared" si="245"/>
        <v>2238238.9700000002</v>
      </c>
      <c r="AC322" s="127">
        <f t="shared" si="203"/>
        <v>72.195714329028931</v>
      </c>
    </row>
    <row r="323" spans="1:29" ht="45" x14ac:dyDescent="0.25">
      <c r="A323" s="76" t="s">
        <v>133</v>
      </c>
      <c r="B323" s="3"/>
      <c r="C323" s="3"/>
      <c r="D323" s="42"/>
      <c r="E323" s="78">
        <v>851</v>
      </c>
      <c r="F323" s="4" t="s">
        <v>127</v>
      </c>
      <c r="G323" s="4" t="s">
        <v>14</v>
      </c>
      <c r="H323" s="4" t="s">
        <v>130</v>
      </c>
      <c r="I323" s="4" t="s">
        <v>134</v>
      </c>
      <c r="J323" s="34" t="e">
        <f>'2.ВС'!#REF!</f>
        <v>#REF!</v>
      </c>
      <c r="K323" s="34" t="e">
        <f>'2.ВС'!#REF!</f>
        <v>#REF!</v>
      </c>
      <c r="L323" s="34" t="e">
        <f>'2.ВС'!#REF!</f>
        <v>#REF!</v>
      </c>
      <c r="M323" s="34" t="e">
        <f>'2.ВС'!#REF!</f>
        <v>#REF!</v>
      </c>
      <c r="N323" s="34" t="e">
        <f>'2.ВС'!#REF!</f>
        <v>#REF!</v>
      </c>
      <c r="O323" s="34" t="e">
        <f>'2.ВС'!#REF!</f>
        <v>#REF!</v>
      </c>
      <c r="P323" s="34" t="e">
        <f>'2.ВС'!#REF!</f>
        <v>#REF!</v>
      </c>
      <c r="Q323" s="34" t="e">
        <f>'2.ВС'!#REF!</f>
        <v>#REF!</v>
      </c>
      <c r="R323" s="34" t="e">
        <f>'2.ВС'!#REF!</f>
        <v>#REF!</v>
      </c>
      <c r="S323" s="34" t="e">
        <f>'2.ВС'!#REF!</f>
        <v>#REF!</v>
      </c>
      <c r="T323" s="34" t="e">
        <f>'2.ВС'!#REF!</f>
        <v>#REF!</v>
      </c>
      <c r="U323" s="34" t="e">
        <f>'2.ВС'!#REF!</f>
        <v>#REF!</v>
      </c>
      <c r="V323" s="34" t="e">
        <f>'2.ВС'!#REF!</f>
        <v>#REF!</v>
      </c>
      <c r="W323" s="34" t="e">
        <f>'2.ВС'!#REF!</f>
        <v>#REF!</v>
      </c>
      <c r="X323" s="34" t="e">
        <f>'2.ВС'!#REF!</f>
        <v>#REF!</v>
      </c>
      <c r="Y323" s="34" t="e">
        <f>'2.ВС'!#REF!</f>
        <v>#REF!</v>
      </c>
      <c r="Z323" s="34">
        <f>'2.ВС'!J198</f>
        <v>3100238</v>
      </c>
      <c r="AA323" s="34">
        <f>'2.ВС'!K198</f>
        <v>3100238</v>
      </c>
      <c r="AB323" s="34">
        <f>'2.ВС'!L198</f>
        <v>2238238.9700000002</v>
      </c>
      <c r="AC323" s="127">
        <f t="shared" si="203"/>
        <v>72.195714329028931</v>
      </c>
    </row>
    <row r="324" spans="1:29" ht="28.5" x14ac:dyDescent="0.25">
      <c r="A324" s="29" t="s">
        <v>135</v>
      </c>
      <c r="B324" s="58"/>
      <c r="C324" s="58"/>
      <c r="D324" s="58"/>
      <c r="E324" s="78">
        <v>852</v>
      </c>
      <c r="F324" s="31" t="s">
        <v>127</v>
      </c>
      <c r="G324" s="31" t="s">
        <v>61</v>
      </c>
      <c r="H324" s="31"/>
      <c r="I324" s="31"/>
      <c r="J324" s="35" t="e">
        <f>J325+J328+J331</f>
        <v>#REF!</v>
      </c>
      <c r="K324" s="35" t="e">
        <f t="shared" ref="K324:M324" si="246">K325+K328+K331</f>
        <v>#REF!</v>
      </c>
      <c r="L324" s="35" t="e">
        <f t="shared" si="246"/>
        <v>#REF!</v>
      </c>
      <c r="M324" s="35" t="e">
        <f t="shared" si="246"/>
        <v>#REF!</v>
      </c>
      <c r="N324" s="35" t="e">
        <f t="shared" ref="N324:U324" si="247">N325+N328+N331</f>
        <v>#REF!</v>
      </c>
      <c r="O324" s="35" t="e">
        <f t="shared" si="247"/>
        <v>#REF!</v>
      </c>
      <c r="P324" s="35" t="e">
        <f t="shared" si="247"/>
        <v>#REF!</v>
      </c>
      <c r="Q324" s="35" t="e">
        <f t="shared" si="247"/>
        <v>#REF!</v>
      </c>
      <c r="R324" s="35" t="e">
        <f t="shared" si="247"/>
        <v>#REF!</v>
      </c>
      <c r="S324" s="35" t="e">
        <f t="shared" si="247"/>
        <v>#REF!</v>
      </c>
      <c r="T324" s="35" t="e">
        <f t="shared" si="247"/>
        <v>#REF!</v>
      </c>
      <c r="U324" s="35" t="e">
        <f t="shared" si="247"/>
        <v>#REF!</v>
      </c>
      <c r="V324" s="35" t="e">
        <f t="shared" ref="V324:Y324" si="248">V325+V328+V331</f>
        <v>#REF!</v>
      </c>
      <c r="W324" s="35" t="e">
        <f t="shared" si="248"/>
        <v>#REF!</v>
      </c>
      <c r="X324" s="35" t="e">
        <f t="shared" si="248"/>
        <v>#REF!</v>
      </c>
      <c r="Y324" s="35" t="e">
        <f t="shared" si="248"/>
        <v>#REF!</v>
      </c>
      <c r="Z324" s="35">
        <f t="shared" ref="Z324:AB324" si="249">Z325+Z328+Z331</f>
        <v>266568</v>
      </c>
      <c r="AA324" s="35">
        <f t="shared" si="249"/>
        <v>321568</v>
      </c>
      <c r="AB324" s="35">
        <f t="shared" si="249"/>
        <v>211212</v>
      </c>
      <c r="AC324" s="127">
        <f t="shared" si="203"/>
        <v>65.681908647626628</v>
      </c>
    </row>
    <row r="325" spans="1:29" ht="90" x14ac:dyDescent="0.25">
      <c r="A325" s="25" t="s">
        <v>369</v>
      </c>
      <c r="B325" s="76"/>
      <c r="C325" s="76"/>
      <c r="D325" s="76"/>
      <c r="E325" s="78">
        <v>851</v>
      </c>
      <c r="F325" s="4" t="s">
        <v>127</v>
      </c>
      <c r="G325" s="4" t="s">
        <v>61</v>
      </c>
      <c r="H325" s="4" t="s">
        <v>348</v>
      </c>
      <c r="I325" s="4"/>
      <c r="J325" s="34" t="e">
        <f t="shared" ref="J325:AB326" si="250">J326</f>
        <v>#REF!</v>
      </c>
      <c r="K325" s="34" t="e">
        <f t="shared" si="250"/>
        <v>#REF!</v>
      </c>
      <c r="L325" s="34" t="e">
        <f t="shared" si="250"/>
        <v>#REF!</v>
      </c>
      <c r="M325" s="34" t="e">
        <f t="shared" si="250"/>
        <v>#REF!</v>
      </c>
      <c r="N325" s="34" t="e">
        <f t="shared" si="250"/>
        <v>#REF!</v>
      </c>
      <c r="O325" s="34" t="e">
        <f t="shared" si="250"/>
        <v>#REF!</v>
      </c>
      <c r="P325" s="34" t="e">
        <f t="shared" si="250"/>
        <v>#REF!</v>
      </c>
      <c r="Q325" s="34" t="e">
        <f t="shared" si="250"/>
        <v>#REF!</v>
      </c>
      <c r="R325" s="34" t="e">
        <f t="shared" si="250"/>
        <v>#REF!</v>
      </c>
      <c r="S325" s="34" t="e">
        <f t="shared" si="250"/>
        <v>#REF!</v>
      </c>
      <c r="T325" s="34" t="e">
        <f t="shared" si="250"/>
        <v>#REF!</v>
      </c>
      <c r="U325" s="34" t="e">
        <f t="shared" si="250"/>
        <v>#REF!</v>
      </c>
      <c r="V325" s="34" t="e">
        <f t="shared" si="250"/>
        <v>#REF!</v>
      </c>
      <c r="W325" s="34" t="e">
        <f t="shared" si="250"/>
        <v>#REF!</v>
      </c>
      <c r="X325" s="34" t="e">
        <f t="shared" si="250"/>
        <v>#REF!</v>
      </c>
      <c r="Y325" s="34" t="e">
        <f t="shared" si="250"/>
        <v>#REF!</v>
      </c>
      <c r="Z325" s="34">
        <f t="shared" si="250"/>
        <v>0</v>
      </c>
      <c r="AA325" s="34">
        <f t="shared" si="250"/>
        <v>0</v>
      </c>
      <c r="AB325" s="34">
        <f t="shared" si="250"/>
        <v>0</v>
      </c>
      <c r="AC325" s="127" t="e">
        <f t="shared" si="203"/>
        <v>#DIV/0!</v>
      </c>
    </row>
    <row r="326" spans="1:29" ht="30" x14ac:dyDescent="0.25">
      <c r="A326" s="76" t="s">
        <v>131</v>
      </c>
      <c r="B326" s="76"/>
      <c r="C326" s="76"/>
      <c r="D326" s="76"/>
      <c r="E326" s="78">
        <v>851</v>
      </c>
      <c r="F326" s="4" t="s">
        <v>127</v>
      </c>
      <c r="G326" s="4" t="s">
        <v>61</v>
      </c>
      <c r="H326" s="4" t="s">
        <v>348</v>
      </c>
      <c r="I326" s="4" t="s">
        <v>132</v>
      </c>
      <c r="J326" s="34" t="e">
        <f t="shared" si="250"/>
        <v>#REF!</v>
      </c>
      <c r="K326" s="34" t="e">
        <f t="shared" si="250"/>
        <v>#REF!</v>
      </c>
      <c r="L326" s="34" t="e">
        <f t="shared" si="250"/>
        <v>#REF!</v>
      </c>
      <c r="M326" s="34" t="e">
        <f t="shared" si="250"/>
        <v>#REF!</v>
      </c>
      <c r="N326" s="34" t="e">
        <f t="shared" si="250"/>
        <v>#REF!</v>
      </c>
      <c r="O326" s="34" t="e">
        <f t="shared" si="250"/>
        <v>#REF!</v>
      </c>
      <c r="P326" s="34" t="e">
        <f t="shared" si="250"/>
        <v>#REF!</v>
      </c>
      <c r="Q326" s="34" t="e">
        <f t="shared" si="250"/>
        <v>#REF!</v>
      </c>
      <c r="R326" s="34" t="e">
        <f t="shared" si="250"/>
        <v>#REF!</v>
      </c>
      <c r="S326" s="34" t="e">
        <f t="shared" si="250"/>
        <v>#REF!</v>
      </c>
      <c r="T326" s="34" t="e">
        <f t="shared" si="250"/>
        <v>#REF!</v>
      </c>
      <c r="U326" s="34" t="e">
        <f t="shared" si="250"/>
        <v>#REF!</v>
      </c>
      <c r="V326" s="34" t="e">
        <f t="shared" si="250"/>
        <v>#REF!</v>
      </c>
      <c r="W326" s="34" t="e">
        <f t="shared" si="250"/>
        <v>#REF!</v>
      </c>
      <c r="X326" s="34" t="e">
        <f t="shared" si="250"/>
        <v>#REF!</v>
      </c>
      <c r="Y326" s="34" t="e">
        <f t="shared" si="250"/>
        <v>#REF!</v>
      </c>
      <c r="Z326" s="34">
        <f t="shared" si="250"/>
        <v>0</v>
      </c>
      <c r="AA326" s="34">
        <f t="shared" si="250"/>
        <v>0</v>
      </c>
      <c r="AB326" s="34">
        <f t="shared" si="250"/>
        <v>0</v>
      </c>
      <c r="AC326" s="127" t="e">
        <f t="shared" si="203"/>
        <v>#DIV/0!</v>
      </c>
    </row>
    <row r="327" spans="1:29" ht="45" x14ac:dyDescent="0.25">
      <c r="A327" s="113" t="s">
        <v>133</v>
      </c>
      <c r="B327" s="76"/>
      <c r="C327" s="76"/>
      <c r="D327" s="76"/>
      <c r="E327" s="78">
        <v>851</v>
      </c>
      <c r="F327" s="4" t="s">
        <v>127</v>
      </c>
      <c r="G327" s="4" t="s">
        <v>61</v>
      </c>
      <c r="H327" s="4" t="s">
        <v>348</v>
      </c>
      <c r="I327" s="4" t="s">
        <v>134</v>
      </c>
      <c r="J327" s="34" t="e">
        <f>'2.ВС'!#REF!</f>
        <v>#REF!</v>
      </c>
      <c r="K327" s="34" t="e">
        <f>'2.ВС'!#REF!</f>
        <v>#REF!</v>
      </c>
      <c r="L327" s="34" t="e">
        <f>'2.ВС'!#REF!</f>
        <v>#REF!</v>
      </c>
      <c r="M327" s="34" t="e">
        <f>'2.ВС'!#REF!</f>
        <v>#REF!</v>
      </c>
      <c r="N327" s="34" t="e">
        <f>'2.ВС'!#REF!</f>
        <v>#REF!</v>
      </c>
      <c r="O327" s="34" t="e">
        <f>'2.ВС'!#REF!</f>
        <v>#REF!</v>
      </c>
      <c r="P327" s="34" t="e">
        <f>'2.ВС'!#REF!</f>
        <v>#REF!</v>
      </c>
      <c r="Q327" s="34" t="e">
        <f>'2.ВС'!#REF!</f>
        <v>#REF!</v>
      </c>
      <c r="R327" s="34" t="e">
        <f>'2.ВС'!#REF!</f>
        <v>#REF!</v>
      </c>
      <c r="S327" s="34" t="e">
        <f>'2.ВС'!#REF!</f>
        <v>#REF!</v>
      </c>
      <c r="T327" s="34" t="e">
        <f>'2.ВС'!#REF!</f>
        <v>#REF!</v>
      </c>
      <c r="U327" s="34" t="e">
        <f>'2.ВС'!#REF!</f>
        <v>#REF!</v>
      </c>
      <c r="V327" s="34" t="e">
        <f>'2.ВС'!#REF!</f>
        <v>#REF!</v>
      </c>
      <c r="W327" s="34" t="e">
        <f>'2.ВС'!#REF!</f>
        <v>#REF!</v>
      </c>
      <c r="X327" s="34" t="e">
        <f>'2.ВС'!#REF!</f>
        <v>#REF!</v>
      </c>
      <c r="Y327" s="34" t="e">
        <f>'2.ВС'!#REF!</f>
        <v>#REF!</v>
      </c>
      <c r="Z327" s="34">
        <f>'2.ВС'!J202</f>
        <v>0</v>
      </c>
      <c r="AA327" s="34">
        <f>'2.ВС'!K202</f>
        <v>0</v>
      </c>
      <c r="AB327" s="34">
        <f>'2.ВС'!L202</f>
        <v>0</v>
      </c>
      <c r="AC327" s="127" t="e">
        <f t="shared" si="203"/>
        <v>#DIV/0!</v>
      </c>
    </row>
    <row r="328" spans="1:29" ht="75" x14ac:dyDescent="0.25">
      <c r="A328" s="25" t="s">
        <v>187</v>
      </c>
      <c r="B328" s="58"/>
      <c r="C328" s="58"/>
      <c r="D328" s="58"/>
      <c r="E328" s="78">
        <v>852</v>
      </c>
      <c r="F328" s="4" t="s">
        <v>127</v>
      </c>
      <c r="G328" s="4" t="s">
        <v>61</v>
      </c>
      <c r="H328" s="4" t="s">
        <v>188</v>
      </c>
      <c r="I328" s="31"/>
      <c r="J328" s="34" t="e">
        <f t="shared" ref="J328:AB329" si="251">J329</f>
        <v>#REF!</v>
      </c>
      <c r="K328" s="34" t="e">
        <f t="shared" si="251"/>
        <v>#REF!</v>
      </c>
      <c r="L328" s="34" t="e">
        <f t="shared" si="251"/>
        <v>#REF!</v>
      </c>
      <c r="M328" s="34" t="e">
        <f t="shared" si="251"/>
        <v>#REF!</v>
      </c>
      <c r="N328" s="34" t="e">
        <f t="shared" si="251"/>
        <v>#REF!</v>
      </c>
      <c r="O328" s="34" t="e">
        <f t="shared" si="251"/>
        <v>#REF!</v>
      </c>
      <c r="P328" s="34" t="e">
        <f t="shared" si="251"/>
        <v>#REF!</v>
      </c>
      <c r="Q328" s="34" t="e">
        <f t="shared" si="251"/>
        <v>#REF!</v>
      </c>
      <c r="R328" s="34" t="e">
        <f t="shared" si="251"/>
        <v>#REF!</v>
      </c>
      <c r="S328" s="34" t="e">
        <f t="shared" si="251"/>
        <v>#REF!</v>
      </c>
      <c r="T328" s="34" t="e">
        <f t="shared" si="251"/>
        <v>#REF!</v>
      </c>
      <c r="U328" s="34" t="e">
        <f t="shared" si="251"/>
        <v>#REF!</v>
      </c>
      <c r="V328" s="34" t="e">
        <f t="shared" si="251"/>
        <v>#REF!</v>
      </c>
      <c r="W328" s="34" t="e">
        <f t="shared" si="251"/>
        <v>#REF!</v>
      </c>
      <c r="X328" s="34" t="e">
        <f t="shared" si="251"/>
        <v>#REF!</v>
      </c>
      <c r="Y328" s="34" t="e">
        <f t="shared" si="251"/>
        <v>#REF!</v>
      </c>
      <c r="Z328" s="34">
        <f t="shared" si="251"/>
        <v>135000</v>
      </c>
      <c r="AA328" s="34">
        <f t="shared" si="251"/>
        <v>135000</v>
      </c>
      <c r="AB328" s="34">
        <f t="shared" si="251"/>
        <v>37500</v>
      </c>
      <c r="AC328" s="127">
        <f t="shared" si="203"/>
        <v>27.777777777777779</v>
      </c>
    </row>
    <row r="329" spans="1:29" ht="30" x14ac:dyDescent="0.25">
      <c r="A329" s="76" t="s">
        <v>131</v>
      </c>
      <c r="B329" s="76"/>
      <c r="C329" s="76"/>
      <c r="D329" s="76"/>
      <c r="E329" s="78">
        <v>852</v>
      </c>
      <c r="F329" s="4" t="s">
        <v>127</v>
      </c>
      <c r="G329" s="4" t="s">
        <v>61</v>
      </c>
      <c r="H329" s="4" t="s">
        <v>188</v>
      </c>
      <c r="I329" s="4" t="s">
        <v>132</v>
      </c>
      <c r="J329" s="34" t="e">
        <f t="shared" si="251"/>
        <v>#REF!</v>
      </c>
      <c r="K329" s="34" t="e">
        <f t="shared" si="251"/>
        <v>#REF!</v>
      </c>
      <c r="L329" s="34" t="e">
        <f t="shared" si="251"/>
        <v>#REF!</v>
      </c>
      <c r="M329" s="34" t="e">
        <f t="shared" si="251"/>
        <v>#REF!</v>
      </c>
      <c r="N329" s="34" t="e">
        <f t="shared" si="251"/>
        <v>#REF!</v>
      </c>
      <c r="O329" s="34" t="e">
        <f t="shared" si="251"/>
        <v>#REF!</v>
      </c>
      <c r="P329" s="34" t="e">
        <f t="shared" si="251"/>
        <v>#REF!</v>
      </c>
      <c r="Q329" s="34" t="e">
        <f t="shared" si="251"/>
        <v>#REF!</v>
      </c>
      <c r="R329" s="34" t="e">
        <f t="shared" si="251"/>
        <v>#REF!</v>
      </c>
      <c r="S329" s="34" t="e">
        <f t="shared" si="251"/>
        <v>#REF!</v>
      </c>
      <c r="T329" s="34" t="e">
        <f t="shared" si="251"/>
        <v>#REF!</v>
      </c>
      <c r="U329" s="34" t="e">
        <f t="shared" si="251"/>
        <v>#REF!</v>
      </c>
      <c r="V329" s="34" t="e">
        <f t="shared" si="251"/>
        <v>#REF!</v>
      </c>
      <c r="W329" s="34" t="e">
        <f t="shared" si="251"/>
        <v>#REF!</v>
      </c>
      <c r="X329" s="34" t="e">
        <f t="shared" si="251"/>
        <v>#REF!</v>
      </c>
      <c r="Y329" s="34" t="e">
        <f t="shared" si="251"/>
        <v>#REF!</v>
      </c>
      <c r="Z329" s="34">
        <f t="shared" si="251"/>
        <v>135000</v>
      </c>
      <c r="AA329" s="34">
        <f t="shared" si="251"/>
        <v>135000</v>
      </c>
      <c r="AB329" s="34">
        <f t="shared" si="251"/>
        <v>37500</v>
      </c>
      <c r="AC329" s="127">
        <f t="shared" ref="AC329:AC392" si="252">AB329/AA329*100</f>
        <v>27.777777777777779</v>
      </c>
    </row>
    <row r="330" spans="1:29" ht="45" x14ac:dyDescent="0.25">
      <c r="A330" s="113" t="s">
        <v>133</v>
      </c>
      <c r="B330" s="76"/>
      <c r="C330" s="76"/>
      <c r="D330" s="76"/>
      <c r="E330" s="78">
        <v>852</v>
      </c>
      <c r="F330" s="4" t="s">
        <v>127</v>
      </c>
      <c r="G330" s="4" t="s">
        <v>61</v>
      </c>
      <c r="H330" s="4" t="s">
        <v>188</v>
      </c>
      <c r="I330" s="4" t="s">
        <v>134</v>
      </c>
      <c r="J330" s="34" t="e">
        <f>'2.ВС'!#REF!</f>
        <v>#REF!</v>
      </c>
      <c r="K330" s="34" t="e">
        <f>'2.ВС'!#REF!</f>
        <v>#REF!</v>
      </c>
      <c r="L330" s="34" t="e">
        <f>'2.ВС'!#REF!</f>
        <v>#REF!</v>
      </c>
      <c r="M330" s="34" t="e">
        <f>'2.ВС'!#REF!</f>
        <v>#REF!</v>
      </c>
      <c r="N330" s="34" t="e">
        <f>'2.ВС'!#REF!</f>
        <v>#REF!</v>
      </c>
      <c r="O330" s="34" t="e">
        <f>'2.ВС'!#REF!</f>
        <v>#REF!</v>
      </c>
      <c r="P330" s="34" t="e">
        <f>'2.ВС'!#REF!</f>
        <v>#REF!</v>
      </c>
      <c r="Q330" s="34" t="e">
        <f>'2.ВС'!#REF!</f>
        <v>#REF!</v>
      </c>
      <c r="R330" s="34" t="e">
        <f>'2.ВС'!#REF!</f>
        <v>#REF!</v>
      </c>
      <c r="S330" s="34" t="e">
        <f>'2.ВС'!#REF!</f>
        <v>#REF!</v>
      </c>
      <c r="T330" s="34" t="e">
        <f>'2.ВС'!#REF!</f>
        <v>#REF!</v>
      </c>
      <c r="U330" s="34" t="e">
        <f>'2.ВС'!#REF!</f>
        <v>#REF!</v>
      </c>
      <c r="V330" s="34" t="e">
        <f>'2.ВС'!#REF!</f>
        <v>#REF!</v>
      </c>
      <c r="W330" s="34" t="e">
        <f>'2.ВС'!#REF!</f>
        <v>#REF!</v>
      </c>
      <c r="X330" s="34" t="e">
        <f>'2.ВС'!#REF!</f>
        <v>#REF!</v>
      </c>
      <c r="Y330" s="34" t="e">
        <f>'2.ВС'!#REF!</f>
        <v>#REF!</v>
      </c>
      <c r="Z330" s="34">
        <f>'2.ВС'!J336</f>
        <v>135000</v>
      </c>
      <c r="AA330" s="34">
        <f>'2.ВС'!K336</f>
        <v>135000</v>
      </c>
      <c r="AB330" s="34">
        <f>'2.ВС'!L336</f>
        <v>37500</v>
      </c>
      <c r="AC330" s="127">
        <f t="shared" si="252"/>
        <v>27.777777777777779</v>
      </c>
    </row>
    <row r="331" spans="1:29" ht="30" x14ac:dyDescent="0.25">
      <c r="A331" s="25" t="s">
        <v>136</v>
      </c>
      <c r="B331" s="3"/>
      <c r="C331" s="3"/>
      <c r="D331" s="42"/>
      <c r="E331" s="78">
        <v>851</v>
      </c>
      <c r="F331" s="4" t="s">
        <v>127</v>
      </c>
      <c r="G331" s="4" t="s">
        <v>61</v>
      </c>
      <c r="H331" s="4" t="s">
        <v>323</v>
      </c>
      <c r="I331" s="4"/>
      <c r="J331" s="34" t="e">
        <f t="shared" ref="J331:AB332" si="253">J332</f>
        <v>#REF!</v>
      </c>
      <c r="K331" s="34" t="e">
        <f t="shared" si="253"/>
        <v>#REF!</v>
      </c>
      <c r="L331" s="34" t="e">
        <f t="shared" si="253"/>
        <v>#REF!</v>
      </c>
      <c r="M331" s="34" t="e">
        <f t="shared" si="253"/>
        <v>#REF!</v>
      </c>
      <c r="N331" s="34" t="e">
        <f t="shared" si="253"/>
        <v>#REF!</v>
      </c>
      <c r="O331" s="34" t="e">
        <f t="shared" si="253"/>
        <v>#REF!</v>
      </c>
      <c r="P331" s="34" t="e">
        <f t="shared" si="253"/>
        <v>#REF!</v>
      </c>
      <c r="Q331" s="34" t="e">
        <f t="shared" si="253"/>
        <v>#REF!</v>
      </c>
      <c r="R331" s="34" t="e">
        <f t="shared" si="253"/>
        <v>#REF!</v>
      </c>
      <c r="S331" s="34" t="e">
        <f t="shared" si="253"/>
        <v>#REF!</v>
      </c>
      <c r="T331" s="34" t="e">
        <f t="shared" si="253"/>
        <v>#REF!</v>
      </c>
      <c r="U331" s="34" t="e">
        <f t="shared" si="253"/>
        <v>#REF!</v>
      </c>
      <c r="V331" s="34" t="e">
        <f t="shared" si="253"/>
        <v>#REF!</v>
      </c>
      <c r="W331" s="34" t="e">
        <f t="shared" si="253"/>
        <v>#REF!</v>
      </c>
      <c r="X331" s="34" t="e">
        <f t="shared" si="253"/>
        <v>#REF!</v>
      </c>
      <c r="Y331" s="34" t="e">
        <f t="shared" si="253"/>
        <v>#REF!</v>
      </c>
      <c r="Z331" s="34">
        <f t="shared" si="253"/>
        <v>131568</v>
      </c>
      <c r="AA331" s="34">
        <f t="shared" si="253"/>
        <v>186568</v>
      </c>
      <c r="AB331" s="34">
        <f t="shared" si="253"/>
        <v>173712</v>
      </c>
      <c r="AC331" s="127">
        <f t="shared" si="252"/>
        <v>93.109214870717381</v>
      </c>
    </row>
    <row r="332" spans="1:29" ht="30" x14ac:dyDescent="0.25">
      <c r="A332" s="76" t="s">
        <v>131</v>
      </c>
      <c r="B332" s="3"/>
      <c r="C332" s="3"/>
      <c r="D332" s="42"/>
      <c r="E332" s="78">
        <v>851</v>
      </c>
      <c r="F332" s="4" t="s">
        <v>127</v>
      </c>
      <c r="G332" s="4" t="s">
        <v>61</v>
      </c>
      <c r="H332" s="4" t="s">
        <v>323</v>
      </c>
      <c r="I332" s="4" t="s">
        <v>132</v>
      </c>
      <c r="J332" s="34" t="e">
        <f t="shared" si="253"/>
        <v>#REF!</v>
      </c>
      <c r="K332" s="34" t="e">
        <f t="shared" si="253"/>
        <v>#REF!</v>
      </c>
      <c r="L332" s="34" t="e">
        <f t="shared" si="253"/>
        <v>#REF!</v>
      </c>
      <c r="M332" s="34" t="e">
        <f t="shared" si="253"/>
        <v>#REF!</v>
      </c>
      <c r="N332" s="34" t="e">
        <f t="shared" si="253"/>
        <v>#REF!</v>
      </c>
      <c r="O332" s="34" t="e">
        <f t="shared" si="253"/>
        <v>#REF!</v>
      </c>
      <c r="P332" s="34" t="e">
        <f t="shared" si="253"/>
        <v>#REF!</v>
      </c>
      <c r="Q332" s="34" t="e">
        <f t="shared" si="253"/>
        <v>#REF!</v>
      </c>
      <c r="R332" s="34" t="e">
        <f t="shared" si="253"/>
        <v>#REF!</v>
      </c>
      <c r="S332" s="34" t="e">
        <f t="shared" si="253"/>
        <v>#REF!</v>
      </c>
      <c r="T332" s="34" t="e">
        <f t="shared" si="253"/>
        <v>#REF!</v>
      </c>
      <c r="U332" s="34" t="e">
        <f t="shared" si="253"/>
        <v>#REF!</v>
      </c>
      <c r="V332" s="34" t="e">
        <f t="shared" si="253"/>
        <v>#REF!</v>
      </c>
      <c r="W332" s="34" t="e">
        <f t="shared" si="253"/>
        <v>#REF!</v>
      </c>
      <c r="X332" s="34" t="e">
        <f t="shared" si="253"/>
        <v>#REF!</v>
      </c>
      <c r="Y332" s="34" t="e">
        <f t="shared" si="253"/>
        <v>#REF!</v>
      </c>
      <c r="Z332" s="34">
        <f t="shared" si="253"/>
        <v>131568</v>
      </c>
      <c r="AA332" s="34">
        <f t="shared" si="253"/>
        <v>186568</v>
      </c>
      <c r="AB332" s="34">
        <f t="shared" si="253"/>
        <v>173712</v>
      </c>
      <c r="AC332" s="127">
        <f t="shared" si="252"/>
        <v>93.109214870717381</v>
      </c>
    </row>
    <row r="333" spans="1:29" ht="45" x14ac:dyDescent="0.25">
      <c r="A333" s="76" t="s">
        <v>133</v>
      </c>
      <c r="B333" s="3"/>
      <c r="C333" s="3"/>
      <c r="D333" s="42"/>
      <c r="E333" s="78">
        <v>851</v>
      </c>
      <c r="F333" s="4" t="s">
        <v>127</v>
      </c>
      <c r="G333" s="4" t="s">
        <v>61</v>
      </c>
      <c r="H333" s="4" t="s">
        <v>323</v>
      </c>
      <c r="I333" s="4" t="s">
        <v>134</v>
      </c>
      <c r="J333" s="34" t="e">
        <f>'2.ВС'!#REF!</f>
        <v>#REF!</v>
      </c>
      <c r="K333" s="34" t="e">
        <f>'2.ВС'!#REF!</f>
        <v>#REF!</v>
      </c>
      <c r="L333" s="34" t="e">
        <f>'2.ВС'!#REF!</f>
        <v>#REF!</v>
      </c>
      <c r="M333" s="34" t="e">
        <f>'2.ВС'!#REF!</f>
        <v>#REF!</v>
      </c>
      <c r="N333" s="34" t="e">
        <f>'2.ВС'!#REF!</f>
        <v>#REF!</v>
      </c>
      <c r="O333" s="34" t="e">
        <f>'2.ВС'!#REF!</f>
        <v>#REF!</v>
      </c>
      <c r="P333" s="34" t="e">
        <f>'2.ВС'!#REF!</f>
        <v>#REF!</v>
      </c>
      <c r="Q333" s="34" t="e">
        <f>'2.ВС'!#REF!</f>
        <v>#REF!</v>
      </c>
      <c r="R333" s="34" t="e">
        <f>'2.ВС'!#REF!</f>
        <v>#REF!</v>
      </c>
      <c r="S333" s="34" t="e">
        <f>'2.ВС'!#REF!</f>
        <v>#REF!</v>
      </c>
      <c r="T333" s="34" t="e">
        <f>'2.ВС'!#REF!</f>
        <v>#REF!</v>
      </c>
      <c r="U333" s="34" t="e">
        <f>'2.ВС'!#REF!</f>
        <v>#REF!</v>
      </c>
      <c r="V333" s="34" t="e">
        <f>'2.ВС'!#REF!</f>
        <v>#REF!</v>
      </c>
      <c r="W333" s="34" t="e">
        <f>'2.ВС'!#REF!</f>
        <v>#REF!</v>
      </c>
      <c r="X333" s="34" t="e">
        <f>'2.ВС'!#REF!</f>
        <v>#REF!</v>
      </c>
      <c r="Y333" s="34" t="e">
        <f>'2.ВС'!#REF!</f>
        <v>#REF!</v>
      </c>
      <c r="Z333" s="34">
        <f>'2.ВС'!J205</f>
        <v>131568</v>
      </c>
      <c r="AA333" s="34">
        <f>'2.ВС'!K205</f>
        <v>186568</v>
      </c>
      <c r="AB333" s="34">
        <f>'2.ВС'!L205</f>
        <v>173712</v>
      </c>
      <c r="AC333" s="127">
        <f t="shared" si="252"/>
        <v>93.109214870717381</v>
      </c>
    </row>
    <row r="334" spans="1:29" x14ac:dyDescent="0.25">
      <c r="A334" s="29" t="s">
        <v>137</v>
      </c>
      <c r="B334" s="58"/>
      <c r="C334" s="58"/>
      <c r="D334" s="58"/>
      <c r="E334" s="78">
        <v>852</v>
      </c>
      <c r="F334" s="31" t="s">
        <v>127</v>
      </c>
      <c r="G334" s="31" t="s">
        <v>16</v>
      </c>
      <c r="H334" s="31"/>
      <c r="I334" s="31"/>
      <c r="J334" s="35" t="e">
        <f>J338+J341+J344+J348</f>
        <v>#REF!</v>
      </c>
      <c r="K334" s="35" t="e">
        <f t="shared" ref="K334:M334" si="254">K338+K341+K344+K348</f>
        <v>#REF!</v>
      </c>
      <c r="L334" s="35" t="e">
        <f t="shared" si="254"/>
        <v>#REF!</v>
      </c>
      <c r="M334" s="35" t="e">
        <f t="shared" si="254"/>
        <v>#REF!</v>
      </c>
      <c r="N334" s="35" t="e">
        <f t="shared" ref="N334:Q334" si="255">N338+N341+N344+N348</f>
        <v>#REF!</v>
      </c>
      <c r="O334" s="35" t="e">
        <f t="shared" si="255"/>
        <v>#REF!</v>
      </c>
      <c r="P334" s="35" t="e">
        <f t="shared" si="255"/>
        <v>#REF!</v>
      </c>
      <c r="Q334" s="35" t="e">
        <f t="shared" si="255"/>
        <v>#REF!</v>
      </c>
      <c r="R334" s="35" t="e">
        <f>R335+R338+R341+R344+R348</f>
        <v>#REF!</v>
      </c>
      <c r="S334" s="35" t="e">
        <f t="shared" ref="S334:Y334" si="256">S335+S338+S341+S344+S348</f>
        <v>#REF!</v>
      </c>
      <c r="T334" s="35" t="e">
        <f t="shared" si="256"/>
        <v>#REF!</v>
      </c>
      <c r="U334" s="35" t="e">
        <f t="shared" si="256"/>
        <v>#REF!</v>
      </c>
      <c r="V334" s="35" t="e">
        <f t="shared" si="256"/>
        <v>#REF!</v>
      </c>
      <c r="W334" s="35" t="e">
        <f t="shared" si="256"/>
        <v>#REF!</v>
      </c>
      <c r="X334" s="35" t="e">
        <f t="shared" si="256"/>
        <v>#REF!</v>
      </c>
      <c r="Y334" s="35" t="e">
        <f t="shared" si="256"/>
        <v>#REF!</v>
      </c>
      <c r="Z334" s="35">
        <f t="shared" ref="Z334:AB334" si="257">Z335+Z338+Z341+Z344+Z348</f>
        <v>20910604.469999999</v>
      </c>
      <c r="AA334" s="35">
        <f t="shared" si="257"/>
        <v>20910604.469999999</v>
      </c>
      <c r="AB334" s="35">
        <f t="shared" si="257"/>
        <v>9689437.2000000011</v>
      </c>
      <c r="AC334" s="127">
        <f t="shared" si="252"/>
        <v>46.337432348745494</v>
      </c>
    </row>
    <row r="335" spans="1:29" ht="90" x14ac:dyDescent="0.25">
      <c r="A335" s="25" t="s">
        <v>369</v>
      </c>
      <c r="B335" s="115"/>
      <c r="C335" s="115"/>
      <c r="D335" s="115"/>
      <c r="E335" s="114">
        <v>851</v>
      </c>
      <c r="F335" s="4" t="s">
        <v>127</v>
      </c>
      <c r="G335" s="4" t="s">
        <v>16</v>
      </c>
      <c r="H335" s="4" t="s">
        <v>348</v>
      </c>
      <c r="I335" s="4"/>
      <c r="J335" s="34">
        <f t="shared" ref="J335:Y336" si="258">J336</f>
        <v>0</v>
      </c>
      <c r="K335" s="34">
        <f t="shared" si="258"/>
        <v>0</v>
      </c>
      <c r="L335" s="34">
        <f t="shared" si="258"/>
        <v>0</v>
      </c>
      <c r="M335" s="34">
        <f t="shared" si="258"/>
        <v>0</v>
      </c>
      <c r="N335" s="34">
        <f t="shared" si="258"/>
        <v>0</v>
      </c>
      <c r="O335" s="34">
        <f t="shared" si="258"/>
        <v>0</v>
      </c>
      <c r="P335" s="34">
        <f t="shared" si="258"/>
        <v>0</v>
      </c>
      <c r="Q335" s="34">
        <f t="shared" si="258"/>
        <v>0</v>
      </c>
      <c r="R335" s="34">
        <f t="shared" si="258"/>
        <v>0</v>
      </c>
      <c r="S335" s="34">
        <f t="shared" si="258"/>
        <v>0</v>
      </c>
      <c r="T335" s="34">
        <f t="shared" si="258"/>
        <v>0</v>
      </c>
      <c r="U335" s="34">
        <f t="shared" si="258"/>
        <v>0</v>
      </c>
      <c r="V335" s="34" t="e">
        <f t="shared" si="258"/>
        <v>#REF!</v>
      </c>
      <c r="W335" s="34" t="e">
        <f t="shared" si="258"/>
        <v>#REF!</v>
      </c>
      <c r="X335" s="34" t="e">
        <f t="shared" si="258"/>
        <v>#REF!</v>
      </c>
      <c r="Y335" s="34" t="e">
        <f t="shared" si="258"/>
        <v>#REF!</v>
      </c>
      <c r="Z335" s="34">
        <f t="shared" ref="Z335:AB336" si="259">Z336</f>
        <v>3735590</v>
      </c>
      <c r="AA335" s="34">
        <f t="shared" si="259"/>
        <v>3735590</v>
      </c>
      <c r="AB335" s="34">
        <f t="shared" si="259"/>
        <v>3615066</v>
      </c>
      <c r="AC335" s="127">
        <f t="shared" si="252"/>
        <v>96.773628797592878</v>
      </c>
    </row>
    <row r="336" spans="1:29" ht="30" x14ac:dyDescent="0.25">
      <c r="A336" s="115" t="s">
        <v>131</v>
      </c>
      <c r="B336" s="115"/>
      <c r="C336" s="115"/>
      <c r="D336" s="115"/>
      <c r="E336" s="114">
        <v>851</v>
      </c>
      <c r="F336" s="4" t="s">
        <v>127</v>
      </c>
      <c r="G336" s="4" t="s">
        <v>16</v>
      </c>
      <c r="H336" s="4" t="s">
        <v>348</v>
      </c>
      <c r="I336" s="4" t="s">
        <v>132</v>
      </c>
      <c r="J336" s="34">
        <f t="shared" si="258"/>
        <v>0</v>
      </c>
      <c r="K336" s="34">
        <f t="shared" ref="K336:Y336" si="260">K337</f>
        <v>0</v>
      </c>
      <c r="L336" s="34">
        <f t="shared" si="260"/>
        <v>0</v>
      </c>
      <c r="M336" s="34">
        <f t="shared" si="260"/>
        <v>0</v>
      </c>
      <c r="N336" s="34">
        <f t="shared" si="260"/>
        <v>0</v>
      </c>
      <c r="O336" s="34">
        <f t="shared" si="260"/>
        <v>0</v>
      </c>
      <c r="P336" s="34">
        <f t="shared" si="260"/>
        <v>0</v>
      </c>
      <c r="Q336" s="34">
        <f t="shared" si="260"/>
        <v>0</v>
      </c>
      <c r="R336" s="34">
        <f t="shared" si="260"/>
        <v>0</v>
      </c>
      <c r="S336" s="34">
        <f t="shared" si="260"/>
        <v>0</v>
      </c>
      <c r="T336" s="34">
        <f t="shared" si="260"/>
        <v>0</v>
      </c>
      <c r="U336" s="34">
        <f t="shared" si="260"/>
        <v>0</v>
      </c>
      <c r="V336" s="34" t="e">
        <f t="shared" si="260"/>
        <v>#REF!</v>
      </c>
      <c r="W336" s="34" t="e">
        <f t="shared" si="260"/>
        <v>#REF!</v>
      </c>
      <c r="X336" s="34" t="e">
        <f t="shared" si="260"/>
        <v>#REF!</v>
      </c>
      <c r="Y336" s="34" t="e">
        <f t="shared" si="260"/>
        <v>#REF!</v>
      </c>
      <c r="Z336" s="34">
        <f t="shared" si="259"/>
        <v>3735590</v>
      </c>
      <c r="AA336" s="34">
        <f t="shared" si="259"/>
        <v>3735590</v>
      </c>
      <c r="AB336" s="34">
        <f t="shared" si="259"/>
        <v>3615066</v>
      </c>
      <c r="AC336" s="127">
        <f t="shared" si="252"/>
        <v>96.773628797592878</v>
      </c>
    </row>
    <row r="337" spans="1:29" ht="45" x14ac:dyDescent="0.25">
      <c r="A337" s="115" t="s">
        <v>133</v>
      </c>
      <c r="B337" s="115"/>
      <c r="C337" s="115"/>
      <c r="D337" s="115"/>
      <c r="E337" s="114">
        <v>851</v>
      </c>
      <c r="F337" s="4" t="s">
        <v>127</v>
      </c>
      <c r="G337" s="4" t="s">
        <v>16</v>
      </c>
      <c r="H337" s="4" t="s">
        <v>348</v>
      </c>
      <c r="I337" s="4" t="s">
        <v>134</v>
      </c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4" t="e">
        <f>'2.ВС'!#REF!</f>
        <v>#REF!</v>
      </c>
      <c r="W337" s="34" t="e">
        <f>'2.ВС'!#REF!</f>
        <v>#REF!</v>
      </c>
      <c r="X337" s="34" t="e">
        <f>'2.ВС'!#REF!</f>
        <v>#REF!</v>
      </c>
      <c r="Y337" s="34" t="e">
        <f>'2.ВС'!#REF!</f>
        <v>#REF!</v>
      </c>
      <c r="Z337" s="34">
        <f>'2.ВС'!J209</f>
        <v>3735590</v>
      </c>
      <c r="AA337" s="34">
        <f>'2.ВС'!K209</f>
        <v>3735590</v>
      </c>
      <c r="AB337" s="34">
        <f>'2.ВС'!L209</f>
        <v>3615066</v>
      </c>
      <c r="AC337" s="127">
        <f t="shared" si="252"/>
        <v>96.773628797592878</v>
      </c>
    </row>
    <row r="338" spans="1:29" s="2" customFormat="1" ht="105" x14ac:dyDescent="0.25">
      <c r="A338" s="25" t="s">
        <v>355</v>
      </c>
      <c r="B338" s="3"/>
      <c r="C338" s="3"/>
      <c r="D338" s="3"/>
      <c r="E338" s="78">
        <v>851</v>
      </c>
      <c r="F338" s="5" t="s">
        <v>127</v>
      </c>
      <c r="G338" s="5" t="s">
        <v>16</v>
      </c>
      <c r="H338" s="5" t="s">
        <v>138</v>
      </c>
      <c r="I338" s="5"/>
      <c r="J338" s="34" t="e">
        <f t="shared" ref="J338:AB339" si="261">J339</f>
        <v>#REF!</v>
      </c>
      <c r="K338" s="34" t="e">
        <f t="shared" si="261"/>
        <v>#REF!</v>
      </c>
      <c r="L338" s="34" t="e">
        <f t="shared" si="261"/>
        <v>#REF!</v>
      </c>
      <c r="M338" s="34" t="e">
        <f t="shared" si="261"/>
        <v>#REF!</v>
      </c>
      <c r="N338" s="34" t="e">
        <f t="shared" si="261"/>
        <v>#REF!</v>
      </c>
      <c r="O338" s="34" t="e">
        <f t="shared" si="261"/>
        <v>#REF!</v>
      </c>
      <c r="P338" s="34" t="e">
        <f t="shared" si="261"/>
        <v>#REF!</v>
      </c>
      <c r="Q338" s="34" t="e">
        <f t="shared" si="261"/>
        <v>#REF!</v>
      </c>
      <c r="R338" s="34" t="e">
        <f t="shared" si="261"/>
        <v>#REF!</v>
      </c>
      <c r="S338" s="34" t="e">
        <f t="shared" si="261"/>
        <v>#REF!</v>
      </c>
      <c r="T338" s="34" t="e">
        <f t="shared" si="261"/>
        <v>#REF!</v>
      </c>
      <c r="U338" s="34" t="e">
        <f t="shared" si="261"/>
        <v>#REF!</v>
      </c>
      <c r="V338" s="34" t="e">
        <f t="shared" si="261"/>
        <v>#REF!</v>
      </c>
      <c r="W338" s="34" t="e">
        <f t="shared" si="261"/>
        <v>#REF!</v>
      </c>
      <c r="X338" s="34" t="e">
        <f t="shared" si="261"/>
        <v>#REF!</v>
      </c>
      <c r="Y338" s="34" t="e">
        <f t="shared" si="261"/>
        <v>#REF!</v>
      </c>
      <c r="Z338" s="34">
        <f t="shared" si="261"/>
        <v>8028768</v>
      </c>
      <c r="AA338" s="34">
        <f t="shared" si="261"/>
        <v>8028768</v>
      </c>
      <c r="AB338" s="34">
        <f t="shared" si="261"/>
        <v>0</v>
      </c>
      <c r="AC338" s="127">
        <f t="shared" si="252"/>
        <v>0</v>
      </c>
    </row>
    <row r="339" spans="1:29" s="2" customFormat="1" ht="45" x14ac:dyDescent="0.25">
      <c r="A339" s="3" t="s">
        <v>97</v>
      </c>
      <c r="B339" s="3"/>
      <c r="C339" s="3"/>
      <c r="D339" s="3"/>
      <c r="E339" s="78">
        <v>851</v>
      </c>
      <c r="F339" s="5" t="s">
        <v>127</v>
      </c>
      <c r="G339" s="5" t="s">
        <v>16</v>
      </c>
      <c r="H339" s="5" t="s">
        <v>138</v>
      </c>
      <c r="I339" s="5" t="s">
        <v>98</v>
      </c>
      <c r="J339" s="34" t="e">
        <f t="shared" si="261"/>
        <v>#REF!</v>
      </c>
      <c r="K339" s="34" t="e">
        <f t="shared" si="261"/>
        <v>#REF!</v>
      </c>
      <c r="L339" s="34" t="e">
        <f t="shared" si="261"/>
        <v>#REF!</v>
      </c>
      <c r="M339" s="34" t="e">
        <f t="shared" si="261"/>
        <v>#REF!</v>
      </c>
      <c r="N339" s="34" t="e">
        <f t="shared" si="261"/>
        <v>#REF!</v>
      </c>
      <c r="O339" s="34" t="e">
        <f t="shared" si="261"/>
        <v>#REF!</v>
      </c>
      <c r="P339" s="34" t="e">
        <f t="shared" si="261"/>
        <v>#REF!</v>
      </c>
      <c r="Q339" s="34" t="e">
        <f t="shared" si="261"/>
        <v>#REF!</v>
      </c>
      <c r="R339" s="34" t="e">
        <f t="shared" si="261"/>
        <v>#REF!</v>
      </c>
      <c r="S339" s="34" t="e">
        <f t="shared" si="261"/>
        <v>#REF!</v>
      </c>
      <c r="T339" s="34" t="e">
        <f t="shared" si="261"/>
        <v>#REF!</v>
      </c>
      <c r="U339" s="34" t="e">
        <f t="shared" si="261"/>
        <v>#REF!</v>
      </c>
      <c r="V339" s="34" t="e">
        <f t="shared" si="261"/>
        <v>#REF!</v>
      </c>
      <c r="W339" s="34" t="e">
        <f t="shared" si="261"/>
        <v>#REF!</v>
      </c>
      <c r="X339" s="34" t="e">
        <f t="shared" si="261"/>
        <v>#REF!</v>
      </c>
      <c r="Y339" s="34" t="e">
        <f t="shared" si="261"/>
        <v>#REF!</v>
      </c>
      <c r="Z339" s="34">
        <f t="shared" si="261"/>
        <v>8028768</v>
      </c>
      <c r="AA339" s="34">
        <f t="shared" si="261"/>
        <v>8028768</v>
      </c>
      <c r="AB339" s="34">
        <f t="shared" si="261"/>
        <v>0</v>
      </c>
      <c r="AC339" s="127">
        <f t="shared" si="252"/>
        <v>0</v>
      </c>
    </row>
    <row r="340" spans="1:29" s="2" customFormat="1" x14ac:dyDescent="0.25">
      <c r="A340" s="3" t="s">
        <v>99</v>
      </c>
      <c r="B340" s="3"/>
      <c r="C340" s="3"/>
      <c r="D340" s="3"/>
      <c r="E340" s="78">
        <v>851</v>
      </c>
      <c r="F340" s="5" t="s">
        <v>127</v>
      </c>
      <c r="G340" s="5" t="s">
        <v>16</v>
      </c>
      <c r="H340" s="5" t="s">
        <v>138</v>
      </c>
      <c r="I340" s="5" t="s">
        <v>100</v>
      </c>
      <c r="J340" s="34" t="e">
        <f>'2.ВС'!#REF!</f>
        <v>#REF!</v>
      </c>
      <c r="K340" s="34" t="e">
        <f>'2.ВС'!#REF!</f>
        <v>#REF!</v>
      </c>
      <c r="L340" s="34" t="e">
        <f>'2.ВС'!#REF!</f>
        <v>#REF!</v>
      </c>
      <c r="M340" s="34" t="e">
        <f>'2.ВС'!#REF!</f>
        <v>#REF!</v>
      </c>
      <c r="N340" s="34" t="e">
        <f>'2.ВС'!#REF!</f>
        <v>#REF!</v>
      </c>
      <c r="O340" s="34" t="e">
        <f>'2.ВС'!#REF!</f>
        <v>#REF!</v>
      </c>
      <c r="P340" s="34" t="e">
        <f>'2.ВС'!#REF!</f>
        <v>#REF!</v>
      </c>
      <c r="Q340" s="34" t="e">
        <f>'2.ВС'!#REF!</f>
        <v>#REF!</v>
      </c>
      <c r="R340" s="34" t="e">
        <f>'2.ВС'!#REF!</f>
        <v>#REF!</v>
      </c>
      <c r="S340" s="34" t="e">
        <f>'2.ВС'!#REF!</f>
        <v>#REF!</v>
      </c>
      <c r="T340" s="34" t="e">
        <f>'2.ВС'!#REF!</f>
        <v>#REF!</v>
      </c>
      <c r="U340" s="34" t="e">
        <f>'2.ВС'!#REF!</f>
        <v>#REF!</v>
      </c>
      <c r="V340" s="34" t="e">
        <f>'2.ВС'!#REF!</f>
        <v>#REF!</v>
      </c>
      <c r="W340" s="34" t="e">
        <f>'2.ВС'!#REF!</f>
        <v>#REF!</v>
      </c>
      <c r="X340" s="34" t="e">
        <f>'2.ВС'!#REF!</f>
        <v>#REF!</v>
      </c>
      <c r="Y340" s="34" t="e">
        <f>'2.ВС'!#REF!</f>
        <v>#REF!</v>
      </c>
      <c r="Z340" s="34">
        <f>'2.ВС'!J212</f>
        <v>8028768</v>
      </c>
      <c r="AA340" s="34">
        <f>'2.ВС'!K212</f>
        <v>8028768</v>
      </c>
      <c r="AB340" s="34">
        <f>'2.ВС'!L212</f>
        <v>0</v>
      </c>
      <c r="AC340" s="127">
        <f t="shared" si="252"/>
        <v>0</v>
      </c>
    </row>
    <row r="341" spans="1:29" ht="90" x14ac:dyDescent="0.25">
      <c r="A341" s="25" t="s">
        <v>189</v>
      </c>
      <c r="B341" s="58"/>
      <c r="C341" s="58"/>
      <c r="D341" s="58"/>
      <c r="E341" s="78">
        <v>852</v>
      </c>
      <c r="F341" s="4" t="s">
        <v>127</v>
      </c>
      <c r="G341" s="4" t="s">
        <v>16</v>
      </c>
      <c r="H341" s="4" t="s">
        <v>190</v>
      </c>
      <c r="I341" s="31"/>
      <c r="J341" s="34" t="e">
        <f t="shared" ref="J341:AB342" si="262">J342</f>
        <v>#REF!</v>
      </c>
      <c r="K341" s="34" t="e">
        <f t="shared" si="262"/>
        <v>#REF!</v>
      </c>
      <c r="L341" s="34" t="e">
        <f t="shared" si="262"/>
        <v>#REF!</v>
      </c>
      <c r="M341" s="34" t="e">
        <f t="shared" si="262"/>
        <v>#REF!</v>
      </c>
      <c r="N341" s="34" t="e">
        <f t="shared" si="262"/>
        <v>#REF!</v>
      </c>
      <c r="O341" s="34" t="e">
        <f t="shared" si="262"/>
        <v>#REF!</v>
      </c>
      <c r="P341" s="34" t="e">
        <f t="shared" si="262"/>
        <v>#REF!</v>
      </c>
      <c r="Q341" s="34" t="e">
        <f t="shared" si="262"/>
        <v>#REF!</v>
      </c>
      <c r="R341" s="34" t="e">
        <f t="shared" si="262"/>
        <v>#REF!</v>
      </c>
      <c r="S341" s="34" t="e">
        <f t="shared" si="262"/>
        <v>#REF!</v>
      </c>
      <c r="T341" s="34" t="e">
        <f t="shared" si="262"/>
        <v>#REF!</v>
      </c>
      <c r="U341" s="34" t="e">
        <f t="shared" si="262"/>
        <v>#REF!</v>
      </c>
      <c r="V341" s="34" t="e">
        <f t="shared" si="262"/>
        <v>#REF!</v>
      </c>
      <c r="W341" s="34" t="e">
        <f t="shared" si="262"/>
        <v>#REF!</v>
      </c>
      <c r="X341" s="34" t="e">
        <f t="shared" si="262"/>
        <v>#REF!</v>
      </c>
      <c r="Y341" s="34" t="e">
        <f t="shared" si="262"/>
        <v>#REF!</v>
      </c>
      <c r="Z341" s="34">
        <f t="shared" si="262"/>
        <v>1005245</v>
      </c>
      <c r="AA341" s="34">
        <f t="shared" si="262"/>
        <v>1005245</v>
      </c>
      <c r="AB341" s="34">
        <f t="shared" si="262"/>
        <v>630759.4</v>
      </c>
      <c r="AC341" s="127">
        <f t="shared" si="252"/>
        <v>62.746832861640698</v>
      </c>
    </row>
    <row r="342" spans="1:29" ht="30" x14ac:dyDescent="0.25">
      <c r="A342" s="76" t="s">
        <v>131</v>
      </c>
      <c r="B342" s="76"/>
      <c r="C342" s="76"/>
      <c r="D342" s="76"/>
      <c r="E342" s="78">
        <v>852</v>
      </c>
      <c r="F342" s="4" t="s">
        <v>127</v>
      </c>
      <c r="G342" s="4" t="s">
        <v>16</v>
      </c>
      <c r="H342" s="4" t="s">
        <v>190</v>
      </c>
      <c r="I342" s="4" t="s">
        <v>132</v>
      </c>
      <c r="J342" s="34" t="e">
        <f t="shared" si="262"/>
        <v>#REF!</v>
      </c>
      <c r="K342" s="34" t="e">
        <f t="shared" si="262"/>
        <v>#REF!</v>
      </c>
      <c r="L342" s="34" t="e">
        <f t="shared" si="262"/>
        <v>#REF!</v>
      </c>
      <c r="M342" s="34" t="e">
        <f t="shared" si="262"/>
        <v>#REF!</v>
      </c>
      <c r="N342" s="34" t="e">
        <f t="shared" si="262"/>
        <v>#REF!</v>
      </c>
      <c r="O342" s="34" t="e">
        <f t="shared" si="262"/>
        <v>#REF!</v>
      </c>
      <c r="P342" s="34" t="e">
        <f t="shared" si="262"/>
        <v>#REF!</v>
      </c>
      <c r="Q342" s="34" t="e">
        <f t="shared" si="262"/>
        <v>#REF!</v>
      </c>
      <c r="R342" s="34" t="e">
        <f t="shared" si="262"/>
        <v>#REF!</v>
      </c>
      <c r="S342" s="34" t="e">
        <f t="shared" si="262"/>
        <v>#REF!</v>
      </c>
      <c r="T342" s="34" t="e">
        <f t="shared" si="262"/>
        <v>#REF!</v>
      </c>
      <c r="U342" s="34" t="e">
        <f t="shared" si="262"/>
        <v>#REF!</v>
      </c>
      <c r="V342" s="34" t="e">
        <f t="shared" si="262"/>
        <v>#REF!</v>
      </c>
      <c r="W342" s="34" t="e">
        <f t="shared" si="262"/>
        <v>#REF!</v>
      </c>
      <c r="X342" s="34" t="e">
        <f t="shared" si="262"/>
        <v>#REF!</v>
      </c>
      <c r="Y342" s="34" t="e">
        <f t="shared" si="262"/>
        <v>#REF!</v>
      </c>
      <c r="Z342" s="34">
        <f t="shared" si="262"/>
        <v>1005245</v>
      </c>
      <c r="AA342" s="34">
        <f t="shared" si="262"/>
        <v>1005245</v>
      </c>
      <c r="AB342" s="34">
        <f t="shared" si="262"/>
        <v>630759.4</v>
      </c>
      <c r="AC342" s="127">
        <f t="shared" si="252"/>
        <v>62.746832861640698</v>
      </c>
    </row>
    <row r="343" spans="1:29" ht="45" x14ac:dyDescent="0.25">
      <c r="A343" s="113" t="s">
        <v>133</v>
      </c>
      <c r="B343" s="76"/>
      <c r="C343" s="76"/>
      <c r="D343" s="76"/>
      <c r="E343" s="78">
        <v>852</v>
      </c>
      <c r="F343" s="4" t="s">
        <v>127</v>
      </c>
      <c r="G343" s="4" t="s">
        <v>16</v>
      </c>
      <c r="H343" s="4" t="s">
        <v>190</v>
      </c>
      <c r="I343" s="4" t="s">
        <v>134</v>
      </c>
      <c r="J343" s="34" t="e">
        <f>'2.ВС'!#REF!</f>
        <v>#REF!</v>
      </c>
      <c r="K343" s="34" t="e">
        <f>'2.ВС'!#REF!</f>
        <v>#REF!</v>
      </c>
      <c r="L343" s="34" t="e">
        <f>'2.ВС'!#REF!</f>
        <v>#REF!</v>
      </c>
      <c r="M343" s="34" t="e">
        <f>'2.ВС'!#REF!</f>
        <v>#REF!</v>
      </c>
      <c r="N343" s="34" t="e">
        <f>'2.ВС'!#REF!</f>
        <v>#REF!</v>
      </c>
      <c r="O343" s="34" t="e">
        <f>'2.ВС'!#REF!</f>
        <v>#REF!</v>
      </c>
      <c r="P343" s="34" t="e">
        <f>'2.ВС'!#REF!</f>
        <v>#REF!</v>
      </c>
      <c r="Q343" s="34" t="e">
        <f>'2.ВС'!#REF!</f>
        <v>#REF!</v>
      </c>
      <c r="R343" s="34" t="e">
        <f>'2.ВС'!#REF!</f>
        <v>#REF!</v>
      </c>
      <c r="S343" s="34" t="e">
        <f>'2.ВС'!#REF!</f>
        <v>#REF!</v>
      </c>
      <c r="T343" s="34" t="e">
        <f>'2.ВС'!#REF!</f>
        <v>#REF!</v>
      </c>
      <c r="U343" s="34" t="e">
        <f>'2.ВС'!#REF!</f>
        <v>#REF!</v>
      </c>
      <c r="V343" s="34" t="e">
        <f>'2.ВС'!#REF!</f>
        <v>#REF!</v>
      </c>
      <c r="W343" s="34" t="e">
        <f>'2.ВС'!#REF!</f>
        <v>#REF!</v>
      </c>
      <c r="X343" s="34" t="e">
        <f>'2.ВС'!#REF!</f>
        <v>#REF!</v>
      </c>
      <c r="Y343" s="34" t="e">
        <f>'2.ВС'!#REF!</f>
        <v>#REF!</v>
      </c>
      <c r="Z343" s="34">
        <f>'2.ВС'!J340</f>
        <v>1005245</v>
      </c>
      <c r="AA343" s="34">
        <f>'2.ВС'!K340</f>
        <v>1005245</v>
      </c>
      <c r="AB343" s="34">
        <f>'2.ВС'!L340</f>
        <v>630759.4</v>
      </c>
      <c r="AC343" s="127">
        <f t="shared" si="252"/>
        <v>62.746832861640698</v>
      </c>
    </row>
    <row r="344" spans="1:29" ht="315" x14ac:dyDescent="0.25">
      <c r="A344" s="1" t="s">
        <v>364</v>
      </c>
      <c r="B344" s="76"/>
      <c r="C344" s="76"/>
      <c r="D344" s="76"/>
      <c r="E344" s="78"/>
      <c r="F344" s="4" t="s">
        <v>127</v>
      </c>
      <c r="G344" s="4" t="s">
        <v>16</v>
      </c>
      <c r="H344" s="4" t="s">
        <v>356</v>
      </c>
      <c r="I344" s="4"/>
      <c r="J344" s="34" t="e">
        <f t="shared" ref="J344:AB344" si="263">J345</f>
        <v>#REF!</v>
      </c>
      <c r="K344" s="34" t="e">
        <f t="shared" si="263"/>
        <v>#REF!</v>
      </c>
      <c r="L344" s="34" t="e">
        <f t="shared" si="263"/>
        <v>#REF!</v>
      </c>
      <c r="M344" s="34" t="e">
        <f t="shared" si="263"/>
        <v>#REF!</v>
      </c>
      <c r="N344" s="34" t="e">
        <f t="shared" si="263"/>
        <v>#REF!</v>
      </c>
      <c r="O344" s="34" t="e">
        <f t="shared" si="263"/>
        <v>#REF!</v>
      </c>
      <c r="P344" s="34" t="e">
        <f t="shared" si="263"/>
        <v>#REF!</v>
      </c>
      <c r="Q344" s="34" t="e">
        <f t="shared" si="263"/>
        <v>#REF!</v>
      </c>
      <c r="R344" s="34" t="e">
        <f t="shared" si="263"/>
        <v>#REF!</v>
      </c>
      <c r="S344" s="34" t="e">
        <f t="shared" si="263"/>
        <v>#REF!</v>
      </c>
      <c r="T344" s="34" t="e">
        <f t="shared" si="263"/>
        <v>#REF!</v>
      </c>
      <c r="U344" s="34" t="e">
        <f t="shared" si="263"/>
        <v>#REF!</v>
      </c>
      <c r="V344" s="34" t="e">
        <f t="shared" si="263"/>
        <v>#REF!</v>
      </c>
      <c r="W344" s="34" t="e">
        <f t="shared" si="263"/>
        <v>#REF!</v>
      </c>
      <c r="X344" s="34" t="e">
        <f t="shared" si="263"/>
        <v>#REF!</v>
      </c>
      <c r="Y344" s="34" t="e">
        <f t="shared" si="263"/>
        <v>#REF!</v>
      </c>
      <c r="Z344" s="34">
        <f t="shared" si="263"/>
        <v>7885084</v>
      </c>
      <c r="AA344" s="34">
        <f t="shared" si="263"/>
        <v>7885084</v>
      </c>
      <c r="AB344" s="34">
        <f t="shared" si="263"/>
        <v>5426132.0700000003</v>
      </c>
      <c r="AC344" s="127">
        <f t="shared" si="252"/>
        <v>68.815146040295843</v>
      </c>
    </row>
    <row r="345" spans="1:29" ht="30" x14ac:dyDescent="0.25">
      <c r="A345" s="76" t="s">
        <v>131</v>
      </c>
      <c r="B345" s="76"/>
      <c r="C345" s="76"/>
      <c r="D345" s="76"/>
      <c r="E345" s="78">
        <v>852</v>
      </c>
      <c r="F345" s="4" t="s">
        <v>127</v>
      </c>
      <c r="G345" s="4" t="s">
        <v>16</v>
      </c>
      <c r="H345" s="4" t="s">
        <v>356</v>
      </c>
      <c r="I345" s="4" t="s">
        <v>132</v>
      </c>
      <c r="J345" s="34" t="e">
        <f t="shared" ref="J345" si="264">J346+J347</f>
        <v>#REF!</v>
      </c>
      <c r="K345" s="34" t="e">
        <f t="shared" ref="K345:M345" si="265">K346+K347</f>
        <v>#REF!</v>
      </c>
      <c r="L345" s="34" t="e">
        <f t="shared" si="265"/>
        <v>#REF!</v>
      </c>
      <c r="M345" s="34" t="e">
        <f t="shared" si="265"/>
        <v>#REF!</v>
      </c>
      <c r="N345" s="34" t="e">
        <f t="shared" ref="N345:U345" si="266">N346+N347</f>
        <v>#REF!</v>
      </c>
      <c r="O345" s="34" t="e">
        <f t="shared" si="266"/>
        <v>#REF!</v>
      </c>
      <c r="P345" s="34" t="e">
        <f t="shared" si="266"/>
        <v>#REF!</v>
      </c>
      <c r="Q345" s="34" t="e">
        <f t="shared" si="266"/>
        <v>#REF!</v>
      </c>
      <c r="R345" s="34" t="e">
        <f t="shared" si="266"/>
        <v>#REF!</v>
      </c>
      <c r="S345" s="34" t="e">
        <f t="shared" si="266"/>
        <v>#REF!</v>
      </c>
      <c r="T345" s="34" t="e">
        <f t="shared" si="266"/>
        <v>#REF!</v>
      </c>
      <c r="U345" s="34" t="e">
        <f t="shared" si="266"/>
        <v>#REF!</v>
      </c>
      <c r="V345" s="34" t="e">
        <f t="shared" ref="V345:Y345" si="267">V346+V347</f>
        <v>#REF!</v>
      </c>
      <c r="W345" s="34" t="e">
        <f t="shared" si="267"/>
        <v>#REF!</v>
      </c>
      <c r="X345" s="34" t="e">
        <f t="shared" si="267"/>
        <v>#REF!</v>
      </c>
      <c r="Y345" s="34" t="e">
        <f t="shared" si="267"/>
        <v>#REF!</v>
      </c>
      <c r="Z345" s="34">
        <f t="shared" ref="Z345:AB345" si="268">Z346+Z347</f>
        <v>7885084</v>
      </c>
      <c r="AA345" s="34">
        <f t="shared" si="268"/>
        <v>7885084</v>
      </c>
      <c r="AB345" s="34">
        <f t="shared" si="268"/>
        <v>5426132.0700000003</v>
      </c>
      <c r="AC345" s="127">
        <f t="shared" si="252"/>
        <v>68.815146040295843</v>
      </c>
    </row>
    <row r="346" spans="1:29" ht="30" x14ac:dyDescent="0.25">
      <c r="A346" s="76" t="s">
        <v>143</v>
      </c>
      <c r="B346" s="76"/>
      <c r="C346" s="76"/>
      <c r="D346" s="76"/>
      <c r="E346" s="78">
        <v>852</v>
      </c>
      <c r="F346" s="4" t="s">
        <v>127</v>
      </c>
      <c r="G346" s="4" t="s">
        <v>16</v>
      </c>
      <c r="H346" s="4" t="s">
        <v>356</v>
      </c>
      <c r="I346" s="4" t="s">
        <v>144</v>
      </c>
      <c r="J346" s="34" t="e">
        <f>'2.ВС'!#REF!</f>
        <v>#REF!</v>
      </c>
      <c r="K346" s="34" t="e">
        <f>'2.ВС'!#REF!</f>
        <v>#REF!</v>
      </c>
      <c r="L346" s="34" t="e">
        <f>'2.ВС'!#REF!</f>
        <v>#REF!</v>
      </c>
      <c r="M346" s="34" t="e">
        <f>'2.ВС'!#REF!</f>
        <v>#REF!</v>
      </c>
      <c r="N346" s="34" t="e">
        <f>'2.ВС'!#REF!</f>
        <v>#REF!</v>
      </c>
      <c r="O346" s="34" t="e">
        <f>'2.ВС'!#REF!</f>
        <v>#REF!</v>
      </c>
      <c r="P346" s="34" t="e">
        <f>'2.ВС'!#REF!</f>
        <v>#REF!</v>
      </c>
      <c r="Q346" s="34" t="e">
        <f>'2.ВС'!#REF!</f>
        <v>#REF!</v>
      </c>
      <c r="R346" s="34" t="e">
        <f>'2.ВС'!#REF!</f>
        <v>#REF!</v>
      </c>
      <c r="S346" s="34" t="e">
        <f>'2.ВС'!#REF!</f>
        <v>#REF!</v>
      </c>
      <c r="T346" s="34" t="e">
        <f>'2.ВС'!#REF!</f>
        <v>#REF!</v>
      </c>
      <c r="U346" s="34" t="e">
        <f>'2.ВС'!#REF!</f>
        <v>#REF!</v>
      </c>
      <c r="V346" s="34" t="e">
        <f>'2.ВС'!#REF!</f>
        <v>#REF!</v>
      </c>
      <c r="W346" s="34" t="e">
        <f>'2.ВС'!#REF!</f>
        <v>#REF!</v>
      </c>
      <c r="X346" s="34" t="e">
        <f>'2.ВС'!#REF!</f>
        <v>#REF!</v>
      </c>
      <c r="Y346" s="34" t="e">
        <f>'2.ВС'!#REF!</f>
        <v>#REF!</v>
      </c>
      <c r="Z346" s="34">
        <f>'2.ВС'!J343</f>
        <v>5844742</v>
      </c>
      <c r="AA346" s="34">
        <f>'2.ВС'!K343</f>
        <v>5844742</v>
      </c>
      <c r="AB346" s="34">
        <f>'2.ВС'!L343</f>
        <v>3997737.92</v>
      </c>
      <c r="AC346" s="127">
        <f t="shared" si="252"/>
        <v>68.398877486807791</v>
      </c>
    </row>
    <row r="347" spans="1:29" ht="45" x14ac:dyDescent="0.25">
      <c r="A347" s="113" t="s">
        <v>133</v>
      </c>
      <c r="B347" s="76"/>
      <c r="C347" s="76"/>
      <c r="D347" s="76"/>
      <c r="E347" s="78">
        <v>852</v>
      </c>
      <c r="F347" s="4" t="s">
        <v>127</v>
      </c>
      <c r="G347" s="4" t="s">
        <v>16</v>
      </c>
      <c r="H347" s="4" t="s">
        <v>356</v>
      </c>
      <c r="I347" s="4" t="s">
        <v>134</v>
      </c>
      <c r="J347" s="34" t="e">
        <f>'2.ВС'!#REF!</f>
        <v>#REF!</v>
      </c>
      <c r="K347" s="34" t="e">
        <f>'2.ВС'!#REF!</f>
        <v>#REF!</v>
      </c>
      <c r="L347" s="34" t="e">
        <f>'2.ВС'!#REF!</f>
        <v>#REF!</v>
      </c>
      <c r="M347" s="34" t="e">
        <f>'2.ВС'!#REF!</f>
        <v>#REF!</v>
      </c>
      <c r="N347" s="34" t="e">
        <f>'2.ВС'!#REF!</f>
        <v>#REF!</v>
      </c>
      <c r="O347" s="34" t="e">
        <f>'2.ВС'!#REF!</f>
        <v>#REF!</v>
      </c>
      <c r="P347" s="34" t="e">
        <f>'2.ВС'!#REF!</f>
        <v>#REF!</v>
      </c>
      <c r="Q347" s="34" t="e">
        <f>'2.ВС'!#REF!</f>
        <v>#REF!</v>
      </c>
      <c r="R347" s="34" t="e">
        <f>'2.ВС'!#REF!</f>
        <v>#REF!</v>
      </c>
      <c r="S347" s="34" t="e">
        <f>'2.ВС'!#REF!</f>
        <v>#REF!</v>
      </c>
      <c r="T347" s="34" t="e">
        <f>'2.ВС'!#REF!</f>
        <v>#REF!</v>
      </c>
      <c r="U347" s="34" t="e">
        <f>'2.ВС'!#REF!</f>
        <v>#REF!</v>
      </c>
      <c r="V347" s="34" t="e">
        <f>'2.ВС'!#REF!</f>
        <v>#REF!</v>
      </c>
      <c r="W347" s="34" t="e">
        <f>'2.ВС'!#REF!</f>
        <v>#REF!</v>
      </c>
      <c r="X347" s="34" t="e">
        <f>'2.ВС'!#REF!</f>
        <v>#REF!</v>
      </c>
      <c r="Y347" s="34" t="e">
        <f>'2.ВС'!#REF!</f>
        <v>#REF!</v>
      </c>
      <c r="Z347" s="34">
        <f>'2.ВС'!J344</f>
        <v>2040342</v>
      </c>
      <c r="AA347" s="34">
        <f>'2.ВС'!K344</f>
        <v>2040342</v>
      </c>
      <c r="AB347" s="34">
        <f>'2.ВС'!L344</f>
        <v>1428394.15</v>
      </c>
      <c r="AC347" s="127">
        <f t="shared" si="252"/>
        <v>70.007584512792448</v>
      </c>
    </row>
    <row r="348" spans="1:29" ht="75" x14ac:dyDescent="0.25">
      <c r="A348" s="25" t="s">
        <v>191</v>
      </c>
      <c r="B348" s="76"/>
      <c r="C348" s="76"/>
      <c r="D348" s="76"/>
      <c r="E348" s="78">
        <v>852</v>
      </c>
      <c r="F348" s="4" t="s">
        <v>127</v>
      </c>
      <c r="G348" s="4" t="s">
        <v>16</v>
      </c>
      <c r="H348" s="4" t="s">
        <v>192</v>
      </c>
      <c r="I348" s="4"/>
      <c r="J348" s="34" t="e">
        <f t="shared" ref="J348:AB349" si="269">J349</f>
        <v>#REF!</v>
      </c>
      <c r="K348" s="34" t="e">
        <f t="shared" si="269"/>
        <v>#REF!</v>
      </c>
      <c r="L348" s="34" t="e">
        <f t="shared" si="269"/>
        <v>#REF!</v>
      </c>
      <c r="M348" s="34" t="e">
        <f t="shared" si="269"/>
        <v>#REF!</v>
      </c>
      <c r="N348" s="34" t="e">
        <f t="shared" si="269"/>
        <v>#REF!</v>
      </c>
      <c r="O348" s="34" t="e">
        <f t="shared" si="269"/>
        <v>#REF!</v>
      </c>
      <c r="P348" s="34" t="e">
        <f t="shared" si="269"/>
        <v>#REF!</v>
      </c>
      <c r="Q348" s="34" t="e">
        <f t="shared" si="269"/>
        <v>#REF!</v>
      </c>
      <c r="R348" s="34" t="e">
        <f t="shared" si="269"/>
        <v>#REF!</v>
      </c>
      <c r="S348" s="34" t="e">
        <f t="shared" si="269"/>
        <v>#REF!</v>
      </c>
      <c r="T348" s="34" t="e">
        <f t="shared" si="269"/>
        <v>#REF!</v>
      </c>
      <c r="U348" s="34" t="e">
        <f t="shared" si="269"/>
        <v>#REF!</v>
      </c>
      <c r="V348" s="34" t="e">
        <f t="shared" si="269"/>
        <v>#REF!</v>
      </c>
      <c r="W348" s="34" t="e">
        <f t="shared" si="269"/>
        <v>#REF!</v>
      </c>
      <c r="X348" s="34" t="e">
        <f t="shared" si="269"/>
        <v>#REF!</v>
      </c>
      <c r="Y348" s="34" t="e">
        <f t="shared" si="269"/>
        <v>#REF!</v>
      </c>
      <c r="Z348" s="34">
        <f t="shared" si="269"/>
        <v>255917.47</v>
      </c>
      <c r="AA348" s="34">
        <f t="shared" si="269"/>
        <v>255917.47</v>
      </c>
      <c r="AB348" s="34">
        <f t="shared" si="269"/>
        <v>17479.73</v>
      </c>
      <c r="AC348" s="127">
        <f t="shared" si="252"/>
        <v>6.8302214772598377</v>
      </c>
    </row>
    <row r="349" spans="1:29" ht="30" x14ac:dyDescent="0.25">
      <c r="A349" s="76" t="s">
        <v>131</v>
      </c>
      <c r="B349" s="76"/>
      <c r="C349" s="76"/>
      <c r="D349" s="76"/>
      <c r="E349" s="78">
        <v>852</v>
      </c>
      <c r="F349" s="4" t="s">
        <v>127</v>
      </c>
      <c r="G349" s="4" t="s">
        <v>16</v>
      </c>
      <c r="H349" s="4" t="s">
        <v>192</v>
      </c>
      <c r="I349" s="4" t="s">
        <v>132</v>
      </c>
      <c r="J349" s="34" t="e">
        <f t="shared" si="269"/>
        <v>#REF!</v>
      </c>
      <c r="K349" s="34" t="e">
        <f t="shared" si="269"/>
        <v>#REF!</v>
      </c>
      <c r="L349" s="34" t="e">
        <f t="shared" si="269"/>
        <v>#REF!</v>
      </c>
      <c r="M349" s="34" t="e">
        <f t="shared" si="269"/>
        <v>#REF!</v>
      </c>
      <c r="N349" s="34" t="e">
        <f t="shared" si="269"/>
        <v>#REF!</v>
      </c>
      <c r="O349" s="34" t="e">
        <f t="shared" si="269"/>
        <v>#REF!</v>
      </c>
      <c r="P349" s="34" t="e">
        <f t="shared" si="269"/>
        <v>#REF!</v>
      </c>
      <c r="Q349" s="34" t="e">
        <f t="shared" si="269"/>
        <v>#REF!</v>
      </c>
      <c r="R349" s="34" t="e">
        <f t="shared" si="269"/>
        <v>#REF!</v>
      </c>
      <c r="S349" s="34" t="e">
        <f t="shared" si="269"/>
        <v>#REF!</v>
      </c>
      <c r="T349" s="34" t="e">
        <f t="shared" si="269"/>
        <v>#REF!</v>
      </c>
      <c r="U349" s="34" t="e">
        <f t="shared" si="269"/>
        <v>#REF!</v>
      </c>
      <c r="V349" s="34" t="e">
        <f t="shared" si="269"/>
        <v>#REF!</v>
      </c>
      <c r="W349" s="34" t="e">
        <f t="shared" si="269"/>
        <v>#REF!</v>
      </c>
      <c r="X349" s="34" t="e">
        <f t="shared" si="269"/>
        <v>#REF!</v>
      </c>
      <c r="Y349" s="34" t="e">
        <f t="shared" si="269"/>
        <v>#REF!</v>
      </c>
      <c r="Z349" s="34">
        <f t="shared" si="269"/>
        <v>255917.47</v>
      </c>
      <c r="AA349" s="34">
        <f t="shared" si="269"/>
        <v>255917.47</v>
      </c>
      <c r="AB349" s="34">
        <f t="shared" si="269"/>
        <v>17479.73</v>
      </c>
      <c r="AC349" s="127">
        <f t="shared" si="252"/>
        <v>6.8302214772598377</v>
      </c>
    </row>
    <row r="350" spans="1:29" ht="30" x14ac:dyDescent="0.25">
      <c r="A350" s="76" t="s">
        <v>143</v>
      </c>
      <c r="B350" s="76"/>
      <c r="C350" s="76"/>
      <c r="D350" s="76"/>
      <c r="E350" s="78">
        <v>852</v>
      </c>
      <c r="F350" s="4" t="s">
        <v>127</v>
      </c>
      <c r="G350" s="4" t="s">
        <v>16</v>
      </c>
      <c r="H350" s="4" t="s">
        <v>192</v>
      </c>
      <c r="I350" s="4" t="s">
        <v>144</v>
      </c>
      <c r="J350" s="34" t="e">
        <f>'2.ВС'!#REF!</f>
        <v>#REF!</v>
      </c>
      <c r="K350" s="34" t="e">
        <f>'2.ВС'!#REF!</f>
        <v>#REF!</v>
      </c>
      <c r="L350" s="34" t="e">
        <f>'2.ВС'!#REF!</f>
        <v>#REF!</v>
      </c>
      <c r="M350" s="34" t="e">
        <f>'2.ВС'!#REF!</f>
        <v>#REF!</v>
      </c>
      <c r="N350" s="34" t="e">
        <f>'2.ВС'!#REF!</f>
        <v>#REF!</v>
      </c>
      <c r="O350" s="34" t="e">
        <f>'2.ВС'!#REF!</f>
        <v>#REF!</v>
      </c>
      <c r="P350" s="34" t="e">
        <f>'2.ВС'!#REF!</f>
        <v>#REF!</v>
      </c>
      <c r="Q350" s="34" t="e">
        <f>'2.ВС'!#REF!</f>
        <v>#REF!</v>
      </c>
      <c r="R350" s="34" t="e">
        <f>'2.ВС'!#REF!</f>
        <v>#REF!</v>
      </c>
      <c r="S350" s="34" t="e">
        <f>'2.ВС'!#REF!</f>
        <v>#REF!</v>
      </c>
      <c r="T350" s="34" t="e">
        <f>'2.ВС'!#REF!</f>
        <v>#REF!</v>
      </c>
      <c r="U350" s="34" t="e">
        <f>'2.ВС'!#REF!</f>
        <v>#REF!</v>
      </c>
      <c r="V350" s="34" t="e">
        <f>'2.ВС'!#REF!</f>
        <v>#REF!</v>
      </c>
      <c r="W350" s="34" t="e">
        <f>'2.ВС'!#REF!</f>
        <v>#REF!</v>
      </c>
      <c r="X350" s="34" t="e">
        <f>'2.ВС'!#REF!</f>
        <v>#REF!</v>
      </c>
      <c r="Y350" s="34" t="e">
        <f>'2.ВС'!#REF!</f>
        <v>#REF!</v>
      </c>
      <c r="Z350" s="34">
        <f>'2.ВС'!J347</f>
        <v>255917.47</v>
      </c>
      <c r="AA350" s="34">
        <f>'2.ВС'!K347</f>
        <v>255917.47</v>
      </c>
      <c r="AB350" s="34">
        <f>'2.ВС'!L347</f>
        <v>17479.73</v>
      </c>
      <c r="AC350" s="127">
        <f t="shared" si="252"/>
        <v>6.8302214772598377</v>
      </c>
    </row>
    <row r="351" spans="1:29" ht="28.5" x14ac:dyDescent="0.25">
      <c r="A351" s="29" t="s">
        <v>141</v>
      </c>
      <c r="B351" s="58"/>
      <c r="C351" s="58"/>
      <c r="D351" s="58"/>
      <c r="E351" s="78">
        <v>852</v>
      </c>
      <c r="F351" s="31" t="s">
        <v>127</v>
      </c>
      <c r="G351" s="31" t="s">
        <v>142</v>
      </c>
      <c r="H351" s="31"/>
      <c r="I351" s="31"/>
      <c r="J351" s="35" t="e">
        <f t="shared" ref="J351" si="270">J352+J357+J362</f>
        <v>#REF!</v>
      </c>
      <c r="K351" s="35" t="e">
        <f t="shared" ref="K351:M351" si="271">K352+K357+K362</f>
        <v>#REF!</v>
      </c>
      <c r="L351" s="35" t="e">
        <f t="shared" si="271"/>
        <v>#REF!</v>
      </c>
      <c r="M351" s="35" t="e">
        <f t="shared" si="271"/>
        <v>#REF!</v>
      </c>
      <c r="N351" s="35" t="e">
        <f t="shared" ref="N351:U351" si="272">N352+N357+N362</f>
        <v>#REF!</v>
      </c>
      <c r="O351" s="35" t="e">
        <f t="shared" si="272"/>
        <v>#REF!</v>
      </c>
      <c r="P351" s="35" t="e">
        <f t="shared" si="272"/>
        <v>#REF!</v>
      </c>
      <c r="Q351" s="35" t="e">
        <f t="shared" si="272"/>
        <v>#REF!</v>
      </c>
      <c r="R351" s="35" t="e">
        <f t="shared" si="272"/>
        <v>#REF!</v>
      </c>
      <c r="S351" s="35" t="e">
        <f t="shared" si="272"/>
        <v>#REF!</v>
      </c>
      <c r="T351" s="35" t="e">
        <f t="shared" si="272"/>
        <v>#REF!</v>
      </c>
      <c r="U351" s="35" t="e">
        <f t="shared" si="272"/>
        <v>#REF!</v>
      </c>
      <c r="V351" s="35" t="e">
        <f t="shared" ref="V351:Y351" si="273">V352+V357+V362</f>
        <v>#REF!</v>
      </c>
      <c r="W351" s="35" t="e">
        <f t="shared" si="273"/>
        <v>#REF!</v>
      </c>
      <c r="X351" s="35" t="e">
        <f t="shared" si="273"/>
        <v>#REF!</v>
      </c>
      <c r="Y351" s="35" t="e">
        <f t="shared" si="273"/>
        <v>#REF!</v>
      </c>
      <c r="Z351" s="35">
        <f t="shared" ref="Z351:AB351" si="274">Z352+Z357+Z362</f>
        <v>1155203</v>
      </c>
      <c r="AA351" s="35">
        <f t="shared" si="274"/>
        <v>1155203</v>
      </c>
      <c r="AB351" s="35">
        <f t="shared" si="274"/>
        <v>654877.78</v>
      </c>
      <c r="AC351" s="127">
        <f t="shared" si="252"/>
        <v>56.689411298273981</v>
      </c>
    </row>
    <row r="352" spans="1:29" ht="165" x14ac:dyDescent="0.25">
      <c r="A352" s="25" t="s">
        <v>43</v>
      </c>
      <c r="B352" s="78"/>
      <c r="C352" s="78"/>
      <c r="D352" s="78"/>
      <c r="E352" s="78">
        <v>851</v>
      </c>
      <c r="F352" s="4" t="s">
        <v>127</v>
      </c>
      <c r="G352" s="4" t="s">
        <v>142</v>
      </c>
      <c r="H352" s="4" t="s">
        <v>44</v>
      </c>
      <c r="I352" s="4"/>
      <c r="J352" s="34" t="e">
        <f t="shared" ref="J352" si="275">J353+J355</f>
        <v>#REF!</v>
      </c>
      <c r="K352" s="34" t="e">
        <f t="shared" ref="K352:M352" si="276">K353+K355</f>
        <v>#REF!</v>
      </c>
      <c r="L352" s="34" t="e">
        <f t="shared" si="276"/>
        <v>#REF!</v>
      </c>
      <c r="M352" s="34" t="e">
        <f t="shared" si="276"/>
        <v>#REF!</v>
      </c>
      <c r="N352" s="34" t="e">
        <f t="shared" ref="N352:U352" si="277">N353+N355</f>
        <v>#REF!</v>
      </c>
      <c r="O352" s="34" t="e">
        <f t="shared" si="277"/>
        <v>#REF!</v>
      </c>
      <c r="P352" s="34" t="e">
        <f t="shared" si="277"/>
        <v>#REF!</v>
      </c>
      <c r="Q352" s="34" t="e">
        <f t="shared" si="277"/>
        <v>#REF!</v>
      </c>
      <c r="R352" s="34" t="e">
        <f t="shared" si="277"/>
        <v>#REF!</v>
      </c>
      <c r="S352" s="34" t="e">
        <f t="shared" si="277"/>
        <v>#REF!</v>
      </c>
      <c r="T352" s="34" t="e">
        <f t="shared" si="277"/>
        <v>#REF!</v>
      </c>
      <c r="U352" s="34" t="e">
        <f t="shared" si="277"/>
        <v>#REF!</v>
      </c>
      <c r="V352" s="34" t="e">
        <f t="shared" ref="V352:Y352" si="278">V353+V355</f>
        <v>#REF!</v>
      </c>
      <c r="W352" s="34" t="e">
        <f t="shared" si="278"/>
        <v>#REF!</v>
      </c>
      <c r="X352" s="34" t="e">
        <f t="shared" si="278"/>
        <v>#REF!</v>
      </c>
      <c r="Y352" s="34" t="e">
        <f t="shared" si="278"/>
        <v>#REF!</v>
      </c>
      <c r="Z352" s="34">
        <f t="shared" ref="Z352:AB352" si="279">Z353+Z355</f>
        <v>489087</v>
      </c>
      <c r="AA352" s="34">
        <f t="shared" si="279"/>
        <v>489087</v>
      </c>
      <c r="AB352" s="34">
        <f t="shared" si="279"/>
        <v>269334.90999999997</v>
      </c>
      <c r="AC352" s="127">
        <f t="shared" si="252"/>
        <v>55.06891616419982</v>
      </c>
    </row>
    <row r="353" spans="1:29" ht="120" x14ac:dyDescent="0.25">
      <c r="A353" s="76" t="s">
        <v>19</v>
      </c>
      <c r="B353" s="78"/>
      <c r="C353" s="78"/>
      <c r="D353" s="78"/>
      <c r="E353" s="78">
        <v>851</v>
      </c>
      <c r="F353" s="5" t="s">
        <v>127</v>
      </c>
      <c r="G353" s="5" t="s">
        <v>142</v>
      </c>
      <c r="H353" s="4" t="s">
        <v>44</v>
      </c>
      <c r="I353" s="4" t="s">
        <v>21</v>
      </c>
      <c r="J353" s="34" t="e">
        <f t="shared" ref="J353:AB353" si="280">J354</f>
        <v>#REF!</v>
      </c>
      <c r="K353" s="34" t="e">
        <f t="shared" si="280"/>
        <v>#REF!</v>
      </c>
      <c r="L353" s="34" t="e">
        <f t="shared" si="280"/>
        <v>#REF!</v>
      </c>
      <c r="M353" s="34" t="e">
        <f t="shared" si="280"/>
        <v>#REF!</v>
      </c>
      <c r="N353" s="34" t="e">
        <f t="shared" si="280"/>
        <v>#REF!</v>
      </c>
      <c r="O353" s="34" t="e">
        <f t="shared" si="280"/>
        <v>#REF!</v>
      </c>
      <c r="P353" s="34" t="e">
        <f t="shared" si="280"/>
        <v>#REF!</v>
      </c>
      <c r="Q353" s="34" t="e">
        <f t="shared" si="280"/>
        <v>#REF!</v>
      </c>
      <c r="R353" s="34" t="e">
        <f t="shared" si="280"/>
        <v>#REF!</v>
      </c>
      <c r="S353" s="34" t="e">
        <f t="shared" si="280"/>
        <v>#REF!</v>
      </c>
      <c r="T353" s="34" t="e">
        <f t="shared" si="280"/>
        <v>#REF!</v>
      </c>
      <c r="U353" s="34" t="e">
        <f t="shared" si="280"/>
        <v>#REF!</v>
      </c>
      <c r="V353" s="34" t="e">
        <f t="shared" si="280"/>
        <v>#REF!</v>
      </c>
      <c r="W353" s="34" t="e">
        <f t="shared" si="280"/>
        <v>#REF!</v>
      </c>
      <c r="X353" s="34" t="e">
        <f t="shared" si="280"/>
        <v>#REF!</v>
      </c>
      <c r="Y353" s="34" t="e">
        <f t="shared" si="280"/>
        <v>#REF!</v>
      </c>
      <c r="Z353" s="34">
        <f t="shared" si="280"/>
        <v>375600</v>
      </c>
      <c r="AA353" s="34">
        <f t="shared" si="280"/>
        <v>375600</v>
      </c>
      <c r="AB353" s="34">
        <f t="shared" si="280"/>
        <v>245721.22</v>
      </c>
      <c r="AC353" s="127">
        <f t="shared" si="252"/>
        <v>65.420985090521839</v>
      </c>
    </row>
    <row r="354" spans="1:29" ht="45" x14ac:dyDescent="0.25">
      <c r="A354" s="76" t="s">
        <v>11</v>
      </c>
      <c r="B354" s="78"/>
      <c r="C354" s="78"/>
      <c r="D354" s="78"/>
      <c r="E354" s="78">
        <v>851</v>
      </c>
      <c r="F354" s="5" t="s">
        <v>127</v>
      </c>
      <c r="G354" s="5" t="s">
        <v>142</v>
      </c>
      <c r="H354" s="4" t="s">
        <v>44</v>
      </c>
      <c r="I354" s="4" t="s">
        <v>22</v>
      </c>
      <c r="J354" s="34" t="e">
        <f>'2.ВС'!#REF!</f>
        <v>#REF!</v>
      </c>
      <c r="K354" s="34" t="e">
        <f>'2.ВС'!#REF!</f>
        <v>#REF!</v>
      </c>
      <c r="L354" s="34" t="e">
        <f>'2.ВС'!#REF!</f>
        <v>#REF!</v>
      </c>
      <c r="M354" s="34" t="e">
        <f>'2.ВС'!#REF!</f>
        <v>#REF!</v>
      </c>
      <c r="N354" s="34" t="e">
        <f>'2.ВС'!#REF!</f>
        <v>#REF!</v>
      </c>
      <c r="O354" s="34" t="e">
        <f>'2.ВС'!#REF!</f>
        <v>#REF!</v>
      </c>
      <c r="P354" s="34" t="e">
        <f>'2.ВС'!#REF!</f>
        <v>#REF!</v>
      </c>
      <c r="Q354" s="34" t="e">
        <f>'2.ВС'!#REF!</f>
        <v>#REF!</v>
      </c>
      <c r="R354" s="34" t="e">
        <f>'2.ВС'!#REF!</f>
        <v>#REF!</v>
      </c>
      <c r="S354" s="34" t="e">
        <f>'2.ВС'!#REF!</f>
        <v>#REF!</v>
      </c>
      <c r="T354" s="34" t="e">
        <f>'2.ВС'!#REF!</f>
        <v>#REF!</v>
      </c>
      <c r="U354" s="34" t="e">
        <f>'2.ВС'!#REF!</f>
        <v>#REF!</v>
      </c>
      <c r="V354" s="34" t="e">
        <f>'2.ВС'!#REF!</f>
        <v>#REF!</v>
      </c>
      <c r="W354" s="34" t="e">
        <f>'2.ВС'!#REF!</f>
        <v>#REF!</v>
      </c>
      <c r="X354" s="34" t="e">
        <f>'2.ВС'!#REF!</f>
        <v>#REF!</v>
      </c>
      <c r="Y354" s="34" t="e">
        <f>'2.ВС'!#REF!</f>
        <v>#REF!</v>
      </c>
      <c r="Z354" s="34">
        <f>'2.ВС'!J216</f>
        <v>375600</v>
      </c>
      <c r="AA354" s="34">
        <f>'2.ВС'!K216</f>
        <v>375600</v>
      </c>
      <c r="AB354" s="34">
        <f>'2.ВС'!L216</f>
        <v>245721.22</v>
      </c>
      <c r="AC354" s="127">
        <f t="shared" si="252"/>
        <v>65.420985090521839</v>
      </c>
    </row>
    <row r="355" spans="1:29" ht="60" x14ac:dyDescent="0.25">
      <c r="A355" s="3" t="s">
        <v>25</v>
      </c>
      <c r="B355" s="78"/>
      <c r="C355" s="78"/>
      <c r="D355" s="78"/>
      <c r="E355" s="78">
        <v>851</v>
      </c>
      <c r="F355" s="5" t="s">
        <v>127</v>
      </c>
      <c r="G355" s="5" t="s">
        <v>142</v>
      </c>
      <c r="H355" s="4" t="s">
        <v>44</v>
      </c>
      <c r="I355" s="4" t="s">
        <v>26</v>
      </c>
      <c r="J355" s="34" t="e">
        <f t="shared" ref="J355:AB355" si="281">J356</f>
        <v>#REF!</v>
      </c>
      <c r="K355" s="34" t="e">
        <f t="shared" si="281"/>
        <v>#REF!</v>
      </c>
      <c r="L355" s="34" t="e">
        <f t="shared" si="281"/>
        <v>#REF!</v>
      </c>
      <c r="M355" s="34" t="e">
        <f t="shared" si="281"/>
        <v>#REF!</v>
      </c>
      <c r="N355" s="34" t="e">
        <f t="shared" si="281"/>
        <v>#REF!</v>
      </c>
      <c r="O355" s="34" t="e">
        <f t="shared" si="281"/>
        <v>#REF!</v>
      </c>
      <c r="P355" s="34" t="e">
        <f t="shared" si="281"/>
        <v>#REF!</v>
      </c>
      <c r="Q355" s="34" t="e">
        <f t="shared" si="281"/>
        <v>#REF!</v>
      </c>
      <c r="R355" s="34" t="e">
        <f t="shared" si="281"/>
        <v>#REF!</v>
      </c>
      <c r="S355" s="34" t="e">
        <f t="shared" si="281"/>
        <v>#REF!</v>
      </c>
      <c r="T355" s="34" t="e">
        <f t="shared" si="281"/>
        <v>#REF!</v>
      </c>
      <c r="U355" s="34" t="e">
        <f t="shared" si="281"/>
        <v>#REF!</v>
      </c>
      <c r="V355" s="34" t="e">
        <f t="shared" si="281"/>
        <v>#REF!</v>
      </c>
      <c r="W355" s="34" t="e">
        <f t="shared" si="281"/>
        <v>#REF!</v>
      </c>
      <c r="X355" s="34" t="e">
        <f t="shared" si="281"/>
        <v>#REF!</v>
      </c>
      <c r="Y355" s="34" t="e">
        <f t="shared" si="281"/>
        <v>#REF!</v>
      </c>
      <c r="Z355" s="34">
        <f t="shared" si="281"/>
        <v>113487</v>
      </c>
      <c r="AA355" s="34">
        <f t="shared" si="281"/>
        <v>113487</v>
      </c>
      <c r="AB355" s="34">
        <f t="shared" si="281"/>
        <v>23613.69</v>
      </c>
      <c r="AC355" s="127">
        <f t="shared" si="252"/>
        <v>20.80739644188321</v>
      </c>
    </row>
    <row r="356" spans="1:29" ht="60" x14ac:dyDescent="0.25">
      <c r="A356" s="3" t="s">
        <v>12</v>
      </c>
      <c r="B356" s="78"/>
      <c r="C356" s="78"/>
      <c r="D356" s="78"/>
      <c r="E356" s="78">
        <v>851</v>
      </c>
      <c r="F356" s="5" t="s">
        <v>127</v>
      </c>
      <c r="G356" s="5" t="s">
        <v>142</v>
      </c>
      <c r="H356" s="4" t="s">
        <v>44</v>
      </c>
      <c r="I356" s="4" t="s">
        <v>27</v>
      </c>
      <c r="J356" s="34" t="e">
        <f>'2.ВС'!#REF!</f>
        <v>#REF!</v>
      </c>
      <c r="K356" s="34" t="e">
        <f>'2.ВС'!#REF!</f>
        <v>#REF!</v>
      </c>
      <c r="L356" s="34" t="e">
        <f>'2.ВС'!#REF!</f>
        <v>#REF!</v>
      </c>
      <c r="M356" s="34" t="e">
        <f>'2.ВС'!#REF!</f>
        <v>#REF!</v>
      </c>
      <c r="N356" s="34" t="e">
        <f>'2.ВС'!#REF!</f>
        <v>#REF!</v>
      </c>
      <c r="O356" s="34" t="e">
        <f>'2.ВС'!#REF!</f>
        <v>#REF!</v>
      </c>
      <c r="P356" s="34" t="e">
        <f>'2.ВС'!#REF!</f>
        <v>#REF!</v>
      </c>
      <c r="Q356" s="34" t="e">
        <f>'2.ВС'!#REF!</f>
        <v>#REF!</v>
      </c>
      <c r="R356" s="34" t="e">
        <f>'2.ВС'!#REF!</f>
        <v>#REF!</v>
      </c>
      <c r="S356" s="34" t="e">
        <f>'2.ВС'!#REF!</f>
        <v>#REF!</v>
      </c>
      <c r="T356" s="34" t="e">
        <f>'2.ВС'!#REF!</f>
        <v>#REF!</v>
      </c>
      <c r="U356" s="34" t="e">
        <f>'2.ВС'!#REF!</f>
        <v>#REF!</v>
      </c>
      <c r="V356" s="34" t="e">
        <f>'2.ВС'!#REF!</f>
        <v>#REF!</v>
      </c>
      <c r="W356" s="34" t="e">
        <f>'2.ВС'!#REF!</f>
        <v>#REF!</v>
      </c>
      <c r="X356" s="34" t="e">
        <f>'2.ВС'!#REF!</f>
        <v>#REF!</v>
      </c>
      <c r="Y356" s="34" t="e">
        <f>'2.ВС'!#REF!</f>
        <v>#REF!</v>
      </c>
      <c r="Z356" s="34">
        <f>'2.ВС'!J218</f>
        <v>113487</v>
      </c>
      <c r="AA356" s="34">
        <f>'2.ВС'!K218</f>
        <v>113487</v>
      </c>
      <c r="AB356" s="34">
        <f>'2.ВС'!L218</f>
        <v>23613.69</v>
      </c>
      <c r="AC356" s="127">
        <f t="shared" si="252"/>
        <v>20.80739644188321</v>
      </c>
    </row>
    <row r="357" spans="1:29" ht="240" x14ac:dyDescent="0.25">
      <c r="A357" s="25" t="s">
        <v>354</v>
      </c>
      <c r="B357" s="76"/>
      <c r="C357" s="76"/>
      <c r="D357" s="76"/>
      <c r="E357" s="78">
        <v>852</v>
      </c>
      <c r="F357" s="4" t="s">
        <v>127</v>
      </c>
      <c r="G357" s="4" t="s">
        <v>142</v>
      </c>
      <c r="H357" s="4" t="s">
        <v>357</v>
      </c>
      <c r="I357" s="4"/>
      <c r="J357" s="34" t="e">
        <f t="shared" ref="J357" si="282">J358+J360</f>
        <v>#REF!</v>
      </c>
      <c r="K357" s="34" t="e">
        <f t="shared" ref="K357:M357" si="283">K358+K360</f>
        <v>#REF!</v>
      </c>
      <c r="L357" s="34" t="e">
        <f t="shared" si="283"/>
        <v>#REF!</v>
      </c>
      <c r="M357" s="34" t="e">
        <f t="shared" si="283"/>
        <v>#REF!</v>
      </c>
      <c r="N357" s="34" t="e">
        <f t="shared" ref="N357:U357" si="284">N358+N360</f>
        <v>#REF!</v>
      </c>
      <c r="O357" s="34" t="e">
        <f t="shared" si="284"/>
        <v>#REF!</v>
      </c>
      <c r="P357" s="34" t="e">
        <f t="shared" si="284"/>
        <v>#REF!</v>
      </c>
      <c r="Q357" s="34" t="e">
        <f t="shared" si="284"/>
        <v>#REF!</v>
      </c>
      <c r="R357" s="34" t="e">
        <f t="shared" si="284"/>
        <v>#REF!</v>
      </c>
      <c r="S357" s="34" t="e">
        <f t="shared" si="284"/>
        <v>#REF!</v>
      </c>
      <c r="T357" s="34" t="e">
        <f t="shared" si="284"/>
        <v>#REF!</v>
      </c>
      <c r="U357" s="34" t="e">
        <f t="shared" si="284"/>
        <v>#REF!</v>
      </c>
      <c r="V357" s="34" t="e">
        <f t="shared" ref="V357:Y357" si="285">V358+V360</f>
        <v>#REF!</v>
      </c>
      <c r="W357" s="34" t="e">
        <f t="shared" si="285"/>
        <v>#REF!</v>
      </c>
      <c r="X357" s="34" t="e">
        <f t="shared" si="285"/>
        <v>#REF!</v>
      </c>
      <c r="Y357" s="34" t="e">
        <f t="shared" si="285"/>
        <v>#REF!</v>
      </c>
      <c r="Z357" s="34">
        <f t="shared" ref="Z357:AB357" si="286">Z358+Z360</f>
        <v>652116</v>
      </c>
      <c r="AA357" s="34">
        <f t="shared" si="286"/>
        <v>652116</v>
      </c>
      <c r="AB357" s="34">
        <f t="shared" si="286"/>
        <v>385542.87000000005</v>
      </c>
      <c r="AC357" s="127">
        <f t="shared" si="252"/>
        <v>59.121823417919515</v>
      </c>
    </row>
    <row r="358" spans="1:29" ht="120" x14ac:dyDescent="0.25">
      <c r="A358" s="76" t="s">
        <v>19</v>
      </c>
      <c r="B358" s="3"/>
      <c r="C358" s="3"/>
      <c r="D358" s="3"/>
      <c r="E358" s="78">
        <v>852</v>
      </c>
      <c r="F358" s="5" t="s">
        <v>127</v>
      </c>
      <c r="G358" s="5" t="s">
        <v>142</v>
      </c>
      <c r="H358" s="4" t="s">
        <v>357</v>
      </c>
      <c r="I358" s="4" t="s">
        <v>21</v>
      </c>
      <c r="J358" s="34" t="e">
        <f t="shared" ref="J358:AB358" si="287">J359</f>
        <v>#REF!</v>
      </c>
      <c r="K358" s="34" t="e">
        <f t="shared" si="287"/>
        <v>#REF!</v>
      </c>
      <c r="L358" s="34" t="e">
        <f t="shared" si="287"/>
        <v>#REF!</v>
      </c>
      <c r="M358" s="34" t="e">
        <f t="shared" si="287"/>
        <v>#REF!</v>
      </c>
      <c r="N358" s="34" t="e">
        <f t="shared" si="287"/>
        <v>#REF!</v>
      </c>
      <c r="O358" s="34" t="e">
        <f t="shared" si="287"/>
        <v>#REF!</v>
      </c>
      <c r="P358" s="34" t="e">
        <f t="shared" si="287"/>
        <v>#REF!</v>
      </c>
      <c r="Q358" s="34" t="e">
        <f t="shared" si="287"/>
        <v>#REF!</v>
      </c>
      <c r="R358" s="34" t="e">
        <f t="shared" si="287"/>
        <v>#REF!</v>
      </c>
      <c r="S358" s="34" t="e">
        <f t="shared" si="287"/>
        <v>#REF!</v>
      </c>
      <c r="T358" s="34" t="e">
        <f t="shared" si="287"/>
        <v>#REF!</v>
      </c>
      <c r="U358" s="34" t="e">
        <f t="shared" si="287"/>
        <v>#REF!</v>
      </c>
      <c r="V358" s="34" t="e">
        <f t="shared" si="287"/>
        <v>#REF!</v>
      </c>
      <c r="W358" s="34" t="e">
        <f t="shared" si="287"/>
        <v>#REF!</v>
      </c>
      <c r="X358" s="34" t="e">
        <f t="shared" si="287"/>
        <v>#REF!</v>
      </c>
      <c r="Y358" s="34" t="e">
        <f t="shared" si="287"/>
        <v>#REF!</v>
      </c>
      <c r="Z358" s="34">
        <f t="shared" si="287"/>
        <v>503838</v>
      </c>
      <c r="AA358" s="34">
        <f t="shared" si="287"/>
        <v>503838</v>
      </c>
      <c r="AB358" s="34">
        <f t="shared" si="287"/>
        <v>344477.66000000003</v>
      </c>
      <c r="AC358" s="127">
        <f t="shared" si="252"/>
        <v>68.370718365823947</v>
      </c>
    </row>
    <row r="359" spans="1:29" ht="45" x14ac:dyDescent="0.25">
      <c r="A359" s="76" t="s">
        <v>11</v>
      </c>
      <c r="B359" s="76"/>
      <c r="C359" s="76"/>
      <c r="D359" s="76"/>
      <c r="E359" s="78">
        <v>852</v>
      </c>
      <c r="F359" s="5" t="s">
        <v>127</v>
      </c>
      <c r="G359" s="5" t="s">
        <v>142</v>
      </c>
      <c r="H359" s="4" t="s">
        <v>357</v>
      </c>
      <c r="I359" s="4" t="s">
        <v>22</v>
      </c>
      <c r="J359" s="34" t="e">
        <f>'2.ВС'!#REF!</f>
        <v>#REF!</v>
      </c>
      <c r="K359" s="34" t="e">
        <f>'2.ВС'!#REF!</f>
        <v>#REF!</v>
      </c>
      <c r="L359" s="34" t="e">
        <f>'2.ВС'!#REF!</f>
        <v>#REF!</v>
      </c>
      <c r="M359" s="34" t="e">
        <f>'2.ВС'!#REF!</f>
        <v>#REF!</v>
      </c>
      <c r="N359" s="34" t="e">
        <f>'2.ВС'!#REF!</f>
        <v>#REF!</v>
      </c>
      <c r="O359" s="34" t="e">
        <f>'2.ВС'!#REF!</f>
        <v>#REF!</v>
      </c>
      <c r="P359" s="34" t="e">
        <f>'2.ВС'!#REF!</f>
        <v>#REF!</v>
      </c>
      <c r="Q359" s="34" t="e">
        <f>'2.ВС'!#REF!</f>
        <v>#REF!</v>
      </c>
      <c r="R359" s="34" t="e">
        <f>'2.ВС'!#REF!</f>
        <v>#REF!</v>
      </c>
      <c r="S359" s="34" t="e">
        <f>'2.ВС'!#REF!</f>
        <v>#REF!</v>
      </c>
      <c r="T359" s="34" t="e">
        <f>'2.ВС'!#REF!</f>
        <v>#REF!</v>
      </c>
      <c r="U359" s="34" t="e">
        <f>'2.ВС'!#REF!</f>
        <v>#REF!</v>
      </c>
      <c r="V359" s="34" t="e">
        <f>'2.ВС'!#REF!</f>
        <v>#REF!</v>
      </c>
      <c r="W359" s="34" t="e">
        <f>'2.ВС'!#REF!</f>
        <v>#REF!</v>
      </c>
      <c r="X359" s="34" t="e">
        <f>'2.ВС'!#REF!</f>
        <v>#REF!</v>
      </c>
      <c r="Y359" s="34" t="e">
        <f>'2.ВС'!#REF!</f>
        <v>#REF!</v>
      </c>
      <c r="Z359" s="34">
        <f>'2.ВС'!J351</f>
        <v>503838</v>
      </c>
      <c r="AA359" s="34">
        <f>'2.ВС'!K351</f>
        <v>503838</v>
      </c>
      <c r="AB359" s="34">
        <f>'2.ВС'!L351</f>
        <v>344477.66000000003</v>
      </c>
      <c r="AC359" s="127">
        <f t="shared" si="252"/>
        <v>68.370718365823947</v>
      </c>
    </row>
    <row r="360" spans="1:29" ht="60" x14ac:dyDescent="0.25">
      <c r="A360" s="3" t="s">
        <v>25</v>
      </c>
      <c r="B360" s="76"/>
      <c r="C360" s="76"/>
      <c r="D360" s="76"/>
      <c r="E360" s="78">
        <v>852</v>
      </c>
      <c r="F360" s="5" t="s">
        <v>127</v>
      </c>
      <c r="G360" s="5" t="s">
        <v>142</v>
      </c>
      <c r="H360" s="4" t="s">
        <v>357</v>
      </c>
      <c r="I360" s="4" t="s">
        <v>26</v>
      </c>
      <c r="J360" s="34" t="e">
        <f t="shared" ref="J360:AB360" si="288">J361</f>
        <v>#REF!</v>
      </c>
      <c r="K360" s="34" t="e">
        <f t="shared" si="288"/>
        <v>#REF!</v>
      </c>
      <c r="L360" s="34" t="e">
        <f t="shared" si="288"/>
        <v>#REF!</v>
      </c>
      <c r="M360" s="34" t="e">
        <f t="shared" si="288"/>
        <v>#REF!</v>
      </c>
      <c r="N360" s="34" t="e">
        <f t="shared" si="288"/>
        <v>#REF!</v>
      </c>
      <c r="O360" s="34" t="e">
        <f t="shared" si="288"/>
        <v>#REF!</v>
      </c>
      <c r="P360" s="34" t="e">
        <f t="shared" si="288"/>
        <v>#REF!</v>
      </c>
      <c r="Q360" s="34" t="e">
        <f t="shared" si="288"/>
        <v>#REF!</v>
      </c>
      <c r="R360" s="34" t="e">
        <f t="shared" si="288"/>
        <v>#REF!</v>
      </c>
      <c r="S360" s="34" t="e">
        <f t="shared" si="288"/>
        <v>#REF!</v>
      </c>
      <c r="T360" s="34" t="e">
        <f t="shared" si="288"/>
        <v>#REF!</v>
      </c>
      <c r="U360" s="34" t="e">
        <f t="shared" si="288"/>
        <v>#REF!</v>
      </c>
      <c r="V360" s="34" t="e">
        <f t="shared" si="288"/>
        <v>#REF!</v>
      </c>
      <c r="W360" s="34" t="e">
        <f t="shared" si="288"/>
        <v>#REF!</v>
      </c>
      <c r="X360" s="34" t="e">
        <f t="shared" si="288"/>
        <v>#REF!</v>
      </c>
      <c r="Y360" s="34" t="e">
        <f t="shared" si="288"/>
        <v>#REF!</v>
      </c>
      <c r="Z360" s="34">
        <f t="shared" si="288"/>
        <v>148278</v>
      </c>
      <c r="AA360" s="34">
        <f t="shared" si="288"/>
        <v>148278</v>
      </c>
      <c r="AB360" s="34">
        <f t="shared" si="288"/>
        <v>41065.21</v>
      </c>
      <c r="AC360" s="127">
        <f t="shared" si="252"/>
        <v>27.694742308366717</v>
      </c>
    </row>
    <row r="361" spans="1:29" ht="60" x14ac:dyDescent="0.25">
      <c r="A361" s="3" t="s">
        <v>12</v>
      </c>
      <c r="B361" s="3"/>
      <c r="C361" s="3"/>
      <c r="D361" s="3"/>
      <c r="E361" s="78">
        <v>852</v>
      </c>
      <c r="F361" s="5" t="s">
        <v>127</v>
      </c>
      <c r="G361" s="5" t="s">
        <v>142</v>
      </c>
      <c r="H361" s="4" t="s">
        <v>357</v>
      </c>
      <c r="I361" s="4" t="s">
        <v>27</v>
      </c>
      <c r="J361" s="34" t="e">
        <f>'2.ВС'!#REF!</f>
        <v>#REF!</v>
      </c>
      <c r="K361" s="34" t="e">
        <f>'2.ВС'!#REF!</f>
        <v>#REF!</v>
      </c>
      <c r="L361" s="34" t="e">
        <f>'2.ВС'!#REF!</f>
        <v>#REF!</v>
      </c>
      <c r="M361" s="34" t="e">
        <f>'2.ВС'!#REF!</f>
        <v>#REF!</v>
      </c>
      <c r="N361" s="34" t="e">
        <f>'2.ВС'!#REF!</f>
        <v>#REF!</v>
      </c>
      <c r="O361" s="34" t="e">
        <f>'2.ВС'!#REF!</f>
        <v>#REF!</v>
      </c>
      <c r="P361" s="34" t="e">
        <f>'2.ВС'!#REF!</f>
        <v>#REF!</v>
      </c>
      <c r="Q361" s="34" t="e">
        <f>'2.ВС'!#REF!</f>
        <v>#REF!</v>
      </c>
      <c r="R361" s="34" t="e">
        <f>'2.ВС'!#REF!</f>
        <v>#REF!</v>
      </c>
      <c r="S361" s="34" t="e">
        <f>'2.ВС'!#REF!</f>
        <v>#REF!</v>
      </c>
      <c r="T361" s="34" t="e">
        <f>'2.ВС'!#REF!</f>
        <v>#REF!</v>
      </c>
      <c r="U361" s="34" t="e">
        <f>'2.ВС'!#REF!</f>
        <v>#REF!</v>
      </c>
      <c r="V361" s="34" t="e">
        <f>'2.ВС'!#REF!</f>
        <v>#REF!</v>
      </c>
      <c r="W361" s="34" t="e">
        <f>'2.ВС'!#REF!</f>
        <v>#REF!</v>
      </c>
      <c r="X361" s="34" t="e">
        <f>'2.ВС'!#REF!</f>
        <v>#REF!</v>
      </c>
      <c r="Y361" s="34" t="e">
        <f>'2.ВС'!#REF!</f>
        <v>#REF!</v>
      </c>
      <c r="Z361" s="34">
        <f>'2.ВС'!J353</f>
        <v>148278</v>
      </c>
      <c r="AA361" s="34">
        <f>'2.ВС'!K353</f>
        <v>148278</v>
      </c>
      <c r="AB361" s="34">
        <f>'2.ВС'!L353</f>
        <v>41065.21</v>
      </c>
      <c r="AC361" s="127">
        <f t="shared" si="252"/>
        <v>27.694742308366717</v>
      </c>
    </row>
    <row r="362" spans="1:29" ht="270" x14ac:dyDescent="0.25">
      <c r="A362" s="25" t="s">
        <v>365</v>
      </c>
      <c r="B362" s="3"/>
      <c r="C362" s="3"/>
      <c r="D362" s="3"/>
      <c r="E362" s="78">
        <v>852</v>
      </c>
      <c r="F362" s="5" t="s">
        <v>127</v>
      </c>
      <c r="G362" s="5" t="s">
        <v>142</v>
      </c>
      <c r="H362" s="4" t="s">
        <v>358</v>
      </c>
      <c r="I362" s="4"/>
      <c r="J362" s="34" t="e">
        <f t="shared" ref="J362:AB363" si="289">J363</f>
        <v>#REF!</v>
      </c>
      <c r="K362" s="34" t="e">
        <f t="shared" si="289"/>
        <v>#REF!</v>
      </c>
      <c r="L362" s="34" t="e">
        <f t="shared" si="289"/>
        <v>#REF!</v>
      </c>
      <c r="M362" s="34" t="e">
        <f t="shared" si="289"/>
        <v>#REF!</v>
      </c>
      <c r="N362" s="34" t="e">
        <f t="shared" si="289"/>
        <v>#REF!</v>
      </c>
      <c r="O362" s="34" t="e">
        <f t="shared" si="289"/>
        <v>#REF!</v>
      </c>
      <c r="P362" s="34" t="e">
        <f t="shared" si="289"/>
        <v>#REF!</v>
      </c>
      <c r="Q362" s="34" t="e">
        <f t="shared" si="289"/>
        <v>#REF!</v>
      </c>
      <c r="R362" s="34" t="e">
        <f t="shared" si="289"/>
        <v>#REF!</v>
      </c>
      <c r="S362" s="34" t="e">
        <f t="shared" si="289"/>
        <v>#REF!</v>
      </c>
      <c r="T362" s="34" t="e">
        <f t="shared" si="289"/>
        <v>#REF!</v>
      </c>
      <c r="U362" s="34" t="e">
        <f t="shared" si="289"/>
        <v>#REF!</v>
      </c>
      <c r="V362" s="34" t="e">
        <f t="shared" si="289"/>
        <v>#REF!</v>
      </c>
      <c r="W362" s="34" t="e">
        <f t="shared" si="289"/>
        <v>#REF!</v>
      </c>
      <c r="X362" s="34" t="e">
        <f t="shared" si="289"/>
        <v>#REF!</v>
      </c>
      <c r="Y362" s="34" t="e">
        <f t="shared" si="289"/>
        <v>#REF!</v>
      </c>
      <c r="Z362" s="34">
        <f t="shared" si="289"/>
        <v>14000</v>
      </c>
      <c r="AA362" s="34">
        <f t="shared" si="289"/>
        <v>14000</v>
      </c>
      <c r="AB362" s="34">
        <f t="shared" si="289"/>
        <v>0</v>
      </c>
      <c r="AC362" s="127">
        <f t="shared" si="252"/>
        <v>0</v>
      </c>
    </row>
    <row r="363" spans="1:29" ht="60" x14ac:dyDescent="0.25">
      <c r="A363" s="3" t="s">
        <v>25</v>
      </c>
      <c r="B363" s="3"/>
      <c r="C363" s="3"/>
      <c r="D363" s="3"/>
      <c r="E363" s="78">
        <v>852</v>
      </c>
      <c r="F363" s="5" t="s">
        <v>127</v>
      </c>
      <c r="G363" s="5" t="s">
        <v>142</v>
      </c>
      <c r="H363" s="4" t="s">
        <v>358</v>
      </c>
      <c r="I363" s="4" t="s">
        <v>26</v>
      </c>
      <c r="J363" s="34" t="e">
        <f t="shared" si="289"/>
        <v>#REF!</v>
      </c>
      <c r="K363" s="34" t="e">
        <f t="shared" si="289"/>
        <v>#REF!</v>
      </c>
      <c r="L363" s="34" t="e">
        <f t="shared" si="289"/>
        <v>#REF!</v>
      </c>
      <c r="M363" s="34" t="e">
        <f t="shared" si="289"/>
        <v>#REF!</v>
      </c>
      <c r="N363" s="34" t="e">
        <f t="shared" si="289"/>
        <v>#REF!</v>
      </c>
      <c r="O363" s="34" t="e">
        <f t="shared" si="289"/>
        <v>#REF!</v>
      </c>
      <c r="P363" s="34" t="e">
        <f t="shared" si="289"/>
        <v>#REF!</v>
      </c>
      <c r="Q363" s="34" t="e">
        <f t="shared" si="289"/>
        <v>#REF!</v>
      </c>
      <c r="R363" s="34" t="e">
        <f t="shared" si="289"/>
        <v>#REF!</v>
      </c>
      <c r="S363" s="34" t="e">
        <f t="shared" si="289"/>
        <v>#REF!</v>
      </c>
      <c r="T363" s="34" t="e">
        <f t="shared" si="289"/>
        <v>#REF!</v>
      </c>
      <c r="U363" s="34" t="e">
        <f t="shared" si="289"/>
        <v>#REF!</v>
      </c>
      <c r="V363" s="34" t="e">
        <f t="shared" si="289"/>
        <v>#REF!</v>
      </c>
      <c r="W363" s="34" t="e">
        <f t="shared" si="289"/>
        <v>#REF!</v>
      </c>
      <c r="X363" s="34" t="e">
        <f t="shared" si="289"/>
        <v>#REF!</v>
      </c>
      <c r="Y363" s="34" t="e">
        <f t="shared" si="289"/>
        <v>#REF!</v>
      </c>
      <c r="Z363" s="34">
        <f t="shared" si="289"/>
        <v>14000</v>
      </c>
      <c r="AA363" s="34">
        <f t="shared" si="289"/>
        <v>14000</v>
      </c>
      <c r="AB363" s="34">
        <f t="shared" si="289"/>
        <v>0</v>
      </c>
      <c r="AC363" s="127">
        <f t="shared" si="252"/>
        <v>0</v>
      </c>
    </row>
    <row r="364" spans="1:29" ht="60" x14ac:dyDescent="0.25">
      <c r="A364" s="3" t="s">
        <v>12</v>
      </c>
      <c r="B364" s="3"/>
      <c r="C364" s="3"/>
      <c r="D364" s="3"/>
      <c r="E364" s="78">
        <v>852</v>
      </c>
      <c r="F364" s="5" t="s">
        <v>127</v>
      </c>
      <c r="G364" s="5" t="s">
        <v>142</v>
      </c>
      <c r="H364" s="4" t="s">
        <v>358</v>
      </c>
      <c r="I364" s="4" t="s">
        <v>27</v>
      </c>
      <c r="J364" s="34" t="e">
        <f>'2.ВС'!#REF!</f>
        <v>#REF!</v>
      </c>
      <c r="K364" s="34" t="e">
        <f>'2.ВС'!#REF!</f>
        <v>#REF!</v>
      </c>
      <c r="L364" s="34" t="e">
        <f>'2.ВС'!#REF!</f>
        <v>#REF!</v>
      </c>
      <c r="M364" s="34" t="e">
        <f>'2.ВС'!#REF!</f>
        <v>#REF!</v>
      </c>
      <c r="N364" s="34" t="e">
        <f>'2.ВС'!#REF!</f>
        <v>#REF!</v>
      </c>
      <c r="O364" s="34" t="e">
        <f>'2.ВС'!#REF!</f>
        <v>#REF!</v>
      </c>
      <c r="P364" s="34" t="e">
        <f>'2.ВС'!#REF!</f>
        <v>#REF!</v>
      </c>
      <c r="Q364" s="34" t="e">
        <f>'2.ВС'!#REF!</f>
        <v>#REF!</v>
      </c>
      <c r="R364" s="34" t="e">
        <f>'2.ВС'!#REF!</f>
        <v>#REF!</v>
      </c>
      <c r="S364" s="34" t="e">
        <f>'2.ВС'!#REF!</f>
        <v>#REF!</v>
      </c>
      <c r="T364" s="34" t="e">
        <f>'2.ВС'!#REF!</f>
        <v>#REF!</v>
      </c>
      <c r="U364" s="34" t="e">
        <f>'2.ВС'!#REF!</f>
        <v>#REF!</v>
      </c>
      <c r="V364" s="34" t="e">
        <f>'2.ВС'!#REF!</f>
        <v>#REF!</v>
      </c>
      <c r="W364" s="34" t="e">
        <f>'2.ВС'!#REF!</f>
        <v>#REF!</v>
      </c>
      <c r="X364" s="34" t="e">
        <f>'2.ВС'!#REF!</f>
        <v>#REF!</v>
      </c>
      <c r="Y364" s="34" t="e">
        <f>'2.ВС'!#REF!</f>
        <v>#REF!</v>
      </c>
      <c r="Z364" s="34">
        <f>'2.ВС'!J356</f>
        <v>14000</v>
      </c>
      <c r="AA364" s="34">
        <f>'2.ВС'!K356</f>
        <v>14000</v>
      </c>
      <c r="AB364" s="34">
        <f>'2.ВС'!L356</f>
        <v>0</v>
      </c>
      <c r="AC364" s="127">
        <f t="shared" si="252"/>
        <v>0</v>
      </c>
    </row>
    <row r="365" spans="1:29" x14ac:dyDescent="0.25">
      <c r="A365" s="26" t="s">
        <v>145</v>
      </c>
      <c r="B365" s="57"/>
      <c r="C365" s="57"/>
      <c r="D365" s="57"/>
      <c r="E365" s="78">
        <v>851</v>
      </c>
      <c r="F365" s="27" t="s">
        <v>146</v>
      </c>
      <c r="G365" s="27"/>
      <c r="H365" s="27"/>
      <c r="I365" s="27"/>
      <c r="J365" s="43" t="e">
        <f t="shared" ref="J365:AB365" si="290">J366</f>
        <v>#REF!</v>
      </c>
      <c r="K365" s="43" t="e">
        <f t="shared" si="290"/>
        <v>#REF!</v>
      </c>
      <c r="L365" s="43" t="e">
        <f t="shared" si="290"/>
        <v>#REF!</v>
      </c>
      <c r="M365" s="43" t="e">
        <f t="shared" si="290"/>
        <v>#REF!</v>
      </c>
      <c r="N365" s="43" t="e">
        <f t="shared" si="290"/>
        <v>#REF!</v>
      </c>
      <c r="O365" s="43" t="e">
        <f t="shared" si="290"/>
        <v>#REF!</v>
      </c>
      <c r="P365" s="43" t="e">
        <f t="shared" si="290"/>
        <v>#REF!</v>
      </c>
      <c r="Q365" s="43" t="e">
        <f t="shared" si="290"/>
        <v>#REF!</v>
      </c>
      <c r="R365" s="43" t="e">
        <f t="shared" si="290"/>
        <v>#REF!</v>
      </c>
      <c r="S365" s="43" t="e">
        <f t="shared" si="290"/>
        <v>#REF!</v>
      </c>
      <c r="T365" s="43" t="e">
        <f t="shared" si="290"/>
        <v>#REF!</v>
      </c>
      <c r="U365" s="43" t="e">
        <f t="shared" si="290"/>
        <v>#REF!</v>
      </c>
      <c r="V365" s="43" t="e">
        <f t="shared" si="290"/>
        <v>#REF!</v>
      </c>
      <c r="W365" s="43" t="e">
        <f t="shared" si="290"/>
        <v>#REF!</v>
      </c>
      <c r="X365" s="43" t="e">
        <f t="shared" si="290"/>
        <v>#REF!</v>
      </c>
      <c r="Y365" s="43" t="e">
        <f t="shared" si="290"/>
        <v>#REF!</v>
      </c>
      <c r="Z365" s="43">
        <f t="shared" si="290"/>
        <v>796300</v>
      </c>
      <c r="AA365" s="43">
        <f t="shared" si="290"/>
        <v>796300</v>
      </c>
      <c r="AB365" s="43">
        <f t="shared" si="290"/>
        <v>591636.96</v>
      </c>
      <c r="AC365" s="127">
        <f t="shared" si="252"/>
        <v>74.298249403491141</v>
      </c>
    </row>
    <row r="366" spans="1:29" x14ac:dyDescent="0.25">
      <c r="A366" s="33" t="s">
        <v>147</v>
      </c>
      <c r="B366" s="44"/>
      <c r="C366" s="44"/>
      <c r="D366" s="44"/>
      <c r="E366" s="78">
        <v>851</v>
      </c>
      <c r="F366" s="31" t="s">
        <v>146</v>
      </c>
      <c r="G366" s="31" t="s">
        <v>59</v>
      </c>
      <c r="H366" s="31"/>
      <c r="I366" s="31"/>
      <c r="J366" s="35" t="e">
        <f t="shared" ref="J366" si="291">J367+J372+J380+J377</f>
        <v>#REF!</v>
      </c>
      <c r="K366" s="35" t="e">
        <f t="shared" ref="K366:M366" si="292">K367+K372+K380+K377</f>
        <v>#REF!</v>
      </c>
      <c r="L366" s="35" t="e">
        <f t="shared" si="292"/>
        <v>#REF!</v>
      </c>
      <c r="M366" s="35" t="e">
        <f t="shared" si="292"/>
        <v>#REF!</v>
      </c>
      <c r="N366" s="35" t="e">
        <f t="shared" ref="N366:U366" si="293">N367+N372+N380+N377</f>
        <v>#REF!</v>
      </c>
      <c r="O366" s="35" t="e">
        <f t="shared" si="293"/>
        <v>#REF!</v>
      </c>
      <c r="P366" s="35" t="e">
        <f t="shared" si="293"/>
        <v>#REF!</v>
      </c>
      <c r="Q366" s="35" t="e">
        <f t="shared" si="293"/>
        <v>#REF!</v>
      </c>
      <c r="R366" s="35" t="e">
        <f t="shared" si="293"/>
        <v>#REF!</v>
      </c>
      <c r="S366" s="35" t="e">
        <f t="shared" si="293"/>
        <v>#REF!</v>
      </c>
      <c r="T366" s="35" t="e">
        <f t="shared" si="293"/>
        <v>#REF!</v>
      </c>
      <c r="U366" s="35" t="e">
        <f t="shared" si="293"/>
        <v>#REF!</v>
      </c>
      <c r="V366" s="35" t="e">
        <f t="shared" ref="V366:Y366" si="294">V367+V372+V380+V377</f>
        <v>#REF!</v>
      </c>
      <c r="W366" s="35" t="e">
        <f t="shared" si="294"/>
        <v>#REF!</v>
      </c>
      <c r="X366" s="35" t="e">
        <f t="shared" si="294"/>
        <v>#REF!</v>
      </c>
      <c r="Y366" s="35" t="e">
        <f t="shared" si="294"/>
        <v>#REF!</v>
      </c>
      <c r="Z366" s="35">
        <f t="shared" ref="Z366:AB366" si="295">Z367+Z372+Z380+Z377</f>
        <v>796300</v>
      </c>
      <c r="AA366" s="35">
        <f t="shared" si="295"/>
        <v>796300</v>
      </c>
      <c r="AB366" s="35">
        <f t="shared" si="295"/>
        <v>591636.96</v>
      </c>
      <c r="AC366" s="127">
        <f t="shared" si="252"/>
        <v>74.298249403491141</v>
      </c>
    </row>
    <row r="367" spans="1:29" s="64" customFormat="1" ht="30" x14ac:dyDescent="0.25">
      <c r="A367" s="25" t="s">
        <v>148</v>
      </c>
      <c r="B367" s="3"/>
      <c r="C367" s="3"/>
      <c r="D367" s="3"/>
      <c r="E367" s="78">
        <v>851</v>
      </c>
      <c r="F367" s="4" t="s">
        <v>146</v>
      </c>
      <c r="G367" s="4" t="s">
        <v>59</v>
      </c>
      <c r="H367" s="5" t="s">
        <v>149</v>
      </c>
      <c r="I367" s="4"/>
      <c r="J367" s="34" t="e">
        <f t="shared" ref="J367" si="296">J368+J370</f>
        <v>#REF!</v>
      </c>
      <c r="K367" s="34" t="e">
        <f t="shared" ref="K367:M367" si="297">K368+K370</f>
        <v>#REF!</v>
      </c>
      <c r="L367" s="34" t="e">
        <f t="shared" si="297"/>
        <v>#REF!</v>
      </c>
      <c r="M367" s="34" t="e">
        <f t="shared" si="297"/>
        <v>#REF!</v>
      </c>
      <c r="N367" s="34" t="e">
        <f t="shared" ref="N367:U367" si="298">N368+N370</f>
        <v>#REF!</v>
      </c>
      <c r="O367" s="34" t="e">
        <f t="shared" si="298"/>
        <v>#REF!</v>
      </c>
      <c r="P367" s="34" t="e">
        <f t="shared" si="298"/>
        <v>#REF!</v>
      </c>
      <c r="Q367" s="34" t="e">
        <f t="shared" si="298"/>
        <v>#REF!</v>
      </c>
      <c r="R367" s="34" t="e">
        <f t="shared" si="298"/>
        <v>#REF!</v>
      </c>
      <c r="S367" s="34" t="e">
        <f t="shared" si="298"/>
        <v>#REF!</v>
      </c>
      <c r="T367" s="34" t="e">
        <f t="shared" si="298"/>
        <v>#REF!</v>
      </c>
      <c r="U367" s="34" t="e">
        <f t="shared" si="298"/>
        <v>#REF!</v>
      </c>
      <c r="V367" s="34" t="e">
        <f t="shared" ref="V367:Y367" si="299">V368+V370</f>
        <v>#REF!</v>
      </c>
      <c r="W367" s="34" t="e">
        <f t="shared" si="299"/>
        <v>#REF!</v>
      </c>
      <c r="X367" s="34" t="e">
        <f t="shared" si="299"/>
        <v>#REF!</v>
      </c>
      <c r="Y367" s="34" t="e">
        <f t="shared" si="299"/>
        <v>#REF!</v>
      </c>
      <c r="Z367" s="34">
        <f t="shared" ref="Z367:AB367" si="300">Z368+Z370</f>
        <v>99900</v>
      </c>
      <c r="AA367" s="34">
        <f t="shared" si="300"/>
        <v>99900</v>
      </c>
      <c r="AB367" s="34">
        <f t="shared" si="300"/>
        <v>48032.59</v>
      </c>
      <c r="AC367" s="127">
        <f t="shared" si="252"/>
        <v>48.080670670670663</v>
      </c>
    </row>
    <row r="368" spans="1:29" s="64" customFormat="1" ht="120" x14ac:dyDescent="0.25">
      <c r="A368" s="76" t="s">
        <v>19</v>
      </c>
      <c r="B368" s="3"/>
      <c r="C368" s="3"/>
      <c r="D368" s="3"/>
      <c r="E368" s="78">
        <v>851</v>
      </c>
      <c r="F368" s="4" t="s">
        <v>146</v>
      </c>
      <c r="G368" s="4" t="s">
        <v>59</v>
      </c>
      <c r="H368" s="5" t="s">
        <v>149</v>
      </c>
      <c r="I368" s="4" t="s">
        <v>21</v>
      </c>
      <c r="J368" s="34" t="e">
        <f t="shared" ref="J368:AB368" si="301">J369</f>
        <v>#REF!</v>
      </c>
      <c r="K368" s="34" t="e">
        <f t="shared" si="301"/>
        <v>#REF!</v>
      </c>
      <c r="L368" s="34" t="e">
        <f t="shared" si="301"/>
        <v>#REF!</v>
      </c>
      <c r="M368" s="34" t="e">
        <f t="shared" si="301"/>
        <v>#REF!</v>
      </c>
      <c r="N368" s="34" t="e">
        <f t="shared" si="301"/>
        <v>#REF!</v>
      </c>
      <c r="O368" s="34" t="e">
        <f t="shared" si="301"/>
        <v>#REF!</v>
      </c>
      <c r="P368" s="34" t="e">
        <f t="shared" si="301"/>
        <v>#REF!</v>
      </c>
      <c r="Q368" s="34" t="e">
        <f t="shared" si="301"/>
        <v>#REF!</v>
      </c>
      <c r="R368" s="34" t="e">
        <f t="shared" si="301"/>
        <v>#REF!</v>
      </c>
      <c r="S368" s="34" t="e">
        <f t="shared" si="301"/>
        <v>#REF!</v>
      </c>
      <c r="T368" s="34" t="e">
        <f t="shared" si="301"/>
        <v>#REF!</v>
      </c>
      <c r="U368" s="34" t="e">
        <f t="shared" si="301"/>
        <v>#REF!</v>
      </c>
      <c r="V368" s="34" t="e">
        <f t="shared" si="301"/>
        <v>#REF!</v>
      </c>
      <c r="W368" s="34" t="e">
        <f t="shared" si="301"/>
        <v>#REF!</v>
      </c>
      <c r="X368" s="34" t="e">
        <f t="shared" si="301"/>
        <v>#REF!</v>
      </c>
      <c r="Y368" s="34" t="e">
        <f t="shared" si="301"/>
        <v>#REF!</v>
      </c>
      <c r="Z368" s="34">
        <f t="shared" si="301"/>
        <v>24000</v>
      </c>
      <c r="AA368" s="34">
        <f t="shared" si="301"/>
        <v>24000</v>
      </c>
      <c r="AB368" s="34">
        <f t="shared" si="301"/>
        <v>21800</v>
      </c>
      <c r="AC368" s="127">
        <f t="shared" si="252"/>
        <v>90.833333333333329</v>
      </c>
    </row>
    <row r="369" spans="1:29" s="64" customFormat="1" ht="30" x14ac:dyDescent="0.25">
      <c r="A369" s="3" t="s">
        <v>10</v>
      </c>
      <c r="B369" s="3"/>
      <c r="C369" s="3"/>
      <c r="D369" s="3"/>
      <c r="E369" s="78">
        <v>851</v>
      </c>
      <c r="F369" s="4" t="s">
        <v>146</v>
      </c>
      <c r="G369" s="4" t="s">
        <v>59</v>
      </c>
      <c r="H369" s="5" t="s">
        <v>149</v>
      </c>
      <c r="I369" s="4" t="s">
        <v>70</v>
      </c>
      <c r="J369" s="34" t="e">
        <f>'2.ВС'!#REF!</f>
        <v>#REF!</v>
      </c>
      <c r="K369" s="34" t="e">
        <f>'2.ВС'!#REF!</f>
        <v>#REF!</v>
      </c>
      <c r="L369" s="34" t="e">
        <f>'2.ВС'!#REF!</f>
        <v>#REF!</v>
      </c>
      <c r="M369" s="34" t="e">
        <f>'2.ВС'!#REF!</f>
        <v>#REF!</v>
      </c>
      <c r="N369" s="34" t="e">
        <f>'2.ВС'!#REF!</f>
        <v>#REF!</v>
      </c>
      <c r="O369" s="34" t="e">
        <f>'2.ВС'!#REF!</f>
        <v>#REF!</v>
      </c>
      <c r="P369" s="34" t="e">
        <f>'2.ВС'!#REF!</f>
        <v>#REF!</v>
      </c>
      <c r="Q369" s="34" t="e">
        <f>'2.ВС'!#REF!</f>
        <v>#REF!</v>
      </c>
      <c r="R369" s="34" t="e">
        <f>'2.ВС'!#REF!</f>
        <v>#REF!</v>
      </c>
      <c r="S369" s="34" t="e">
        <f>'2.ВС'!#REF!</f>
        <v>#REF!</v>
      </c>
      <c r="T369" s="34" t="e">
        <f>'2.ВС'!#REF!</f>
        <v>#REF!</v>
      </c>
      <c r="U369" s="34" t="e">
        <f>'2.ВС'!#REF!</f>
        <v>#REF!</v>
      </c>
      <c r="V369" s="34" t="e">
        <f>'2.ВС'!#REF!</f>
        <v>#REF!</v>
      </c>
      <c r="W369" s="34" t="e">
        <f>'2.ВС'!#REF!</f>
        <v>#REF!</v>
      </c>
      <c r="X369" s="34" t="e">
        <f>'2.ВС'!#REF!</f>
        <v>#REF!</v>
      </c>
      <c r="Y369" s="34" t="e">
        <f>'2.ВС'!#REF!</f>
        <v>#REF!</v>
      </c>
      <c r="Z369" s="34">
        <f>'2.ВС'!J223</f>
        <v>24000</v>
      </c>
      <c r="AA369" s="34">
        <f>'2.ВС'!K223</f>
        <v>24000</v>
      </c>
      <c r="AB369" s="34">
        <f>'2.ВС'!L223</f>
        <v>21800</v>
      </c>
      <c r="AC369" s="127">
        <f t="shared" si="252"/>
        <v>90.833333333333329</v>
      </c>
    </row>
    <row r="370" spans="1:29" ht="60" x14ac:dyDescent="0.25">
      <c r="A370" s="3" t="s">
        <v>25</v>
      </c>
      <c r="B370" s="76"/>
      <c r="C370" s="76"/>
      <c r="D370" s="76"/>
      <c r="E370" s="78">
        <v>851</v>
      </c>
      <c r="F370" s="4" t="s">
        <v>146</v>
      </c>
      <c r="G370" s="4" t="s">
        <v>59</v>
      </c>
      <c r="H370" s="5" t="s">
        <v>149</v>
      </c>
      <c r="I370" s="4" t="s">
        <v>26</v>
      </c>
      <c r="J370" s="34" t="e">
        <f t="shared" ref="J370:AB370" si="302">J371</f>
        <v>#REF!</v>
      </c>
      <c r="K370" s="34" t="e">
        <f t="shared" si="302"/>
        <v>#REF!</v>
      </c>
      <c r="L370" s="34" t="e">
        <f t="shared" si="302"/>
        <v>#REF!</v>
      </c>
      <c r="M370" s="34" t="e">
        <f t="shared" si="302"/>
        <v>#REF!</v>
      </c>
      <c r="N370" s="34" t="e">
        <f t="shared" si="302"/>
        <v>#REF!</v>
      </c>
      <c r="O370" s="34" t="e">
        <f t="shared" si="302"/>
        <v>#REF!</v>
      </c>
      <c r="P370" s="34" t="e">
        <f t="shared" si="302"/>
        <v>#REF!</v>
      </c>
      <c r="Q370" s="34" t="e">
        <f t="shared" si="302"/>
        <v>#REF!</v>
      </c>
      <c r="R370" s="34" t="e">
        <f t="shared" si="302"/>
        <v>#REF!</v>
      </c>
      <c r="S370" s="34" t="e">
        <f t="shared" si="302"/>
        <v>#REF!</v>
      </c>
      <c r="T370" s="34" t="e">
        <f t="shared" si="302"/>
        <v>#REF!</v>
      </c>
      <c r="U370" s="34" t="e">
        <f t="shared" si="302"/>
        <v>#REF!</v>
      </c>
      <c r="V370" s="34" t="e">
        <f t="shared" si="302"/>
        <v>#REF!</v>
      </c>
      <c r="W370" s="34" t="e">
        <f t="shared" si="302"/>
        <v>#REF!</v>
      </c>
      <c r="X370" s="34" t="e">
        <f t="shared" si="302"/>
        <v>#REF!</v>
      </c>
      <c r="Y370" s="34" t="e">
        <f t="shared" si="302"/>
        <v>#REF!</v>
      </c>
      <c r="Z370" s="34">
        <f t="shared" si="302"/>
        <v>75900</v>
      </c>
      <c r="AA370" s="34">
        <f t="shared" si="302"/>
        <v>75900</v>
      </c>
      <c r="AB370" s="34">
        <f t="shared" si="302"/>
        <v>26232.59</v>
      </c>
      <c r="AC370" s="127">
        <f t="shared" si="252"/>
        <v>34.562042160737818</v>
      </c>
    </row>
    <row r="371" spans="1:29" ht="60" x14ac:dyDescent="0.25">
      <c r="A371" s="3" t="s">
        <v>12</v>
      </c>
      <c r="B371" s="3"/>
      <c r="C371" s="3"/>
      <c r="D371" s="3"/>
      <c r="E371" s="78">
        <v>851</v>
      </c>
      <c r="F371" s="4" t="s">
        <v>146</v>
      </c>
      <c r="G371" s="4" t="s">
        <v>59</v>
      </c>
      <c r="H371" s="5" t="s">
        <v>149</v>
      </c>
      <c r="I371" s="4" t="s">
        <v>27</v>
      </c>
      <c r="J371" s="34" t="e">
        <f>'2.ВС'!#REF!</f>
        <v>#REF!</v>
      </c>
      <c r="K371" s="34" t="e">
        <f>'2.ВС'!#REF!</f>
        <v>#REF!</v>
      </c>
      <c r="L371" s="34" t="e">
        <f>'2.ВС'!#REF!</f>
        <v>#REF!</v>
      </c>
      <c r="M371" s="34" t="e">
        <f>'2.ВС'!#REF!</f>
        <v>#REF!</v>
      </c>
      <c r="N371" s="34" t="e">
        <f>'2.ВС'!#REF!</f>
        <v>#REF!</v>
      </c>
      <c r="O371" s="34" t="e">
        <f>'2.ВС'!#REF!</f>
        <v>#REF!</v>
      </c>
      <c r="P371" s="34" t="e">
        <f>'2.ВС'!#REF!</f>
        <v>#REF!</v>
      </c>
      <c r="Q371" s="34" t="e">
        <f>'2.ВС'!#REF!</f>
        <v>#REF!</v>
      </c>
      <c r="R371" s="34" t="e">
        <f>'2.ВС'!#REF!</f>
        <v>#REF!</v>
      </c>
      <c r="S371" s="34" t="e">
        <f>'2.ВС'!#REF!</f>
        <v>#REF!</v>
      </c>
      <c r="T371" s="34" t="e">
        <f>'2.ВС'!#REF!</f>
        <v>#REF!</v>
      </c>
      <c r="U371" s="34" t="e">
        <f>'2.ВС'!#REF!</f>
        <v>#REF!</v>
      </c>
      <c r="V371" s="34" t="e">
        <f>'2.ВС'!#REF!</f>
        <v>#REF!</v>
      </c>
      <c r="W371" s="34" t="e">
        <f>'2.ВС'!#REF!</f>
        <v>#REF!</v>
      </c>
      <c r="X371" s="34" t="e">
        <f>'2.ВС'!#REF!</f>
        <v>#REF!</v>
      </c>
      <c r="Y371" s="34" t="e">
        <f>'2.ВС'!#REF!</f>
        <v>#REF!</v>
      </c>
      <c r="Z371" s="34">
        <f>'2.ВС'!J225</f>
        <v>75900</v>
      </c>
      <c r="AA371" s="34">
        <f>'2.ВС'!K225</f>
        <v>75900</v>
      </c>
      <c r="AB371" s="34">
        <f>'2.ВС'!L225</f>
        <v>26232.59</v>
      </c>
      <c r="AC371" s="127">
        <f t="shared" si="252"/>
        <v>34.562042160737818</v>
      </c>
    </row>
    <row r="372" spans="1:29" ht="30" x14ac:dyDescent="0.25">
      <c r="A372" s="25" t="s">
        <v>150</v>
      </c>
      <c r="B372" s="44"/>
      <c r="C372" s="44"/>
      <c r="D372" s="44"/>
      <c r="E372" s="78">
        <v>851</v>
      </c>
      <c r="F372" s="4" t="s">
        <v>146</v>
      </c>
      <c r="G372" s="4" t="s">
        <v>59</v>
      </c>
      <c r="H372" s="4" t="s">
        <v>151</v>
      </c>
      <c r="I372" s="4"/>
      <c r="J372" s="34" t="e">
        <f t="shared" ref="J372" si="303">J375+J373</f>
        <v>#REF!</v>
      </c>
      <c r="K372" s="34" t="e">
        <f t="shared" ref="K372:M372" si="304">K375+K373</f>
        <v>#REF!</v>
      </c>
      <c r="L372" s="34" t="e">
        <f t="shared" si="304"/>
        <v>#REF!</v>
      </c>
      <c r="M372" s="34" t="e">
        <f t="shared" si="304"/>
        <v>#REF!</v>
      </c>
      <c r="N372" s="34" t="e">
        <f t="shared" ref="N372:U372" si="305">N375+N373</f>
        <v>#REF!</v>
      </c>
      <c r="O372" s="34" t="e">
        <f t="shared" si="305"/>
        <v>#REF!</v>
      </c>
      <c r="P372" s="34" t="e">
        <f t="shared" si="305"/>
        <v>#REF!</v>
      </c>
      <c r="Q372" s="34" t="e">
        <f t="shared" si="305"/>
        <v>#REF!</v>
      </c>
      <c r="R372" s="34" t="e">
        <f t="shared" si="305"/>
        <v>#REF!</v>
      </c>
      <c r="S372" s="34" t="e">
        <f t="shared" si="305"/>
        <v>#REF!</v>
      </c>
      <c r="T372" s="34" t="e">
        <f t="shared" si="305"/>
        <v>#REF!</v>
      </c>
      <c r="U372" s="34" t="e">
        <f t="shared" si="305"/>
        <v>#REF!</v>
      </c>
      <c r="V372" s="34" t="e">
        <f t="shared" ref="V372:Y372" si="306">V375+V373</f>
        <v>#REF!</v>
      </c>
      <c r="W372" s="34" t="e">
        <f t="shared" si="306"/>
        <v>#REF!</v>
      </c>
      <c r="X372" s="34" t="e">
        <f t="shared" si="306"/>
        <v>#REF!</v>
      </c>
      <c r="Y372" s="34" t="e">
        <f t="shared" si="306"/>
        <v>#REF!</v>
      </c>
      <c r="Z372" s="34">
        <f t="shared" ref="Z372:AB372" si="307">Z375+Z373</f>
        <v>418400</v>
      </c>
      <c r="AA372" s="34">
        <f t="shared" si="307"/>
        <v>418400</v>
      </c>
      <c r="AB372" s="34">
        <f t="shared" si="307"/>
        <v>307585.8</v>
      </c>
      <c r="AC372" s="127">
        <f t="shared" si="252"/>
        <v>73.514770554493296</v>
      </c>
    </row>
    <row r="373" spans="1:29" ht="120" x14ac:dyDescent="0.25">
      <c r="A373" s="76" t="s">
        <v>19</v>
      </c>
      <c r="B373" s="3"/>
      <c r="C373" s="3"/>
      <c r="D373" s="3"/>
      <c r="E373" s="78">
        <v>851</v>
      </c>
      <c r="F373" s="4" t="s">
        <v>146</v>
      </c>
      <c r="G373" s="4" t="s">
        <v>59</v>
      </c>
      <c r="H373" s="4" t="s">
        <v>151</v>
      </c>
      <c r="I373" s="4" t="s">
        <v>21</v>
      </c>
      <c r="J373" s="34" t="e">
        <f t="shared" ref="J373:AB373" si="308">J374</f>
        <v>#REF!</v>
      </c>
      <c r="K373" s="34" t="e">
        <f t="shared" si="308"/>
        <v>#REF!</v>
      </c>
      <c r="L373" s="34" t="e">
        <f t="shared" si="308"/>
        <v>#REF!</v>
      </c>
      <c r="M373" s="34" t="e">
        <f t="shared" si="308"/>
        <v>#REF!</v>
      </c>
      <c r="N373" s="34" t="e">
        <f t="shared" si="308"/>
        <v>#REF!</v>
      </c>
      <c r="O373" s="34" t="e">
        <f t="shared" si="308"/>
        <v>#REF!</v>
      </c>
      <c r="P373" s="34" t="e">
        <f t="shared" si="308"/>
        <v>#REF!</v>
      </c>
      <c r="Q373" s="34" t="e">
        <f t="shared" si="308"/>
        <v>#REF!</v>
      </c>
      <c r="R373" s="34" t="e">
        <f t="shared" si="308"/>
        <v>#REF!</v>
      </c>
      <c r="S373" s="34" t="e">
        <f t="shared" si="308"/>
        <v>#REF!</v>
      </c>
      <c r="T373" s="34" t="e">
        <f t="shared" si="308"/>
        <v>#REF!</v>
      </c>
      <c r="U373" s="34" t="e">
        <f t="shared" si="308"/>
        <v>#REF!</v>
      </c>
      <c r="V373" s="34" t="e">
        <f t="shared" si="308"/>
        <v>#REF!</v>
      </c>
      <c r="W373" s="34" t="e">
        <f t="shared" si="308"/>
        <v>#REF!</v>
      </c>
      <c r="X373" s="34" t="e">
        <f t="shared" si="308"/>
        <v>#REF!</v>
      </c>
      <c r="Y373" s="34" t="e">
        <f t="shared" si="308"/>
        <v>#REF!</v>
      </c>
      <c r="Z373" s="34">
        <f t="shared" si="308"/>
        <v>204000</v>
      </c>
      <c r="AA373" s="34">
        <f t="shared" si="308"/>
        <v>204000</v>
      </c>
      <c r="AB373" s="34">
        <f t="shared" si="308"/>
        <v>156600</v>
      </c>
      <c r="AC373" s="127">
        <f t="shared" si="252"/>
        <v>76.764705882352942</v>
      </c>
    </row>
    <row r="374" spans="1:29" ht="30" x14ac:dyDescent="0.25">
      <c r="A374" s="3" t="s">
        <v>10</v>
      </c>
      <c r="B374" s="3"/>
      <c r="C374" s="3"/>
      <c r="D374" s="3"/>
      <c r="E374" s="78">
        <v>851</v>
      </c>
      <c r="F374" s="4" t="s">
        <v>146</v>
      </c>
      <c r="G374" s="4" t="s">
        <v>59</v>
      </c>
      <c r="H374" s="4" t="s">
        <v>151</v>
      </c>
      <c r="I374" s="4" t="s">
        <v>70</v>
      </c>
      <c r="J374" s="34" t="e">
        <f>'2.ВС'!#REF!</f>
        <v>#REF!</v>
      </c>
      <c r="K374" s="34" t="e">
        <f>'2.ВС'!#REF!</f>
        <v>#REF!</v>
      </c>
      <c r="L374" s="34" t="e">
        <f>'2.ВС'!#REF!</f>
        <v>#REF!</v>
      </c>
      <c r="M374" s="34" t="e">
        <f>'2.ВС'!#REF!</f>
        <v>#REF!</v>
      </c>
      <c r="N374" s="34" t="e">
        <f>'2.ВС'!#REF!</f>
        <v>#REF!</v>
      </c>
      <c r="O374" s="34" t="e">
        <f>'2.ВС'!#REF!</f>
        <v>#REF!</v>
      </c>
      <c r="P374" s="34" t="e">
        <f>'2.ВС'!#REF!</f>
        <v>#REF!</v>
      </c>
      <c r="Q374" s="34" t="e">
        <f>'2.ВС'!#REF!</f>
        <v>#REF!</v>
      </c>
      <c r="R374" s="34" t="e">
        <f>'2.ВС'!#REF!</f>
        <v>#REF!</v>
      </c>
      <c r="S374" s="34" t="e">
        <f>'2.ВС'!#REF!</f>
        <v>#REF!</v>
      </c>
      <c r="T374" s="34" t="e">
        <f>'2.ВС'!#REF!</f>
        <v>#REF!</v>
      </c>
      <c r="U374" s="34" t="e">
        <f>'2.ВС'!#REF!</f>
        <v>#REF!</v>
      </c>
      <c r="V374" s="34" t="e">
        <f>'2.ВС'!#REF!</f>
        <v>#REF!</v>
      </c>
      <c r="W374" s="34" t="e">
        <f>'2.ВС'!#REF!</f>
        <v>#REF!</v>
      </c>
      <c r="X374" s="34" t="e">
        <f>'2.ВС'!#REF!</f>
        <v>#REF!</v>
      </c>
      <c r="Y374" s="34" t="e">
        <f>'2.ВС'!#REF!</f>
        <v>#REF!</v>
      </c>
      <c r="Z374" s="34">
        <f>'2.ВС'!J228</f>
        <v>204000</v>
      </c>
      <c r="AA374" s="34">
        <f>'2.ВС'!K228</f>
        <v>204000</v>
      </c>
      <c r="AB374" s="34">
        <f>'2.ВС'!L228</f>
        <v>156600</v>
      </c>
      <c r="AC374" s="127">
        <f t="shared" si="252"/>
        <v>76.764705882352942</v>
      </c>
    </row>
    <row r="375" spans="1:29" ht="60" x14ac:dyDescent="0.25">
      <c r="A375" s="3" t="s">
        <v>25</v>
      </c>
      <c r="B375" s="44"/>
      <c r="C375" s="44"/>
      <c r="D375" s="44"/>
      <c r="E375" s="78">
        <v>851</v>
      </c>
      <c r="F375" s="4" t="s">
        <v>146</v>
      </c>
      <c r="G375" s="4" t="s">
        <v>59</v>
      </c>
      <c r="H375" s="4" t="s">
        <v>151</v>
      </c>
      <c r="I375" s="4" t="s">
        <v>26</v>
      </c>
      <c r="J375" s="34" t="e">
        <f t="shared" ref="J375:AB375" si="309">J376</f>
        <v>#REF!</v>
      </c>
      <c r="K375" s="34" t="e">
        <f t="shared" si="309"/>
        <v>#REF!</v>
      </c>
      <c r="L375" s="34" t="e">
        <f t="shared" si="309"/>
        <v>#REF!</v>
      </c>
      <c r="M375" s="34" t="e">
        <f t="shared" si="309"/>
        <v>#REF!</v>
      </c>
      <c r="N375" s="34" t="e">
        <f t="shared" si="309"/>
        <v>#REF!</v>
      </c>
      <c r="O375" s="34" t="e">
        <f t="shared" si="309"/>
        <v>#REF!</v>
      </c>
      <c r="P375" s="34" t="e">
        <f t="shared" si="309"/>
        <v>#REF!</v>
      </c>
      <c r="Q375" s="34" t="e">
        <f t="shared" si="309"/>
        <v>#REF!</v>
      </c>
      <c r="R375" s="34" t="e">
        <f t="shared" si="309"/>
        <v>#REF!</v>
      </c>
      <c r="S375" s="34" t="e">
        <f t="shared" si="309"/>
        <v>#REF!</v>
      </c>
      <c r="T375" s="34" t="e">
        <f t="shared" si="309"/>
        <v>#REF!</v>
      </c>
      <c r="U375" s="34" t="e">
        <f t="shared" si="309"/>
        <v>#REF!</v>
      </c>
      <c r="V375" s="34" t="e">
        <f t="shared" si="309"/>
        <v>#REF!</v>
      </c>
      <c r="W375" s="34" t="e">
        <f t="shared" si="309"/>
        <v>#REF!</v>
      </c>
      <c r="X375" s="34" t="e">
        <f t="shared" si="309"/>
        <v>#REF!</v>
      </c>
      <c r="Y375" s="34" t="e">
        <f t="shared" si="309"/>
        <v>#REF!</v>
      </c>
      <c r="Z375" s="34">
        <f t="shared" si="309"/>
        <v>214400</v>
      </c>
      <c r="AA375" s="34">
        <f t="shared" si="309"/>
        <v>214400</v>
      </c>
      <c r="AB375" s="34">
        <f t="shared" si="309"/>
        <v>150985.79999999999</v>
      </c>
      <c r="AC375" s="127">
        <f t="shared" si="252"/>
        <v>70.422481343283579</v>
      </c>
    </row>
    <row r="376" spans="1:29" ht="60" x14ac:dyDescent="0.25">
      <c r="A376" s="3" t="s">
        <v>12</v>
      </c>
      <c r="B376" s="44"/>
      <c r="C376" s="44"/>
      <c r="D376" s="44"/>
      <c r="E376" s="78">
        <v>851</v>
      </c>
      <c r="F376" s="4" t="s">
        <v>146</v>
      </c>
      <c r="G376" s="4" t="s">
        <v>59</v>
      </c>
      <c r="H376" s="4" t="s">
        <v>151</v>
      </c>
      <c r="I376" s="4" t="s">
        <v>27</v>
      </c>
      <c r="J376" s="34" t="e">
        <f>'2.ВС'!#REF!</f>
        <v>#REF!</v>
      </c>
      <c r="K376" s="34" t="e">
        <f>'2.ВС'!#REF!</f>
        <v>#REF!</v>
      </c>
      <c r="L376" s="34" t="e">
        <f>'2.ВС'!#REF!</f>
        <v>#REF!</v>
      </c>
      <c r="M376" s="34" t="e">
        <f>'2.ВС'!#REF!</f>
        <v>#REF!</v>
      </c>
      <c r="N376" s="34" t="e">
        <f>'2.ВС'!#REF!</f>
        <v>#REF!</v>
      </c>
      <c r="O376" s="34" t="e">
        <f>'2.ВС'!#REF!</f>
        <v>#REF!</v>
      </c>
      <c r="P376" s="34" t="e">
        <f>'2.ВС'!#REF!</f>
        <v>#REF!</v>
      </c>
      <c r="Q376" s="34" t="e">
        <f>'2.ВС'!#REF!</f>
        <v>#REF!</v>
      </c>
      <c r="R376" s="34" t="e">
        <f>'2.ВС'!#REF!</f>
        <v>#REF!</v>
      </c>
      <c r="S376" s="34" t="e">
        <f>'2.ВС'!#REF!</f>
        <v>#REF!</v>
      </c>
      <c r="T376" s="34" t="e">
        <f>'2.ВС'!#REF!</f>
        <v>#REF!</v>
      </c>
      <c r="U376" s="34" t="e">
        <f>'2.ВС'!#REF!</f>
        <v>#REF!</v>
      </c>
      <c r="V376" s="34" t="e">
        <f>'2.ВС'!#REF!</f>
        <v>#REF!</v>
      </c>
      <c r="W376" s="34" t="e">
        <f>'2.ВС'!#REF!</f>
        <v>#REF!</v>
      </c>
      <c r="X376" s="34" t="e">
        <f>'2.ВС'!#REF!</f>
        <v>#REF!</v>
      </c>
      <c r="Y376" s="34" t="e">
        <f>'2.ВС'!#REF!</f>
        <v>#REF!</v>
      </c>
      <c r="Z376" s="34">
        <f>'2.ВС'!J230</f>
        <v>214400</v>
      </c>
      <c r="AA376" s="34">
        <f>'2.ВС'!K230</f>
        <v>214400</v>
      </c>
      <c r="AB376" s="34">
        <f>'2.ВС'!L230</f>
        <v>150985.79999999999</v>
      </c>
      <c r="AC376" s="127">
        <f t="shared" si="252"/>
        <v>70.422481343283579</v>
      </c>
    </row>
    <row r="377" spans="1:29" ht="75" x14ac:dyDescent="0.25">
      <c r="A377" s="25" t="s">
        <v>154</v>
      </c>
      <c r="B377" s="44"/>
      <c r="C377" s="44"/>
      <c r="D377" s="44"/>
      <c r="E377" s="78">
        <v>851</v>
      </c>
      <c r="F377" s="4" t="s">
        <v>146</v>
      </c>
      <c r="G377" s="4" t="s">
        <v>59</v>
      </c>
      <c r="H377" s="4" t="s">
        <v>155</v>
      </c>
      <c r="I377" s="4"/>
      <c r="J377" s="34" t="e">
        <f t="shared" ref="J377:AB378" si="310">J378</f>
        <v>#REF!</v>
      </c>
      <c r="K377" s="34" t="e">
        <f t="shared" si="310"/>
        <v>#REF!</v>
      </c>
      <c r="L377" s="34" t="e">
        <f t="shared" si="310"/>
        <v>#REF!</v>
      </c>
      <c r="M377" s="34" t="e">
        <f t="shared" si="310"/>
        <v>#REF!</v>
      </c>
      <c r="N377" s="34" t="e">
        <f t="shared" si="310"/>
        <v>#REF!</v>
      </c>
      <c r="O377" s="34" t="e">
        <f t="shared" si="310"/>
        <v>#REF!</v>
      </c>
      <c r="P377" s="34" t="e">
        <f t="shared" si="310"/>
        <v>#REF!</v>
      </c>
      <c r="Q377" s="34" t="e">
        <f t="shared" si="310"/>
        <v>#REF!</v>
      </c>
      <c r="R377" s="34" t="e">
        <f t="shared" si="310"/>
        <v>#REF!</v>
      </c>
      <c r="S377" s="34" t="e">
        <f t="shared" si="310"/>
        <v>#REF!</v>
      </c>
      <c r="T377" s="34" t="e">
        <f t="shared" si="310"/>
        <v>#REF!</v>
      </c>
      <c r="U377" s="34" t="e">
        <f t="shared" si="310"/>
        <v>#REF!</v>
      </c>
      <c r="V377" s="34" t="e">
        <f t="shared" si="310"/>
        <v>#REF!</v>
      </c>
      <c r="W377" s="34" t="e">
        <f t="shared" si="310"/>
        <v>#REF!</v>
      </c>
      <c r="X377" s="34" t="e">
        <f t="shared" si="310"/>
        <v>#REF!</v>
      </c>
      <c r="Y377" s="34" t="e">
        <f t="shared" si="310"/>
        <v>#REF!</v>
      </c>
      <c r="Z377" s="34">
        <f t="shared" si="310"/>
        <v>10000</v>
      </c>
      <c r="AA377" s="34">
        <f t="shared" si="310"/>
        <v>10000</v>
      </c>
      <c r="AB377" s="34">
        <f t="shared" si="310"/>
        <v>0</v>
      </c>
      <c r="AC377" s="127">
        <f t="shared" si="252"/>
        <v>0</v>
      </c>
    </row>
    <row r="378" spans="1:29" ht="60" x14ac:dyDescent="0.25">
      <c r="A378" s="3" t="s">
        <v>25</v>
      </c>
      <c r="B378" s="44"/>
      <c r="C378" s="44"/>
      <c r="D378" s="44"/>
      <c r="E378" s="78">
        <v>851</v>
      </c>
      <c r="F378" s="4" t="s">
        <v>146</v>
      </c>
      <c r="G378" s="4" t="s">
        <v>59</v>
      </c>
      <c r="H378" s="4" t="s">
        <v>155</v>
      </c>
      <c r="I378" s="4" t="s">
        <v>26</v>
      </c>
      <c r="J378" s="34" t="e">
        <f t="shared" si="310"/>
        <v>#REF!</v>
      </c>
      <c r="K378" s="34" t="e">
        <f t="shared" si="310"/>
        <v>#REF!</v>
      </c>
      <c r="L378" s="34" t="e">
        <f t="shared" si="310"/>
        <v>#REF!</v>
      </c>
      <c r="M378" s="34" t="e">
        <f t="shared" si="310"/>
        <v>#REF!</v>
      </c>
      <c r="N378" s="34" t="e">
        <f t="shared" si="310"/>
        <v>#REF!</v>
      </c>
      <c r="O378" s="34" t="e">
        <f t="shared" si="310"/>
        <v>#REF!</v>
      </c>
      <c r="P378" s="34" t="e">
        <f t="shared" si="310"/>
        <v>#REF!</v>
      </c>
      <c r="Q378" s="34" t="e">
        <f t="shared" si="310"/>
        <v>#REF!</v>
      </c>
      <c r="R378" s="34" t="e">
        <f t="shared" si="310"/>
        <v>#REF!</v>
      </c>
      <c r="S378" s="34" t="e">
        <f t="shared" si="310"/>
        <v>#REF!</v>
      </c>
      <c r="T378" s="34" t="e">
        <f t="shared" si="310"/>
        <v>#REF!</v>
      </c>
      <c r="U378" s="34" t="e">
        <f t="shared" si="310"/>
        <v>#REF!</v>
      </c>
      <c r="V378" s="34" t="e">
        <f t="shared" si="310"/>
        <v>#REF!</v>
      </c>
      <c r="W378" s="34" t="e">
        <f t="shared" si="310"/>
        <v>#REF!</v>
      </c>
      <c r="X378" s="34" t="e">
        <f t="shared" si="310"/>
        <v>#REF!</v>
      </c>
      <c r="Y378" s="34" t="e">
        <f t="shared" si="310"/>
        <v>#REF!</v>
      </c>
      <c r="Z378" s="34">
        <f t="shared" si="310"/>
        <v>10000</v>
      </c>
      <c r="AA378" s="34">
        <f t="shared" si="310"/>
        <v>10000</v>
      </c>
      <c r="AB378" s="34">
        <f t="shared" si="310"/>
        <v>0</v>
      </c>
      <c r="AC378" s="127">
        <f t="shared" si="252"/>
        <v>0</v>
      </c>
    </row>
    <row r="379" spans="1:29" ht="60" x14ac:dyDescent="0.25">
      <c r="A379" s="3" t="s">
        <v>12</v>
      </c>
      <c r="B379" s="44"/>
      <c r="C379" s="44"/>
      <c r="D379" s="44"/>
      <c r="E379" s="78">
        <v>851</v>
      </c>
      <c r="F379" s="4" t="s">
        <v>146</v>
      </c>
      <c r="G379" s="4" t="s">
        <v>59</v>
      </c>
      <c r="H379" s="4" t="s">
        <v>155</v>
      </c>
      <c r="I379" s="4" t="s">
        <v>27</v>
      </c>
      <c r="J379" s="34" t="e">
        <f>'2.ВС'!#REF!</f>
        <v>#REF!</v>
      </c>
      <c r="K379" s="34" t="e">
        <f>'2.ВС'!#REF!</f>
        <v>#REF!</v>
      </c>
      <c r="L379" s="34" t="e">
        <f>'2.ВС'!#REF!</f>
        <v>#REF!</v>
      </c>
      <c r="M379" s="34" t="e">
        <f>'2.ВС'!#REF!</f>
        <v>#REF!</v>
      </c>
      <c r="N379" s="34" t="e">
        <f>'2.ВС'!#REF!</f>
        <v>#REF!</v>
      </c>
      <c r="O379" s="34" t="e">
        <f>'2.ВС'!#REF!</f>
        <v>#REF!</v>
      </c>
      <c r="P379" s="34" t="e">
        <f>'2.ВС'!#REF!</f>
        <v>#REF!</v>
      </c>
      <c r="Q379" s="34" t="e">
        <f>'2.ВС'!#REF!</f>
        <v>#REF!</v>
      </c>
      <c r="R379" s="34" t="e">
        <f>'2.ВС'!#REF!</f>
        <v>#REF!</v>
      </c>
      <c r="S379" s="34" t="e">
        <f>'2.ВС'!#REF!</f>
        <v>#REF!</v>
      </c>
      <c r="T379" s="34" t="e">
        <f>'2.ВС'!#REF!</f>
        <v>#REF!</v>
      </c>
      <c r="U379" s="34" t="e">
        <f>'2.ВС'!#REF!</f>
        <v>#REF!</v>
      </c>
      <c r="V379" s="34" t="e">
        <f>'2.ВС'!#REF!</f>
        <v>#REF!</v>
      </c>
      <c r="W379" s="34" t="e">
        <f>'2.ВС'!#REF!</f>
        <v>#REF!</v>
      </c>
      <c r="X379" s="34" t="e">
        <f>'2.ВС'!#REF!</f>
        <v>#REF!</v>
      </c>
      <c r="Y379" s="34" t="e">
        <f>'2.ВС'!#REF!</f>
        <v>#REF!</v>
      </c>
      <c r="Z379" s="34">
        <f>'2.ВС'!J233</f>
        <v>10000</v>
      </c>
      <c r="AA379" s="34">
        <f>'2.ВС'!K233</f>
        <v>10000</v>
      </c>
      <c r="AB379" s="34">
        <f>'2.ВС'!L233</f>
        <v>0</v>
      </c>
      <c r="AC379" s="127">
        <f t="shared" si="252"/>
        <v>0</v>
      </c>
    </row>
    <row r="380" spans="1:29" ht="210" x14ac:dyDescent="0.25">
      <c r="A380" s="25" t="s">
        <v>152</v>
      </c>
      <c r="B380" s="44"/>
      <c r="C380" s="44"/>
      <c r="D380" s="44"/>
      <c r="E380" s="78">
        <v>851</v>
      </c>
      <c r="F380" s="4" t="s">
        <v>146</v>
      </c>
      <c r="G380" s="4" t="s">
        <v>59</v>
      </c>
      <c r="H380" s="4" t="s">
        <v>153</v>
      </c>
      <c r="I380" s="4"/>
      <c r="J380" s="34" t="e">
        <f t="shared" ref="J380:M380" si="311">J383+J381</f>
        <v>#REF!</v>
      </c>
      <c r="K380" s="34" t="e">
        <f t="shared" si="311"/>
        <v>#REF!</v>
      </c>
      <c r="L380" s="34" t="e">
        <f t="shared" si="311"/>
        <v>#REF!</v>
      </c>
      <c r="M380" s="34" t="e">
        <f t="shared" si="311"/>
        <v>#REF!</v>
      </c>
      <c r="N380" s="34" t="e">
        <f t="shared" ref="N380:U380" si="312">N383+N381</f>
        <v>#REF!</v>
      </c>
      <c r="O380" s="34" t="e">
        <f t="shared" si="312"/>
        <v>#REF!</v>
      </c>
      <c r="P380" s="34" t="e">
        <f t="shared" si="312"/>
        <v>#REF!</v>
      </c>
      <c r="Q380" s="34" t="e">
        <f t="shared" si="312"/>
        <v>#REF!</v>
      </c>
      <c r="R380" s="34" t="e">
        <f t="shared" si="312"/>
        <v>#REF!</v>
      </c>
      <c r="S380" s="34" t="e">
        <f t="shared" si="312"/>
        <v>#REF!</v>
      </c>
      <c r="T380" s="34" t="e">
        <f t="shared" si="312"/>
        <v>#REF!</v>
      </c>
      <c r="U380" s="34" t="e">
        <f t="shared" si="312"/>
        <v>#REF!</v>
      </c>
      <c r="V380" s="34" t="e">
        <f t="shared" ref="V380:Y380" si="313">V383+V381</f>
        <v>#REF!</v>
      </c>
      <c r="W380" s="34" t="e">
        <f t="shared" si="313"/>
        <v>#REF!</v>
      </c>
      <c r="X380" s="34" t="e">
        <f t="shared" si="313"/>
        <v>#REF!</v>
      </c>
      <c r="Y380" s="34" t="e">
        <f t="shared" si="313"/>
        <v>#REF!</v>
      </c>
      <c r="Z380" s="34">
        <f t="shared" ref="Z380:AB380" si="314">Z383+Z381</f>
        <v>268000</v>
      </c>
      <c r="AA380" s="34">
        <f t="shared" si="314"/>
        <v>268000</v>
      </c>
      <c r="AB380" s="34">
        <f t="shared" si="314"/>
        <v>236018.57</v>
      </c>
      <c r="AC380" s="127">
        <f t="shared" si="252"/>
        <v>88.066630597014921</v>
      </c>
    </row>
    <row r="381" spans="1:29" ht="120" x14ac:dyDescent="0.25">
      <c r="A381" s="76" t="s">
        <v>19</v>
      </c>
      <c r="B381" s="3"/>
      <c r="C381" s="3"/>
      <c r="D381" s="3"/>
      <c r="E381" s="78">
        <v>851</v>
      </c>
      <c r="F381" s="4" t="s">
        <v>146</v>
      </c>
      <c r="G381" s="4" t="s">
        <v>59</v>
      </c>
      <c r="H381" s="4" t="s">
        <v>153</v>
      </c>
      <c r="I381" s="4" t="s">
        <v>21</v>
      </c>
      <c r="J381" s="34" t="e">
        <f t="shared" ref="J381:AB381" si="315">J382</f>
        <v>#REF!</v>
      </c>
      <c r="K381" s="34" t="e">
        <f t="shared" si="315"/>
        <v>#REF!</v>
      </c>
      <c r="L381" s="34" t="e">
        <f t="shared" si="315"/>
        <v>#REF!</v>
      </c>
      <c r="M381" s="34" t="e">
        <f t="shared" si="315"/>
        <v>#REF!</v>
      </c>
      <c r="N381" s="34" t="e">
        <f t="shared" si="315"/>
        <v>#REF!</v>
      </c>
      <c r="O381" s="34" t="e">
        <f t="shared" si="315"/>
        <v>#REF!</v>
      </c>
      <c r="P381" s="34" t="e">
        <f t="shared" si="315"/>
        <v>#REF!</v>
      </c>
      <c r="Q381" s="34" t="e">
        <f t="shared" si="315"/>
        <v>#REF!</v>
      </c>
      <c r="R381" s="34" t="e">
        <f t="shared" si="315"/>
        <v>#REF!</v>
      </c>
      <c r="S381" s="34" t="e">
        <f t="shared" si="315"/>
        <v>#REF!</v>
      </c>
      <c r="T381" s="34" t="e">
        <f t="shared" si="315"/>
        <v>#REF!</v>
      </c>
      <c r="U381" s="34" t="e">
        <f t="shared" si="315"/>
        <v>#REF!</v>
      </c>
      <c r="V381" s="34" t="e">
        <f t="shared" si="315"/>
        <v>#REF!</v>
      </c>
      <c r="W381" s="34" t="e">
        <f t="shared" si="315"/>
        <v>#REF!</v>
      </c>
      <c r="X381" s="34" t="e">
        <f t="shared" si="315"/>
        <v>#REF!</v>
      </c>
      <c r="Y381" s="34" t="e">
        <f t="shared" si="315"/>
        <v>#REF!</v>
      </c>
      <c r="Z381" s="34">
        <f t="shared" si="315"/>
        <v>71000</v>
      </c>
      <c r="AA381" s="34">
        <f t="shared" si="315"/>
        <v>71000</v>
      </c>
      <c r="AB381" s="34">
        <f t="shared" si="315"/>
        <v>62600</v>
      </c>
      <c r="AC381" s="127">
        <f t="shared" si="252"/>
        <v>88.16901408450704</v>
      </c>
    </row>
    <row r="382" spans="1:29" ht="30" x14ac:dyDescent="0.25">
      <c r="A382" s="3" t="s">
        <v>10</v>
      </c>
      <c r="B382" s="3"/>
      <c r="C382" s="3"/>
      <c r="D382" s="3"/>
      <c r="E382" s="78">
        <v>851</v>
      </c>
      <c r="F382" s="4" t="s">
        <v>146</v>
      </c>
      <c r="G382" s="4" t="s">
        <v>59</v>
      </c>
      <c r="H382" s="4" t="s">
        <v>153</v>
      </c>
      <c r="I382" s="4" t="s">
        <v>70</v>
      </c>
      <c r="J382" s="34" t="e">
        <f>'2.ВС'!#REF!</f>
        <v>#REF!</v>
      </c>
      <c r="K382" s="34" t="e">
        <f>'2.ВС'!#REF!</f>
        <v>#REF!</v>
      </c>
      <c r="L382" s="34" t="e">
        <f>'2.ВС'!#REF!</f>
        <v>#REF!</v>
      </c>
      <c r="M382" s="34" t="e">
        <f>'2.ВС'!#REF!</f>
        <v>#REF!</v>
      </c>
      <c r="N382" s="34" t="e">
        <f>'2.ВС'!#REF!</f>
        <v>#REF!</v>
      </c>
      <c r="O382" s="34" t="e">
        <f>'2.ВС'!#REF!</f>
        <v>#REF!</v>
      </c>
      <c r="P382" s="34" t="e">
        <f>'2.ВС'!#REF!</f>
        <v>#REF!</v>
      </c>
      <c r="Q382" s="34" t="e">
        <f>'2.ВС'!#REF!</f>
        <v>#REF!</v>
      </c>
      <c r="R382" s="34" t="e">
        <f>'2.ВС'!#REF!</f>
        <v>#REF!</v>
      </c>
      <c r="S382" s="34" t="e">
        <f>'2.ВС'!#REF!</f>
        <v>#REF!</v>
      </c>
      <c r="T382" s="34" t="e">
        <f>'2.ВС'!#REF!</f>
        <v>#REF!</v>
      </c>
      <c r="U382" s="34" t="e">
        <f>'2.ВС'!#REF!</f>
        <v>#REF!</v>
      </c>
      <c r="V382" s="34" t="e">
        <f>'2.ВС'!#REF!</f>
        <v>#REF!</v>
      </c>
      <c r="W382" s="34" t="e">
        <f>'2.ВС'!#REF!</f>
        <v>#REF!</v>
      </c>
      <c r="X382" s="34" t="e">
        <f>'2.ВС'!#REF!</f>
        <v>#REF!</v>
      </c>
      <c r="Y382" s="34" t="e">
        <f>'2.ВС'!#REF!</f>
        <v>#REF!</v>
      </c>
      <c r="Z382" s="34">
        <f>'2.ВС'!J236</f>
        <v>71000</v>
      </c>
      <c r="AA382" s="34">
        <f>'2.ВС'!K236</f>
        <v>71000</v>
      </c>
      <c r="AB382" s="34">
        <f>'2.ВС'!L236</f>
        <v>62600</v>
      </c>
      <c r="AC382" s="127">
        <f t="shared" si="252"/>
        <v>88.16901408450704</v>
      </c>
    </row>
    <row r="383" spans="1:29" ht="60" x14ac:dyDescent="0.25">
      <c r="A383" s="3" t="s">
        <v>25</v>
      </c>
      <c r="B383" s="44"/>
      <c r="C383" s="44"/>
      <c r="D383" s="44"/>
      <c r="E383" s="78">
        <v>851</v>
      </c>
      <c r="F383" s="4" t="s">
        <v>146</v>
      </c>
      <c r="G383" s="4" t="s">
        <v>59</v>
      </c>
      <c r="H383" s="4" t="s">
        <v>153</v>
      </c>
      <c r="I383" s="4" t="s">
        <v>26</v>
      </c>
      <c r="J383" s="34" t="e">
        <f t="shared" ref="J383:AB383" si="316">J384</f>
        <v>#REF!</v>
      </c>
      <c r="K383" s="34" t="e">
        <f t="shared" si="316"/>
        <v>#REF!</v>
      </c>
      <c r="L383" s="34" t="e">
        <f t="shared" si="316"/>
        <v>#REF!</v>
      </c>
      <c r="M383" s="34" t="e">
        <f t="shared" si="316"/>
        <v>#REF!</v>
      </c>
      <c r="N383" s="34" t="e">
        <f t="shared" si="316"/>
        <v>#REF!</v>
      </c>
      <c r="O383" s="34" t="e">
        <f t="shared" si="316"/>
        <v>#REF!</v>
      </c>
      <c r="P383" s="34" t="e">
        <f t="shared" si="316"/>
        <v>#REF!</v>
      </c>
      <c r="Q383" s="34" t="e">
        <f t="shared" si="316"/>
        <v>#REF!</v>
      </c>
      <c r="R383" s="34" t="e">
        <f t="shared" si="316"/>
        <v>#REF!</v>
      </c>
      <c r="S383" s="34" t="e">
        <f t="shared" si="316"/>
        <v>#REF!</v>
      </c>
      <c r="T383" s="34" t="e">
        <f t="shared" si="316"/>
        <v>#REF!</v>
      </c>
      <c r="U383" s="34" t="e">
        <f t="shared" si="316"/>
        <v>#REF!</v>
      </c>
      <c r="V383" s="34" t="e">
        <f t="shared" si="316"/>
        <v>#REF!</v>
      </c>
      <c r="W383" s="34" t="e">
        <f t="shared" si="316"/>
        <v>#REF!</v>
      </c>
      <c r="X383" s="34" t="e">
        <f t="shared" si="316"/>
        <v>#REF!</v>
      </c>
      <c r="Y383" s="34" t="e">
        <f t="shared" si="316"/>
        <v>#REF!</v>
      </c>
      <c r="Z383" s="34">
        <f t="shared" si="316"/>
        <v>197000</v>
      </c>
      <c r="AA383" s="34">
        <f t="shared" si="316"/>
        <v>197000</v>
      </c>
      <c r="AB383" s="34">
        <f t="shared" si="316"/>
        <v>173418.57</v>
      </c>
      <c r="AC383" s="127">
        <f t="shared" si="252"/>
        <v>88.029730964467007</v>
      </c>
    </row>
    <row r="384" spans="1:29" ht="60" x14ac:dyDescent="0.25">
      <c r="A384" s="3" t="s">
        <v>12</v>
      </c>
      <c r="B384" s="44"/>
      <c r="C384" s="44"/>
      <c r="D384" s="44"/>
      <c r="E384" s="78">
        <v>851</v>
      </c>
      <c r="F384" s="4" t="s">
        <v>146</v>
      </c>
      <c r="G384" s="4" t="s">
        <v>59</v>
      </c>
      <c r="H384" s="4" t="s">
        <v>153</v>
      </c>
      <c r="I384" s="4" t="s">
        <v>27</v>
      </c>
      <c r="J384" s="34" t="e">
        <f>'2.ВС'!#REF!</f>
        <v>#REF!</v>
      </c>
      <c r="K384" s="34" t="e">
        <f>'2.ВС'!#REF!</f>
        <v>#REF!</v>
      </c>
      <c r="L384" s="34" t="e">
        <f>'2.ВС'!#REF!</f>
        <v>#REF!</v>
      </c>
      <c r="M384" s="34" t="e">
        <f>'2.ВС'!#REF!</f>
        <v>#REF!</v>
      </c>
      <c r="N384" s="34" t="e">
        <f>'2.ВС'!#REF!</f>
        <v>#REF!</v>
      </c>
      <c r="O384" s="34" t="e">
        <f>'2.ВС'!#REF!</f>
        <v>#REF!</v>
      </c>
      <c r="P384" s="34" t="e">
        <f>'2.ВС'!#REF!</f>
        <v>#REF!</v>
      </c>
      <c r="Q384" s="34" t="e">
        <f>'2.ВС'!#REF!</f>
        <v>#REF!</v>
      </c>
      <c r="R384" s="34" t="e">
        <f>'2.ВС'!#REF!</f>
        <v>#REF!</v>
      </c>
      <c r="S384" s="34" t="e">
        <f>'2.ВС'!#REF!</f>
        <v>#REF!</v>
      </c>
      <c r="T384" s="34" t="e">
        <f>'2.ВС'!#REF!</f>
        <v>#REF!</v>
      </c>
      <c r="U384" s="34" t="e">
        <f>'2.ВС'!#REF!</f>
        <v>#REF!</v>
      </c>
      <c r="V384" s="34" t="e">
        <f>'2.ВС'!#REF!</f>
        <v>#REF!</v>
      </c>
      <c r="W384" s="34" t="e">
        <f>'2.ВС'!#REF!</f>
        <v>#REF!</v>
      </c>
      <c r="X384" s="34" t="e">
        <f>'2.ВС'!#REF!</f>
        <v>#REF!</v>
      </c>
      <c r="Y384" s="34" t="e">
        <f>'2.ВС'!#REF!</f>
        <v>#REF!</v>
      </c>
      <c r="Z384" s="34">
        <f>'2.ВС'!J238</f>
        <v>197000</v>
      </c>
      <c r="AA384" s="34">
        <f>'2.ВС'!K238</f>
        <v>197000</v>
      </c>
      <c r="AB384" s="34">
        <f>'2.ВС'!L238</f>
        <v>173418.57</v>
      </c>
      <c r="AC384" s="127">
        <f t="shared" si="252"/>
        <v>88.029730964467007</v>
      </c>
    </row>
    <row r="385" spans="1:29" ht="57" x14ac:dyDescent="0.25">
      <c r="A385" s="26" t="s">
        <v>199</v>
      </c>
      <c r="B385" s="57"/>
      <c r="C385" s="57"/>
      <c r="D385" s="57"/>
      <c r="E385" s="6">
        <v>853</v>
      </c>
      <c r="F385" s="45" t="s">
        <v>200</v>
      </c>
      <c r="G385" s="45"/>
      <c r="H385" s="45"/>
      <c r="I385" s="45"/>
      <c r="J385" s="11" t="e">
        <f t="shared" ref="J385:M385" si="317">J386+J390</f>
        <v>#REF!</v>
      </c>
      <c r="K385" s="11" t="e">
        <f t="shared" si="317"/>
        <v>#REF!</v>
      </c>
      <c r="L385" s="11" t="e">
        <f t="shared" si="317"/>
        <v>#REF!</v>
      </c>
      <c r="M385" s="11" t="e">
        <f t="shared" si="317"/>
        <v>#REF!</v>
      </c>
      <c r="N385" s="11" t="e">
        <f t="shared" ref="N385:U385" si="318">N386+N390</f>
        <v>#REF!</v>
      </c>
      <c r="O385" s="11" t="e">
        <f t="shared" si="318"/>
        <v>#REF!</v>
      </c>
      <c r="P385" s="11" t="e">
        <f t="shared" si="318"/>
        <v>#REF!</v>
      </c>
      <c r="Q385" s="11" t="e">
        <f t="shared" si="318"/>
        <v>#REF!</v>
      </c>
      <c r="R385" s="11" t="e">
        <f t="shared" si="318"/>
        <v>#REF!</v>
      </c>
      <c r="S385" s="11" t="e">
        <f t="shared" si="318"/>
        <v>#REF!</v>
      </c>
      <c r="T385" s="11" t="e">
        <f t="shared" si="318"/>
        <v>#REF!</v>
      </c>
      <c r="U385" s="11" t="e">
        <f t="shared" si="318"/>
        <v>#REF!</v>
      </c>
      <c r="V385" s="11" t="e">
        <f t="shared" ref="V385:Y385" si="319">V386+V390</f>
        <v>#REF!</v>
      </c>
      <c r="W385" s="11" t="e">
        <f t="shared" si="319"/>
        <v>#REF!</v>
      </c>
      <c r="X385" s="11" t="e">
        <f t="shared" si="319"/>
        <v>#REF!</v>
      </c>
      <c r="Y385" s="11" t="e">
        <f t="shared" si="319"/>
        <v>#REF!</v>
      </c>
      <c r="Z385" s="11">
        <f t="shared" ref="Z385:AB385" si="320">Z386+Z390</f>
        <v>3228000</v>
      </c>
      <c r="AA385" s="11">
        <f t="shared" si="320"/>
        <v>3228000</v>
      </c>
      <c r="AB385" s="11">
        <f t="shared" si="320"/>
        <v>2420999</v>
      </c>
      <c r="AC385" s="127">
        <f t="shared" si="252"/>
        <v>74.999969021065667</v>
      </c>
    </row>
    <row r="386" spans="1:29" ht="71.25" x14ac:dyDescent="0.25">
      <c r="A386" s="29" t="s">
        <v>201</v>
      </c>
      <c r="B386" s="58"/>
      <c r="C386" s="58"/>
      <c r="D386" s="58"/>
      <c r="E386" s="6">
        <v>853</v>
      </c>
      <c r="F386" s="38" t="s">
        <v>200</v>
      </c>
      <c r="G386" s="38" t="s">
        <v>14</v>
      </c>
      <c r="H386" s="65"/>
      <c r="I386" s="38"/>
      <c r="J386" s="32" t="e">
        <f t="shared" ref="J386:AB388" si="321">J387</f>
        <v>#REF!</v>
      </c>
      <c r="K386" s="32" t="e">
        <f t="shared" si="321"/>
        <v>#REF!</v>
      </c>
      <c r="L386" s="32" t="e">
        <f t="shared" si="321"/>
        <v>#REF!</v>
      </c>
      <c r="M386" s="32" t="e">
        <f t="shared" si="321"/>
        <v>#REF!</v>
      </c>
      <c r="N386" s="32" t="e">
        <f t="shared" si="321"/>
        <v>#REF!</v>
      </c>
      <c r="O386" s="32" t="e">
        <f t="shared" si="321"/>
        <v>#REF!</v>
      </c>
      <c r="P386" s="32" t="e">
        <f t="shared" si="321"/>
        <v>#REF!</v>
      </c>
      <c r="Q386" s="32" t="e">
        <f t="shared" si="321"/>
        <v>#REF!</v>
      </c>
      <c r="R386" s="32" t="e">
        <f t="shared" si="321"/>
        <v>#REF!</v>
      </c>
      <c r="S386" s="32" t="e">
        <f t="shared" si="321"/>
        <v>#REF!</v>
      </c>
      <c r="T386" s="32" t="e">
        <f t="shared" si="321"/>
        <v>#REF!</v>
      </c>
      <c r="U386" s="32" t="e">
        <f t="shared" si="321"/>
        <v>#REF!</v>
      </c>
      <c r="V386" s="32" t="e">
        <f t="shared" si="321"/>
        <v>#REF!</v>
      </c>
      <c r="W386" s="32" t="e">
        <f t="shared" si="321"/>
        <v>#REF!</v>
      </c>
      <c r="X386" s="32" t="e">
        <f t="shared" si="321"/>
        <v>#REF!</v>
      </c>
      <c r="Y386" s="32" t="e">
        <f t="shared" si="321"/>
        <v>#REF!</v>
      </c>
      <c r="Z386" s="32">
        <f t="shared" si="321"/>
        <v>728000</v>
      </c>
      <c r="AA386" s="32">
        <f t="shared" si="321"/>
        <v>728000</v>
      </c>
      <c r="AB386" s="32">
        <f t="shared" si="321"/>
        <v>546002</v>
      </c>
      <c r="AC386" s="127">
        <f t="shared" si="252"/>
        <v>75.000274725274735</v>
      </c>
    </row>
    <row r="387" spans="1:29" ht="30" x14ac:dyDescent="0.25">
      <c r="A387" s="25" t="s">
        <v>330</v>
      </c>
      <c r="B387" s="58"/>
      <c r="C387" s="58"/>
      <c r="D387" s="58"/>
      <c r="E387" s="6">
        <v>853</v>
      </c>
      <c r="F387" s="38" t="s">
        <v>200</v>
      </c>
      <c r="G387" s="38" t="s">
        <v>14</v>
      </c>
      <c r="H387" s="5" t="s">
        <v>322</v>
      </c>
      <c r="I387" s="38"/>
      <c r="J387" s="34" t="e">
        <f t="shared" si="321"/>
        <v>#REF!</v>
      </c>
      <c r="K387" s="34" t="e">
        <f t="shared" si="321"/>
        <v>#REF!</v>
      </c>
      <c r="L387" s="34" t="e">
        <f t="shared" si="321"/>
        <v>#REF!</v>
      </c>
      <c r="M387" s="34" t="e">
        <f t="shared" si="321"/>
        <v>#REF!</v>
      </c>
      <c r="N387" s="34" t="e">
        <f t="shared" si="321"/>
        <v>#REF!</v>
      </c>
      <c r="O387" s="34" t="e">
        <f t="shared" si="321"/>
        <v>#REF!</v>
      </c>
      <c r="P387" s="34" t="e">
        <f t="shared" si="321"/>
        <v>#REF!</v>
      </c>
      <c r="Q387" s="34" t="e">
        <f t="shared" si="321"/>
        <v>#REF!</v>
      </c>
      <c r="R387" s="34" t="e">
        <f t="shared" si="321"/>
        <v>#REF!</v>
      </c>
      <c r="S387" s="34" t="e">
        <f t="shared" si="321"/>
        <v>#REF!</v>
      </c>
      <c r="T387" s="34" t="e">
        <f t="shared" si="321"/>
        <v>#REF!</v>
      </c>
      <c r="U387" s="34" t="e">
        <f t="shared" si="321"/>
        <v>#REF!</v>
      </c>
      <c r="V387" s="34" t="e">
        <f t="shared" si="321"/>
        <v>#REF!</v>
      </c>
      <c r="W387" s="34" t="e">
        <f t="shared" si="321"/>
        <v>#REF!</v>
      </c>
      <c r="X387" s="34" t="e">
        <f t="shared" si="321"/>
        <v>#REF!</v>
      </c>
      <c r="Y387" s="34" t="e">
        <f t="shared" si="321"/>
        <v>#REF!</v>
      </c>
      <c r="Z387" s="34">
        <f t="shared" si="321"/>
        <v>728000</v>
      </c>
      <c r="AA387" s="34">
        <f t="shared" si="321"/>
        <v>728000</v>
      </c>
      <c r="AB387" s="34">
        <f t="shared" si="321"/>
        <v>546002</v>
      </c>
      <c r="AC387" s="127">
        <f t="shared" si="252"/>
        <v>75.000274725274735</v>
      </c>
    </row>
    <row r="388" spans="1:29" x14ac:dyDescent="0.25">
      <c r="A388" s="76" t="s">
        <v>45</v>
      </c>
      <c r="B388" s="76"/>
      <c r="C388" s="76"/>
      <c r="D388" s="76"/>
      <c r="E388" s="6">
        <v>853</v>
      </c>
      <c r="F388" s="4" t="s">
        <v>200</v>
      </c>
      <c r="G388" s="4" t="s">
        <v>14</v>
      </c>
      <c r="H388" s="5" t="s">
        <v>322</v>
      </c>
      <c r="I388" s="4" t="s">
        <v>46</v>
      </c>
      <c r="J388" s="34" t="e">
        <f t="shared" si="321"/>
        <v>#REF!</v>
      </c>
      <c r="K388" s="34" t="e">
        <f t="shared" si="321"/>
        <v>#REF!</v>
      </c>
      <c r="L388" s="34" t="e">
        <f t="shared" si="321"/>
        <v>#REF!</v>
      </c>
      <c r="M388" s="34" t="e">
        <f t="shared" si="321"/>
        <v>#REF!</v>
      </c>
      <c r="N388" s="34" t="e">
        <f t="shared" si="321"/>
        <v>#REF!</v>
      </c>
      <c r="O388" s="34" t="e">
        <f t="shared" si="321"/>
        <v>#REF!</v>
      </c>
      <c r="P388" s="34" t="e">
        <f t="shared" si="321"/>
        <v>#REF!</v>
      </c>
      <c r="Q388" s="34" t="e">
        <f t="shared" si="321"/>
        <v>#REF!</v>
      </c>
      <c r="R388" s="34" t="e">
        <f t="shared" si="321"/>
        <v>#REF!</v>
      </c>
      <c r="S388" s="34" t="e">
        <f t="shared" si="321"/>
        <v>#REF!</v>
      </c>
      <c r="T388" s="34" t="e">
        <f t="shared" si="321"/>
        <v>#REF!</v>
      </c>
      <c r="U388" s="34" t="e">
        <f t="shared" si="321"/>
        <v>#REF!</v>
      </c>
      <c r="V388" s="34" t="e">
        <f t="shared" si="321"/>
        <v>#REF!</v>
      </c>
      <c r="W388" s="34" t="e">
        <f t="shared" si="321"/>
        <v>#REF!</v>
      </c>
      <c r="X388" s="34" t="e">
        <f t="shared" si="321"/>
        <v>#REF!</v>
      </c>
      <c r="Y388" s="34" t="e">
        <f t="shared" si="321"/>
        <v>#REF!</v>
      </c>
      <c r="Z388" s="34">
        <f t="shared" si="321"/>
        <v>728000</v>
      </c>
      <c r="AA388" s="34">
        <f t="shared" si="321"/>
        <v>728000</v>
      </c>
      <c r="AB388" s="34">
        <f t="shared" si="321"/>
        <v>546002</v>
      </c>
      <c r="AC388" s="127">
        <f t="shared" si="252"/>
        <v>75.000274725274735</v>
      </c>
    </row>
    <row r="389" spans="1:29" x14ac:dyDescent="0.25">
      <c r="A389" s="76" t="s">
        <v>203</v>
      </c>
      <c r="B389" s="76"/>
      <c r="C389" s="76"/>
      <c r="D389" s="76"/>
      <c r="E389" s="6">
        <v>853</v>
      </c>
      <c r="F389" s="4" t="s">
        <v>200</v>
      </c>
      <c r="G389" s="4" t="s">
        <v>14</v>
      </c>
      <c r="H389" s="5" t="s">
        <v>322</v>
      </c>
      <c r="I389" s="4" t="s">
        <v>204</v>
      </c>
      <c r="J389" s="34" t="e">
        <f>'2.ВС'!#REF!</f>
        <v>#REF!</v>
      </c>
      <c r="K389" s="34" t="e">
        <f>'2.ВС'!#REF!</f>
        <v>#REF!</v>
      </c>
      <c r="L389" s="34" t="e">
        <f>'2.ВС'!#REF!</f>
        <v>#REF!</v>
      </c>
      <c r="M389" s="34" t="e">
        <f>'2.ВС'!#REF!</f>
        <v>#REF!</v>
      </c>
      <c r="N389" s="34" t="e">
        <f>'2.ВС'!#REF!</f>
        <v>#REF!</v>
      </c>
      <c r="O389" s="34" t="e">
        <f>'2.ВС'!#REF!</f>
        <v>#REF!</v>
      </c>
      <c r="P389" s="34" t="e">
        <f>'2.ВС'!#REF!</f>
        <v>#REF!</v>
      </c>
      <c r="Q389" s="34" t="e">
        <f>'2.ВС'!#REF!</f>
        <v>#REF!</v>
      </c>
      <c r="R389" s="34" t="e">
        <f>'2.ВС'!#REF!</f>
        <v>#REF!</v>
      </c>
      <c r="S389" s="34" t="e">
        <f>'2.ВС'!#REF!</f>
        <v>#REF!</v>
      </c>
      <c r="T389" s="34" t="e">
        <f>'2.ВС'!#REF!</f>
        <v>#REF!</v>
      </c>
      <c r="U389" s="34" t="e">
        <f>'2.ВС'!#REF!</f>
        <v>#REF!</v>
      </c>
      <c r="V389" s="34" t="e">
        <f>'2.ВС'!#REF!</f>
        <v>#REF!</v>
      </c>
      <c r="W389" s="34" t="e">
        <f>'2.ВС'!#REF!</f>
        <v>#REF!</v>
      </c>
      <c r="X389" s="34" t="e">
        <f>'2.ВС'!#REF!</f>
        <v>#REF!</v>
      </c>
      <c r="Y389" s="34" t="e">
        <f>'2.ВС'!#REF!</f>
        <v>#REF!</v>
      </c>
      <c r="Z389" s="34">
        <f>'2.ВС'!J378</f>
        <v>728000</v>
      </c>
      <c r="AA389" s="34">
        <f>'2.ВС'!K378</f>
        <v>728000</v>
      </c>
      <c r="AB389" s="34">
        <f>'2.ВС'!L378</f>
        <v>546002</v>
      </c>
      <c r="AC389" s="127">
        <f t="shared" si="252"/>
        <v>75.000274725274735</v>
      </c>
    </row>
    <row r="390" spans="1:29" x14ac:dyDescent="0.25">
      <c r="A390" s="33" t="s">
        <v>205</v>
      </c>
      <c r="B390" s="66"/>
      <c r="C390" s="66"/>
      <c r="D390" s="66"/>
      <c r="E390" s="6">
        <v>853</v>
      </c>
      <c r="F390" s="31" t="s">
        <v>200</v>
      </c>
      <c r="G390" s="31" t="s">
        <v>59</v>
      </c>
      <c r="H390" s="31"/>
      <c r="I390" s="31"/>
      <c r="J390" s="35" t="e">
        <f t="shared" ref="J390:AB390" si="322">J391</f>
        <v>#REF!</v>
      </c>
      <c r="K390" s="35" t="e">
        <f t="shared" si="322"/>
        <v>#REF!</v>
      </c>
      <c r="L390" s="35" t="e">
        <f t="shared" si="322"/>
        <v>#REF!</v>
      </c>
      <c r="M390" s="35" t="e">
        <f t="shared" si="322"/>
        <v>#REF!</v>
      </c>
      <c r="N390" s="35" t="e">
        <f t="shared" si="322"/>
        <v>#REF!</v>
      </c>
      <c r="O390" s="35" t="e">
        <f t="shared" si="322"/>
        <v>#REF!</v>
      </c>
      <c r="P390" s="35" t="e">
        <f t="shared" si="322"/>
        <v>#REF!</v>
      </c>
      <c r="Q390" s="35" t="e">
        <f t="shared" si="322"/>
        <v>#REF!</v>
      </c>
      <c r="R390" s="35" t="e">
        <f t="shared" si="322"/>
        <v>#REF!</v>
      </c>
      <c r="S390" s="35" t="e">
        <f t="shared" si="322"/>
        <v>#REF!</v>
      </c>
      <c r="T390" s="35" t="e">
        <f t="shared" si="322"/>
        <v>#REF!</v>
      </c>
      <c r="U390" s="35" t="e">
        <f t="shared" si="322"/>
        <v>#REF!</v>
      </c>
      <c r="V390" s="35" t="e">
        <f t="shared" si="322"/>
        <v>#REF!</v>
      </c>
      <c r="W390" s="35" t="e">
        <f t="shared" si="322"/>
        <v>#REF!</v>
      </c>
      <c r="X390" s="35" t="e">
        <f t="shared" si="322"/>
        <v>#REF!</v>
      </c>
      <c r="Y390" s="35" t="e">
        <f t="shared" si="322"/>
        <v>#REF!</v>
      </c>
      <c r="Z390" s="35">
        <f t="shared" si="322"/>
        <v>2500000</v>
      </c>
      <c r="AA390" s="35">
        <f t="shared" si="322"/>
        <v>2500000</v>
      </c>
      <c r="AB390" s="35">
        <f t="shared" si="322"/>
        <v>1874997</v>
      </c>
      <c r="AC390" s="127">
        <f t="shared" si="252"/>
        <v>74.99987999999999</v>
      </c>
    </row>
    <row r="391" spans="1:29" ht="45" x14ac:dyDescent="0.25">
      <c r="A391" s="25" t="s">
        <v>206</v>
      </c>
      <c r="B391" s="67"/>
      <c r="C391" s="67"/>
      <c r="D391" s="67"/>
      <c r="E391" s="68">
        <v>853</v>
      </c>
      <c r="F391" s="4" t="s">
        <v>200</v>
      </c>
      <c r="G391" s="4" t="s">
        <v>59</v>
      </c>
      <c r="H391" s="4" t="s">
        <v>202</v>
      </c>
      <c r="I391" s="4"/>
      <c r="J391" s="34" t="e">
        <f t="shared" ref="J391:AB392" si="323">J392</f>
        <v>#REF!</v>
      </c>
      <c r="K391" s="34" t="e">
        <f t="shared" si="323"/>
        <v>#REF!</v>
      </c>
      <c r="L391" s="34" t="e">
        <f t="shared" si="323"/>
        <v>#REF!</v>
      </c>
      <c r="M391" s="34" t="e">
        <f t="shared" si="323"/>
        <v>#REF!</v>
      </c>
      <c r="N391" s="34" t="e">
        <f t="shared" si="323"/>
        <v>#REF!</v>
      </c>
      <c r="O391" s="34" t="e">
        <f t="shared" si="323"/>
        <v>#REF!</v>
      </c>
      <c r="P391" s="34" t="e">
        <f t="shared" si="323"/>
        <v>#REF!</v>
      </c>
      <c r="Q391" s="34" t="e">
        <f t="shared" si="323"/>
        <v>#REF!</v>
      </c>
      <c r="R391" s="34" t="e">
        <f t="shared" si="323"/>
        <v>#REF!</v>
      </c>
      <c r="S391" s="34" t="e">
        <f t="shared" si="323"/>
        <v>#REF!</v>
      </c>
      <c r="T391" s="34" t="e">
        <f t="shared" si="323"/>
        <v>#REF!</v>
      </c>
      <c r="U391" s="34" t="e">
        <f t="shared" si="323"/>
        <v>#REF!</v>
      </c>
      <c r="V391" s="34" t="e">
        <f t="shared" si="323"/>
        <v>#REF!</v>
      </c>
      <c r="W391" s="34" t="e">
        <f t="shared" si="323"/>
        <v>#REF!</v>
      </c>
      <c r="X391" s="34" t="e">
        <f t="shared" si="323"/>
        <v>#REF!</v>
      </c>
      <c r="Y391" s="34" t="e">
        <f t="shared" si="323"/>
        <v>#REF!</v>
      </c>
      <c r="Z391" s="34">
        <f t="shared" si="323"/>
        <v>2500000</v>
      </c>
      <c r="AA391" s="34">
        <f t="shared" si="323"/>
        <v>2500000</v>
      </c>
      <c r="AB391" s="34">
        <f t="shared" si="323"/>
        <v>1874997</v>
      </c>
      <c r="AC391" s="127">
        <f t="shared" si="252"/>
        <v>74.99987999999999</v>
      </c>
    </row>
    <row r="392" spans="1:29" x14ac:dyDescent="0.25">
      <c r="A392" s="76" t="s">
        <v>45</v>
      </c>
      <c r="B392" s="67"/>
      <c r="C392" s="67"/>
      <c r="D392" s="67"/>
      <c r="E392" s="68">
        <v>853</v>
      </c>
      <c r="F392" s="4" t="s">
        <v>200</v>
      </c>
      <c r="G392" s="4" t="s">
        <v>59</v>
      </c>
      <c r="H392" s="4" t="s">
        <v>202</v>
      </c>
      <c r="I392" s="4" t="s">
        <v>46</v>
      </c>
      <c r="J392" s="34" t="e">
        <f t="shared" si="323"/>
        <v>#REF!</v>
      </c>
      <c r="K392" s="34" t="e">
        <f t="shared" si="323"/>
        <v>#REF!</v>
      </c>
      <c r="L392" s="34" t="e">
        <f t="shared" si="323"/>
        <v>#REF!</v>
      </c>
      <c r="M392" s="34" t="e">
        <f t="shared" si="323"/>
        <v>#REF!</v>
      </c>
      <c r="N392" s="34" t="e">
        <f t="shared" si="323"/>
        <v>#REF!</v>
      </c>
      <c r="O392" s="34" t="e">
        <f t="shared" si="323"/>
        <v>#REF!</v>
      </c>
      <c r="P392" s="34" t="e">
        <f t="shared" si="323"/>
        <v>#REF!</v>
      </c>
      <c r="Q392" s="34" t="e">
        <f t="shared" si="323"/>
        <v>#REF!</v>
      </c>
      <c r="R392" s="34" t="e">
        <f t="shared" si="323"/>
        <v>#REF!</v>
      </c>
      <c r="S392" s="34" t="e">
        <f t="shared" si="323"/>
        <v>#REF!</v>
      </c>
      <c r="T392" s="34" t="e">
        <f t="shared" si="323"/>
        <v>#REF!</v>
      </c>
      <c r="U392" s="34" t="e">
        <f t="shared" si="323"/>
        <v>#REF!</v>
      </c>
      <c r="V392" s="34" t="e">
        <f t="shared" si="323"/>
        <v>#REF!</v>
      </c>
      <c r="W392" s="34" t="e">
        <f t="shared" si="323"/>
        <v>#REF!</v>
      </c>
      <c r="X392" s="34" t="e">
        <f t="shared" si="323"/>
        <v>#REF!</v>
      </c>
      <c r="Y392" s="34" t="e">
        <f t="shared" si="323"/>
        <v>#REF!</v>
      </c>
      <c r="Z392" s="34">
        <f t="shared" si="323"/>
        <v>2500000</v>
      </c>
      <c r="AA392" s="34">
        <f t="shared" si="323"/>
        <v>2500000</v>
      </c>
      <c r="AB392" s="34">
        <f t="shared" si="323"/>
        <v>1874997</v>
      </c>
      <c r="AC392" s="127">
        <f t="shared" si="252"/>
        <v>74.99987999999999</v>
      </c>
    </row>
    <row r="393" spans="1:29" x14ac:dyDescent="0.25">
      <c r="A393" s="76" t="s">
        <v>207</v>
      </c>
      <c r="B393" s="67"/>
      <c r="C393" s="67"/>
      <c r="D393" s="67"/>
      <c r="E393" s="68">
        <v>853</v>
      </c>
      <c r="F393" s="4" t="s">
        <v>200</v>
      </c>
      <c r="G393" s="4" t="s">
        <v>59</v>
      </c>
      <c r="H393" s="4" t="s">
        <v>202</v>
      </c>
      <c r="I393" s="4" t="s">
        <v>204</v>
      </c>
      <c r="J393" s="34" t="e">
        <f>'2.ВС'!#REF!</f>
        <v>#REF!</v>
      </c>
      <c r="K393" s="34" t="e">
        <f>'2.ВС'!#REF!</f>
        <v>#REF!</v>
      </c>
      <c r="L393" s="34" t="e">
        <f>'2.ВС'!#REF!</f>
        <v>#REF!</v>
      </c>
      <c r="M393" s="34" t="e">
        <f>'2.ВС'!#REF!</f>
        <v>#REF!</v>
      </c>
      <c r="N393" s="34" t="e">
        <f>'2.ВС'!#REF!</f>
        <v>#REF!</v>
      </c>
      <c r="O393" s="34" t="e">
        <f>'2.ВС'!#REF!</f>
        <v>#REF!</v>
      </c>
      <c r="P393" s="34" t="e">
        <f>'2.ВС'!#REF!</f>
        <v>#REF!</v>
      </c>
      <c r="Q393" s="34" t="e">
        <f>'2.ВС'!#REF!</f>
        <v>#REF!</v>
      </c>
      <c r="R393" s="34" t="e">
        <f>'2.ВС'!#REF!</f>
        <v>#REF!</v>
      </c>
      <c r="S393" s="34" t="e">
        <f>'2.ВС'!#REF!</f>
        <v>#REF!</v>
      </c>
      <c r="T393" s="34" t="e">
        <f>'2.ВС'!#REF!</f>
        <v>#REF!</v>
      </c>
      <c r="U393" s="34" t="e">
        <f>'2.ВС'!#REF!</f>
        <v>#REF!</v>
      </c>
      <c r="V393" s="34" t="e">
        <f>'2.ВС'!#REF!</f>
        <v>#REF!</v>
      </c>
      <c r="W393" s="34" t="e">
        <f>'2.ВС'!#REF!</f>
        <v>#REF!</v>
      </c>
      <c r="X393" s="34" t="e">
        <f>'2.ВС'!#REF!</f>
        <v>#REF!</v>
      </c>
      <c r="Y393" s="34" t="e">
        <f>'2.ВС'!#REF!</f>
        <v>#REF!</v>
      </c>
      <c r="Z393" s="34">
        <f>'2.ВС'!J382</f>
        <v>2500000</v>
      </c>
      <c r="AA393" s="34">
        <f>'2.ВС'!K382</f>
        <v>2500000</v>
      </c>
      <c r="AB393" s="34">
        <f>'2.ВС'!L382</f>
        <v>1874997</v>
      </c>
      <c r="AC393" s="127">
        <f t="shared" ref="AC393:AC394" si="324">AB393/AA393*100</f>
        <v>74.99987999999999</v>
      </c>
    </row>
    <row r="394" spans="1:29" s="22" customFormat="1" x14ac:dyDescent="0.25">
      <c r="A394" s="7" t="s">
        <v>216</v>
      </c>
      <c r="B394" s="77"/>
      <c r="C394" s="77"/>
      <c r="D394" s="77"/>
      <c r="E394" s="21"/>
      <c r="F394" s="90"/>
      <c r="G394" s="90"/>
      <c r="H394" s="90"/>
      <c r="I394" s="90"/>
      <c r="J394" s="91" t="e">
        <f>J8+J98+J107+J122+J156+J184+J276+J319+J365+J385+#REF!</f>
        <v>#REF!</v>
      </c>
      <c r="K394" s="91" t="e">
        <f>K8+K98+K107+K122+K156+K184+K276+K319+K365+K385+#REF!</f>
        <v>#REF!</v>
      </c>
      <c r="L394" s="91" t="e">
        <f>L8+L98+L107+L122+L156+L184+L276+L319+L365+L385+#REF!</f>
        <v>#REF!</v>
      </c>
      <c r="M394" s="91" t="e">
        <f>M8+M98+M107+M122+M156+M184+M276+M319+M365+M385+#REF!</f>
        <v>#REF!</v>
      </c>
      <c r="N394" s="91" t="e">
        <f>N8+N98+N107+N122+N156+N184+N276+N319+N365+N385+#REF!</f>
        <v>#REF!</v>
      </c>
      <c r="O394" s="91" t="e">
        <f>O8+O98+O107+O122+O156+O184+O276+O319+O365+O385+#REF!</f>
        <v>#REF!</v>
      </c>
      <c r="P394" s="91" t="e">
        <f>P8+P98+P107+P122+P156+P184+P276+P319+P365+P385+#REF!</f>
        <v>#REF!</v>
      </c>
      <c r="Q394" s="91" t="e">
        <f>Q8+Q98+Q107+Q122+Q156+Q184+Q276+Q319+Q365+Q385+#REF!</f>
        <v>#REF!</v>
      </c>
      <c r="R394" s="91" t="e">
        <f>R8+R98+R107+R122+R156+R184+R276+R319+R365+R385+#REF!</f>
        <v>#REF!</v>
      </c>
      <c r="S394" s="91" t="e">
        <f>S8+S98+S107+S122+S156+S184+S276+S319+S365+S385+#REF!</f>
        <v>#REF!</v>
      </c>
      <c r="T394" s="91" t="e">
        <f>T8+T98+T107+T122+T156+T184+T276+T319+T365+T385+#REF!</f>
        <v>#REF!</v>
      </c>
      <c r="U394" s="91" t="e">
        <f>U8+U98+U107+U122+U156+U184+U276+U319+U365+U385+#REF!</f>
        <v>#REF!</v>
      </c>
      <c r="V394" s="91" t="e">
        <f>V8+V98+V107+V122+V156+V184+V276+V319+V365+V385+#REF!</f>
        <v>#REF!</v>
      </c>
      <c r="W394" s="91" t="e">
        <f>W8+W98+W107+W122+W156+W184+W276+W319+W365+W385+#REF!</f>
        <v>#REF!</v>
      </c>
      <c r="X394" s="91" t="e">
        <f>X8+X98+X107+X122+X156+X184+X276+X319+X365+X385+#REF!</f>
        <v>#REF!</v>
      </c>
      <c r="Y394" s="91" t="e">
        <f>Y8+Y98+Y107+Y122+Y156+Y184+Y276+Y319+Y365+Y385+#REF!</f>
        <v>#REF!</v>
      </c>
      <c r="Z394" s="91">
        <f>Z8+Z98+Z107+Z122+Z156+Z184+Z276+Z319+Z365+Z385</f>
        <v>279041211.71000004</v>
      </c>
      <c r="AA394" s="91">
        <f t="shared" ref="AA394:AB394" si="325">AA8+AA98+AA107+AA122+AA156+AA184+AA276+AA319+AA365+AA385</f>
        <v>278225415.74000001</v>
      </c>
      <c r="AB394" s="91">
        <f t="shared" si="325"/>
        <v>189946451.37</v>
      </c>
      <c r="AC394" s="127">
        <f t="shared" si="324"/>
        <v>68.27070448068045</v>
      </c>
    </row>
    <row r="396" spans="1:29" x14ac:dyDescent="0.25">
      <c r="Z396" s="47">
        <f>Z394-'2.ВС'!J409</f>
        <v>0</v>
      </c>
      <c r="AA396" s="47">
        <f>AA394-'2.ВС'!K409</f>
        <v>0</v>
      </c>
      <c r="AB396" s="47">
        <f>AB394-'2.ВС'!L409</f>
        <v>0</v>
      </c>
    </row>
  </sheetData>
  <mergeCells count="3">
    <mergeCell ref="F2:I2"/>
    <mergeCell ref="Z3:AC3"/>
    <mergeCell ref="Z4:AC4"/>
  </mergeCells>
  <pageMargins left="0.6692913385826772" right="0.47244094488188981" top="0.39370078740157483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C402"/>
  <sheetViews>
    <sheetView tabSelected="1" zoomScale="80" zoomScaleNormal="80" workbookViewId="0">
      <pane xSplit="9" ySplit="5" topLeftCell="Z389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Z392" sqref="Z392"/>
    </sheetView>
  </sheetViews>
  <sheetFormatPr defaultRowHeight="15" x14ac:dyDescent="0.25"/>
  <cols>
    <col min="1" max="1" width="31" style="2" customWidth="1"/>
    <col min="2" max="2" width="4.42578125" style="16" customWidth="1"/>
    <col min="3" max="3" width="4.140625" style="16" customWidth="1"/>
    <col min="4" max="4" width="4.28515625" style="15" customWidth="1"/>
    <col min="5" max="5" width="5.140625" style="15" customWidth="1"/>
    <col min="6" max="7" width="3.5703125" style="15" hidden="1" customWidth="1"/>
    <col min="8" max="8" width="7.5703125" style="15" customWidth="1"/>
    <col min="9" max="9" width="5.7109375" style="16" customWidth="1"/>
    <col min="10" max="16" width="15.140625" style="16" hidden="1" customWidth="1"/>
    <col min="17" max="17" width="9" style="16" hidden="1" customWidth="1"/>
    <col min="18" max="19" width="15.140625" style="16" hidden="1" customWidth="1"/>
    <col min="20" max="20" width="14.5703125" style="16" hidden="1" customWidth="1"/>
    <col min="21" max="21" width="12.28515625" style="16" hidden="1" customWidth="1"/>
    <col min="22" max="22" width="13.85546875" style="16" hidden="1" customWidth="1"/>
    <col min="23" max="23" width="5.42578125" style="16" hidden="1" customWidth="1"/>
    <col min="24" max="24" width="13.85546875" style="16" hidden="1" customWidth="1"/>
    <col min="25" max="25" width="7.42578125" style="16" hidden="1" customWidth="1"/>
    <col min="26" max="26" width="15.140625" style="16" customWidth="1"/>
    <col min="27" max="27" width="14.5703125" style="16" customWidth="1"/>
    <col min="28" max="28" width="14.42578125" style="16" customWidth="1"/>
    <col min="29" max="29" width="9.140625" style="16" customWidth="1"/>
    <col min="30" max="38" width="10.5703125" style="16" bestFit="1" customWidth="1"/>
    <col min="39" max="191" width="9.140625" style="16"/>
    <col min="192" max="192" width="1.42578125" style="16" customWidth="1"/>
    <col min="193" max="193" width="59.5703125" style="16" customWidth="1"/>
    <col min="194" max="194" width="9.140625" style="16" customWidth="1"/>
    <col min="195" max="196" width="3.85546875" style="16" customWidth="1"/>
    <col min="197" max="197" width="10.5703125" style="16" customWidth="1"/>
    <col min="198" max="198" width="3.85546875" style="16" customWidth="1"/>
    <col min="199" max="201" width="14.42578125" style="16" customWidth="1"/>
    <col min="202" max="202" width="4.140625" style="16" customWidth="1"/>
    <col min="203" max="203" width="15" style="16" customWidth="1"/>
    <col min="204" max="205" width="9.140625" style="16" customWidth="1"/>
    <col min="206" max="206" width="11.5703125" style="16" customWidth="1"/>
    <col min="207" max="207" width="18.140625" style="16" customWidth="1"/>
    <col min="208" max="208" width="13.140625" style="16" customWidth="1"/>
    <col min="209" max="209" width="12.28515625" style="16" customWidth="1"/>
    <col min="210" max="447" width="9.140625" style="16"/>
    <col min="448" max="448" width="1.42578125" style="16" customWidth="1"/>
    <col min="449" max="449" width="59.5703125" style="16" customWidth="1"/>
    <col min="450" max="450" width="9.140625" style="16" customWidth="1"/>
    <col min="451" max="452" width="3.85546875" style="16" customWidth="1"/>
    <col min="453" max="453" width="10.5703125" style="16" customWidth="1"/>
    <col min="454" max="454" width="3.85546875" style="16" customWidth="1"/>
    <col min="455" max="457" width="14.42578125" style="16" customWidth="1"/>
    <col min="458" max="458" width="4.140625" style="16" customWidth="1"/>
    <col min="459" max="459" width="15" style="16" customWidth="1"/>
    <col min="460" max="461" width="9.140625" style="16" customWidth="1"/>
    <col min="462" max="462" width="11.5703125" style="16" customWidth="1"/>
    <col min="463" max="463" width="18.140625" style="16" customWidth="1"/>
    <col min="464" max="464" width="13.140625" style="16" customWidth="1"/>
    <col min="465" max="465" width="12.28515625" style="16" customWidth="1"/>
    <col min="466" max="703" width="9.140625" style="16"/>
    <col min="704" max="704" width="1.42578125" style="16" customWidth="1"/>
    <col min="705" max="705" width="59.5703125" style="16" customWidth="1"/>
    <col min="706" max="706" width="9.140625" style="16" customWidth="1"/>
    <col min="707" max="708" width="3.85546875" style="16" customWidth="1"/>
    <col min="709" max="709" width="10.5703125" style="16" customWidth="1"/>
    <col min="710" max="710" width="3.85546875" style="16" customWidth="1"/>
    <col min="711" max="713" width="14.42578125" style="16" customWidth="1"/>
    <col min="714" max="714" width="4.140625" style="16" customWidth="1"/>
    <col min="715" max="715" width="15" style="16" customWidth="1"/>
    <col min="716" max="717" width="9.140625" style="16" customWidth="1"/>
    <col min="718" max="718" width="11.5703125" style="16" customWidth="1"/>
    <col min="719" max="719" width="18.140625" style="16" customWidth="1"/>
    <col min="720" max="720" width="13.140625" style="16" customWidth="1"/>
    <col min="721" max="721" width="12.28515625" style="16" customWidth="1"/>
    <col min="722" max="959" width="9.140625" style="16"/>
    <col min="960" max="960" width="1.42578125" style="16" customWidth="1"/>
    <col min="961" max="961" width="59.5703125" style="16" customWidth="1"/>
    <col min="962" max="962" width="9.140625" style="16" customWidth="1"/>
    <col min="963" max="964" width="3.85546875" style="16" customWidth="1"/>
    <col min="965" max="965" width="10.5703125" style="16" customWidth="1"/>
    <col min="966" max="966" width="3.85546875" style="16" customWidth="1"/>
    <col min="967" max="969" width="14.42578125" style="16" customWidth="1"/>
    <col min="970" max="970" width="4.140625" style="16" customWidth="1"/>
    <col min="971" max="971" width="15" style="16" customWidth="1"/>
    <col min="972" max="973" width="9.140625" style="16" customWidth="1"/>
    <col min="974" max="974" width="11.5703125" style="16" customWidth="1"/>
    <col min="975" max="975" width="18.140625" style="16" customWidth="1"/>
    <col min="976" max="976" width="13.140625" style="16" customWidth="1"/>
    <col min="977" max="977" width="12.28515625" style="16" customWidth="1"/>
    <col min="978" max="1215" width="9.140625" style="16"/>
    <col min="1216" max="1216" width="1.42578125" style="16" customWidth="1"/>
    <col min="1217" max="1217" width="59.5703125" style="16" customWidth="1"/>
    <col min="1218" max="1218" width="9.140625" style="16" customWidth="1"/>
    <col min="1219" max="1220" width="3.85546875" style="16" customWidth="1"/>
    <col min="1221" max="1221" width="10.5703125" style="16" customWidth="1"/>
    <col min="1222" max="1222" width="3.85546875" style="16" customWidth="1"/>
    <col min="1223" max="1225" width="14.42578125" style="16" customWidth="1"/>
    <col min="1226" max="1226" width="4.140625" style="16" customWidth="1"/>
    <col min="1227" max="1227" width="15" style="16" customWidth="1"/>
    <col min="1228" max="1229" width="9.140625" style="16" customWidth="1"/>
    <col min="1230" max="1230" width="11.5703125" style="16" customWidth="1"/>
    <col min="1231" max="1231" width="18.140625" style="16" customWidth="1"/>
    <col min="1232" max="1232" width="13.140625" style="16" customWidth="1"/>
    <col min="1233" max="1233" width="12.28515625" style="16" customWidth="1"/>
    <col min="1234" max="1471" width="9.140625" style="16"/>
    <col min="1472" max="1472" width="1.42578125" style="16" customWidth="1"/>
    <col min="1473" max="1473" width="59.5703125" style="16" customWidth="1"/>
    <col min="1474" max="1474" width="9.140625" style="16" customWidth="1"/>
    <col min="1475" max="1476" width="3.85546875" style="16" customWidth="1"/>
    <col min="1477" max="1477" width="10.5703125" style="16" customWidth="1"/>
    <col min="1478" max="1478" width="3.85546875" style="16" customWidth="1"/>
    <col min="1479" max="1481" width="14.42578125" style="16" customWidth="1"/>
    <col min="1482" max="1482" width="4.140625" style="16" customWidth="1"/>
    <col min="1483" max="1483" width="15" style="16" customWidth="1"/>
    <col min="1484" max="1485" width="9.140625" style="16" customWidth="1"/>
    <col min="1486" max="1486" width="11.5703125" style="16" customWidth="1"/>
    <col min="1487" max="1487" width="18.140625" style="16" customWidth="1"/>
    <col min="1488" max="1488" width="13.140625" style="16" customWidth="1"/>
    <col min="1489" max="1489" width="12.28515625" style="16" customWidth="1"/>
    <col min="1490" max="1727" width="9.140625" style="16"/>
    <col min="1728" max="1728" width="1.42578125" style="16" customWidth="1"/>
    <col min="1729" max="1729" width="59.5703125" style="16" customWidth="1"/>
    <col min="1730" max="1730" width="9.140625" style="16" customWidth="1"/>
    <col min="1731" max="1732" width="3.85546875" style="16" customWidth="1"/>
    <col min="1733" max="1733" width="10.5703125" style="16" customWidth="1"/>
    <col min="1734" max="1734" width="3.85546875" style="16" customWidth="1"/>
    <col min="1735" max="1737" width="14.42578125" style="16" customWidth="1"/>
    <col min="1738" max="1738" width="4.140625" style="16" customWidth="1"/>
    <col min="1739" max="1739" width="15" style="16" customWidth="1"/>
    <col min="1740" max="1741" width="9.140625" style="16" customWidth="1"/>
    <col min="1742" max="1742" width="11.5703125" style="16" customWidth="1"/>
    <col min="1743" max="1743" width="18.140625" style="16" customWidth="1"/>
    <col min="1744" max="1744" width="13.140625" style="16" customWidth="1"/>
    <col min="1745" max="1745" width="12.28515625" style="16" customWidth="1"/>
    <col min="1746" max="1983" width="9.140625" style="16"/>
    <col min="1984" max="1984" width="1.42578125" style="16" customWidth="1"/>
    <col min="1985" max="1985" width="59.5703125" style="16" customWidth="1"/>
    <col min="1986" max="1986" width="9.140625" style="16" customWidth="1"/>
    <col min="1987" max="1988" width="3.85546875" style="16" customWidth="1"/>
    <col min="1989" max="1989" width="10.5703125" style="16" customWidth="1"/>
    <col min="1990" max="1990" width="3.85546875" style="16" customWidth="1"/>
    <col min="1991" max="1993" width="14.42578125" style="16" customWidth="1"/>
    <col min="1994" max="1994" width="4.140625" style="16" customWidth="1"/>
    <col min="1995" max="1995" width="15" style="16" customWidth="1"/>
    <col min="1996" max="1997" width="9.140625" style="16" customWidth="1"/>
    <col min="1998" max="1998" width="11.5703125" style="16" customWidth="1"/>
    <col min="1999" max="1999" width="18.140625" style="16" customWidth="1"/>
    <col min="2000" max="2000" width="13.140625" style="16" customWidth="1"/>
    <col min="2001" max="2001" width="12.28515625" style="16" customWidth="1"/>
    <col min="2002" max="2239" width="9.140625" style="16"/>
    <col min="2240" max="2240" width="1.42578125" style="16" customWidth="1"/>
    <col min="2241" max="2241" width="59.5703125" style="16" customWidth="1"/>
    <col min="2242" max="2242" width="9.140625" style="16" customWidth="1"/>
    <col min="2243" max="2244" width="3.85546875" style="16" customWidth="1"/>
    <col min="2245" max="2245" width="10.5703125" style="16" customWidth="1"/>
    <col min="2246" max="2246" width="3.85546875" style="16" customWidth="1"/>
    <col min="2247" max="2249" width="14.42578125" style="16" customWidth="1"/>
    <col min="2250" max="2250" width="4.140625" style="16" customWidth="1"/>
    <col min="2251" max="2251" width="15" style="16" customWidth="1"/>
    <col min="2252" max="2253" width="9.140625" style="16" customWidth="1"/>
    <col min="2254" max="2254" width="11.5703125" style="16" customWidth="1"/>
    <col min="2255" max="2255" width="18.140625" style="16" customWidth="1"/>
    <col min="2256" max="2256" width="13.140625" style="16" customWidth="1"/>
    <col min="2257" max="2257" width="12.28515625" style="16" customWidth="1"/>
    <col min="2258" max="2495" width="9.140625" style="16"/>
    <col min="2496" max="2496" width="1.42578125" style="16" customWidth="1"/>
    <col min="2497" max="2497" width="59.5703125" style="16" customWidth="1"/>
    <col min="2498" max="2498" width="9.140625" style="16" customWidth="1"/>
    <col min="2499" max="2500" width="3.85546875" style="16" customWidth="1"/>
    <col min="2501" max="2501" width="10.5703125" style="16" customWidth="1"/>
    <col min="2502" max="2502" width="3.85546875" style="16" customWidth="1"/>
    <col min="2503" max="2505" width="14.42578125" style="16" customWidth="1"/>
    <col min="2506" max="2506" width="4.140625" style="16" customWidth="1"/>
    <col min="2507" max="2507" width="15" style="16" customWidth="1"/>
    <col min="2508" max="2509" width="9.140625" style="16" customWidth="1"/>
    <col min="2510" max="2510" width="11.5703125" style="16" customWidth="1"/>
    <col min="2511" max="2511" width="18.140625" style="16" customWidth="1"/>
    <col min="2512" max="2512" width="13.140625" style="16" customWidth="1"/>
    <col min="2513" max="2513" width="12.28515625" style="16" customWidth="1"/>
    <col min="2514" max="2751" width="9.140625" style="16"/>
    <col min="2752" max="2752" width="1.42578125" style="16" customWidth="1"/>
    <col min="2753" max="2753" width="59.5703125" style="16" customWidth="1"/>
    <col min="2754" max="2754" width="9.140625" style="16" customWidth="1"/>
    <col min="2755" max="2756" width="3.85546875" style="16" customWidth="1"/>
    <col min="2757" max="2757" width="10.5703125" style="16" customWidth="1"/>
    <col min="2758" max="2758" width="3.85546875" style="16" customWidth="1"/>
    <col min="2759" max="2761" width="14.42578125" style="16" customWidth="1"/>
    <col min="2762" max="2762" width="4.140625" style="16" customWidth="1"/>
    <col min="2763" max="2763" width="15" style="16" customWidth="1"/>
    <col min="2764" max="2765" width="9.140625" style="16" customWidth="1"/>
    <col min="2766" max="2766" width="11.5703125" style="16" customWidth="1"/>
    <col min="2767" max="2767" width="18.140625" style="16" customWidth="1"/>
    <col min="2768" max="2768" width="13.140625" style="16" customWidth="1"/>
    <col min="2769" max="2769" width="12.28515625" style="16" customWidth="1"/>
    <col min="2770" max="3007" width="9.140625" style="16"/>
    <col min="3008" max="3008" width="1.42578125" style="16" customWidth="1"/>
    <col min="3009" max="3009" width="59.5703125" style="16" customWidth="1"/>
    <col min="3010" max="3010" width="9.140625" style="16" customWidth="1"/>
    <col min="3011" max="3012" width="3.85546875" style="16" customWidth="1"/>
    <col min="3013" max="3013" width="10.5703125" style="16" customWidth="1"/>
    <col min="3014" max="3014" width="3.85546875" style="16" customWidth="1"/>
    <col min="3015" max="3017" width="14.42578125" style="16" customWidth="1"/>
    <col min="3018" max="3018" width="4.140625" style="16" customWidth="1"/>
    <col min="3019" max="3019" width="15" style="16" customWidth="1"/>
    <col min="3020" max="3021" width="9.140625" style="16" customWidth="1"/>
    <col min="3022" max="3022" width="11.5703125" style="16" customWidth="1"/>
    <col min="3023" max="3023" width="18.140625" style="16" customWidth="1"/>
    <col min="3024" max="3024" width="13.140625" style="16" customWidth="1"/>
    <col min="3025" max="3025" width="12.28515625" style="16" customWidth="1"/>
    <col min="3026" max="3263" width="9.140625" style="16"/>
    <col min="3264" max="3264" width="1.42578125" style="16" customWidth="1"/>
    <col min="3265" max="3265" width="59.5703125" style="16" customWidth="1"/>
    <col min="3266" max="3266" width="9.140625" style="16" customWidth="1"/>
    <col min="3267" max="3268" width="3.85546875" style="16" customWidth="1"/>
    <col min="3269" max="3269" width="10.5703125" style="16" customWidth="1"/>
    <col min="3270" max="3270" width="3.85546875" style="16" customWidth="1"/>
    <col min="3271" max="3273" width="14.42578125" style="16" customWidth="1"/>
    <col min="3274" max="3274" width="4.140625" style="16" customWidth="1"/>
    <col min="3275" max="3275" width="15" style="16" customWidth="1"/>
    <col min="3276" max="3277" width="9.140625" style="16" customWidth="1"/>
    <col min="3278" max="3278" width="11.5703125" style="16" customWidth="1"/>
    <col min="3279" max="3279" width="18.140625" style="16" customWidth="1"/>
    <col min="3280" max="3280" width="13.140625" style="16" customWidth="1"/>
    <col min="3281" max="3281" width="12.28515625" style="16" customWidth="1"/>
    <col min="3282" max="3519" width="9.140625" style="16"/>
    <col min="3520" max="3520" width="1.42578125" style="16" customWidth="1"/>
    <col min="3521" max="3521" width="59.5703125" style="16" customWidth="1"/>
    <col min="3522" max="3522" width="9.140625" style="16" customWidth="1"/>
    <col min="3523" max="3524" width="3.85546875" style="16" customWidth="1"/>
    <col min="3525" max="3525" width="10.5703125" style="16" customWidth="1"/>
    <col min="3526" max="3526" width="3.85546875" style="16" customWidth="1"/>
    <col min="3527" max="3529" width="14.42578125" style="16" customWidth="1"/>
    <col min="3530" max="3530" width="4.140625" style="16" customWidth="1"/>
    <col min="3531" max="3531" width="15" style="16" customWidth="1"/>
    <col min="3532" max="3533" width="9.140625" style="16" customWidth="1"/>
    <col min="3534" max="3534" width="11.5703125" style="16" customWidth="1"/>
    <col min="3535" max="3535" width="18.140625" style="16" customWidth="1"/>
    <col min="3536" max="3536" width="13.140625" style="16" customWidth="1"/>
    <col min="3537" max="3537" width="12.28515625" style="16" customWidth="1"/>
    <col min="3538" max="3775" width="9.140625" style="16"/>
    <col min="3776" max="3776" width="1.42578125" style="16" customWidth="1"/>
    <col min="3777" max="3777" width="59.5703125" style="16" customWidth="1"/>
    <col min="3778" max="3778" width="9.140625" style="16" customWidth="1"/>
    <col min="3779" max="3780" width="3.85546875" style="16" customWidth="1"/>
    <col min="3781" max="3781" width="10.5703125" style="16" customWidth="1"/>
    <col min="3782" max="3782" width="3.85546875" style="16" customWidth="1"/>
    <col min="3783" max="3785" width="14.42578125" style="16" customWidth="1"/>
    <col min="3786" max="3786" width="4.140625" style="16" customWidth="1"/>
    <col min="3787" max="3787" width="15" style="16" customWidth="1"/>
    <col min="3788" max="3789" width="9.140625" style="16" customWidth="1"/>
    <col min="3790" max="3790" width="11.5703125" style="16" customWidth="1"/>
    <col min="3791" max="3791" width="18.140625" style="16" customWidth="1"/>
    <col min="3792" max="3792" width="13.140625" style="16" customWidth="1"/>
    <col min="3793" max="3793" width="12.28515625" style="16" customWidth="1"/>
    <col min="3794" max="4031" width="9.140625" style="16"/>
    <col min="4032" max="4032" width="1.42578125" style="16" customWidth="1"/>
    <col min="4033" max="4033" width="59.5703125" style="16" customWidth="1"/>
    <col min="4034" max="4034" width="9.140625" style="16" customWidth="1"/>
    <col min="4035" max="4036" width="3.85546875" style="16" customWidth="1"/>
    <col min="4037" max="4037" width="10.5703125" style="16" customWidth="1"/>
    <col min="4038" max="4038" width="3.85546875" style="16" customWidth="1"/>
    <col min="4039" max="4041" width="14.42578125" style="16" customWidth="1"/>
    <col min="4042" max="4042" width="4.140625" style="16" customWidth="1"/>
    <col min="4043" max="4043" width="15" style="16" customWidth="1"/>
    <col min="4044" max="4045" width="9.140625" style="16" customWidth="1"/>
    <col min="4046" max="4046" width="11.5703125" style="16" customWidth="1"/>
    <col min="4047" max="4047" width="18.140625" style="16" customWidth="1"/>
    <col min="4048" max="4048" width="13.140625" style="16" customWidth="1"/>
    <col min="4049" max="4049" width="12.28515625" style="16" customWidth="1"/>
    <col min="4050" max="4287" width="9.140625" style="16"/>
    <col min="4288" max="4288" width="1.42578125" style="16" customWidth="1"/>
    <col min="4289" max="4289" width="59.5703125" style="16" customWidth="1"/>
    <col min="4290" max="4290" width="9.140625" style="16" customWidth="1"/>
    <col min="4291" max="4292" width="3.85546875" style="16" customWidth="1"/>
    <col min="4293" max="4293" width="10.5703125" style="16" customWidth="1"/>
    <col min="4294" max="4294" width="3.85546875" style="16" customWidth="1"/>
    <col min="4295" max="4297" width="14.42578125" style="16" customWidth="1"/>
    <col min="4298" max="4298" width="4.140625" style="16" customWidth="1"/>
    <col min="4299" max="4299" width="15" style="16" customWidth="1"/>
    <col min="4300" max="4301" width="9.140625" style="16" customWidth="1"/>
    <col min="4302" max="4302" width="11.5703125" style="16" customWidth="1"/>
    <col min="4303" max="4303" width="18.140625" style="16" customWidth="1"/>
    <col min="4304" max="4304" width="13.140625" style="16" customWidth="1"/>
    <col min="4305" max="4305" width="12.28515625" style="16" customWidth="1"/>
    <col min="4306" max="4543" width="9.140625" style="16"/>
    <col min="4544" max="4544" width="1.42578125" style="16" customWidth="1"/>
    <col min="4545" max="4545" width="59.5703125" style="16" customWidth="1"/>
    <col min="4546" max="4546" width="9.140625" style="16" customWidth="1"/>
    <col min="4547" max="4548" width="3.85546875" style="16" customWidth="1"/>
    <col min="4549" max="4549" width="10.5703125" style="16" customWidth="1"/>
    <col min="4550" max="4550" width="3.85546875" style="16" customWidth="1"/>
    <col min="4551" max="4553" width="14.42578125" style="16" customWidth="1"/>
    <col min="4554" max="4554" width="4.140625" style="16" customWidth="1"/>
    <col min="4555" max="4555" width="15" style="16" customWidth="1"/>
    <col min="4556" max="4557" width="9.140625" style="16" customWidth="1"/>
    <col min="4558" max="4558" width="11.5703125" style="16" customWidth="1"/>
    <col min="4559" max="4559" width="18.140625" style="16" customWidth="1"/>
    <col min="4560" max="4560" width="13.140625" style="16" customWidth="1"/>
    <col min="4561" max="4561" width="12.28515625" style="16" customWidth="1"/>
    <col min="4562" max="4799" width="9.140625" style="16"/>
    <col min="4800" max="4800" width="1.42578125" style="16" customWidth="1"/>
    <col min="4801" max="4801" width="59.5703125" style="16" customWidth="1"/>
    <col min="4802" max="4802" width="9.140625" style="16" customWidth="1"/>
    <col min="4803" max="4804" width="3.85546875" style="16" customWidth="1"/>
    <col min="4805" max="4805" width="10.5703125" style="16" customWidth="1"/>
    <col min="4806" max="4806" width="3.85546875" style="16" customWidth="1"/>
    <col min="4807" max="4809" width="14.42578125" style="16" customWidth="1"/>
    <col min="4810" max="4810" width="4.140625" style="16" customWidth="1"/>
    <col min="4811" max="4811" width="15" style="16" customWidth="1"/>
    <col min="4812" max="4813" width="9.140625" style="16" customWidth="1"/>
    <col min="4814" max="4814" width="11.5703125" style="16" customWidth="1"/>
    <col min="4815" max="4815" width="18.140625" style="16" customWidth="1"/>
    <col min="4816" max="4816" width="13.140625" style="16" customWidth="1"/>
    <col min="4817" max="4817" width="12.28515625" style="16" customWidth="1"/>
    <col min="4818" max="5055" width="9.140625" style="16"/>
    <col min="5056" max="5056" width="1.42578125" style="16" customWidth="1"/>
    <col min="5057" max="5057" width="59.5703125" style="16" customWidth="1"/>
    <col min="5058" max="5058" width="9.140625" style="16" customWidth="1"/>
    <col min="5059" max="5060" width="3.85546875" style="16" customWidth="1"/>
    <col min="5061" max="5061" width="10.5703125" style="16" customWidth="1"/>
    <col min="5062" max="5062" width="3.85546875" style="16" customWidth="1"/>
    <col min="5063" max="5065" width="14.42578125" style="16" customWidth="1"/>
    <col min="5066" max="5066" width="4.140625" style="16" customWidth="1"/>
    <col min="5067" max="5067" width="15" style="16" customWidth="1"/>
    <col min="5068" max="5069" width="9.140625" style="16" customWidth="1"/>
    <col min="5070" max="5070" width="11.5703125" style="16" customWidth="1"/>
    <col min="5071" max="5071" width="18.140625" style="16" customWidth="1"/>
    <col min="5072" max="5072" width="13.140625" style="16" customWidth="1"/>
    <col min="5073" max="5073" width="12.28515625" style="16" customWidth="1"/>
    <col min="5074" max="5311" width="9.140625" style="16"/>
    <col min="5312" max="5312" width="1.42578125" style="16" customWidth="1"/>
    <col min="5313" max="5313" width="59.5703125" style="16" customWidth="1"/>
    <col min="5314" max="5314" width="9.140625" style="16" customWidth="1"/>
    <col min="5315" max="5316" width="3.85546875" style="16" customWidth="1"/>
    <col min="5317" max="5317" width="10.5703125" style="16" customWidth="1"/>
    <col min="5318" max="5318" width="3.85546875" style="16" customWidth="1"/>
    <col min="5319" max="5321" width="14.42578125" style="16" customWidth="1"/>
    <col min="5322" max="5322" width="4.140625" style="16" customWidth="1"/>
    <col min="5323" max="5323" width="15" style="16" customWidth="1"/>
    <col min="5324" max="5325" width="9.140625" style="16" customWidth="1"/>
    <col min="5326" max="5326" width="11.5703125" style="16" customWidth="1"/>
    <col min="5327" max="5327" width="18.140625" style="16" customWidth="1"/>
    <col min="5328" max="5328" width="13.140625" style="16" customWidth="1"/>
    <col min="5329" max="5329" width="12.28515625" style="16" customWidth="1"/>
    <col min="5330" max="5567" width="9.140625" style="16"/>
    <col min="5568" max="5568" width="1.42578125" style="16" customWidth="1"/>
    <col min="5569" max="5569" width="59.5703125" style="16" customWidth="1"/>
    <col min="5570" max="5570" width="9.140625" style="16" customWidth="1"/>
    <col min="5571" max="5572" width="3.85546875" style="16" customWidth="1"/>
    <col min="5573" max="5573" width="10.5703125" style="16" customWidth="1"/>
    <col min="5574" max="5574" width="3.85546875" style="16" customWidth="1"/>
    <col min="5575" max="5577" width="14.42578125" style="16" customWidth="1"/>
    <col min="5578" max="5578" width="4.140625" style="16" customWidth="1"/>
    <col min="5579" max="5579" width="15" style="16" customWidth="1"/>
    <col min="5580" max="5581" width="9.140625" style="16" customWidth="1"/>
    <col min="5582" max="5582" width="11.5703125" style="16" customWidth="1"/>
    <col min="5583" max="5583" width="18.140625" style="16" customWidth="1"/>
    <col min="5584" max="5584" width="13.140625" style="16" customWidth="1"/>
    <col min="5585" max="5585" width="12.28515625" style="16" customWidth="1"/>
    <col min="5586" max="5823" width="9.140625" style="16"/>
    <col min="5824" max="5824" width="1.42578125" style="16" customWidth="1"/>
    <col min="5825" max="5825" width="59.5703125" style="16" customWidth="1"/>
    <col min="5826" max="5826" width="9.140625" style="16" customWidth="1"/>
    <col min="5827" max="5828" width="3.85546875" style="16" customWidth="1"/>
    <col min="5829" max="5829" width="10.5703125" style="16" customWidth="1"/>
    <col min="5830" max="5830" width="3.85546875" style="16" customWidth="1"/>
    <col min="5831" max="5833" width="14.42578125" style="16" customWidth="1"/>
    <col min="5834" max="5834" width="4.140625" style="16" customWidth="1"/>
    <col min="5835" max="5835" width="15" style="16" customWidth="1"/>
    <col min="5836" max="5837" width="9.140625" style="16" customWidth="1"/>
    <col min="5838" max="5838" width="11.5703125" style="16" customWidth="1"/>
    <col min="5839" max="5839" width="18.140625" style="16" customWidth="1"/>
    <col min="5840" max="5840" width="13.140625" style="16" customWidth="1"/>
    <col min="5841" max="5841" width="12.28515625" style="16" customWidth="1"/>
    <col min="5842" max="6079" width="9.140625" style="16"/>
    <col min="6080" max="6080" width="1.42578125" style="16" customWidth="1"/>
    <col min="6081" max="6081" width="59.5703125" style="16" customWidth="1"/>
    <col min="6082" max="6082" width="9.140625" style="16" customWidth="1"/>
    <col min="6083" max="6084" width="3.85546875" style="16" customWidth="1"/>
    <col min="6085" max="6085" width="10.5703125" style="16" customWidth="1"/>
    <col min="6086" max="6086" width="3.85546875" style="16" customWidth="1"/>
    <col min="6087" max="6089" width="14.42578125" style="16" customWidth="1"/>
    <col min="6090" max="6090" width="4.140625" style="16" customWidth="1"/>
    <col min="6091" max="6091" width="15" style="16" customWidth="1"/>
    <col min="6092" max="6093" width="9.140625" style="16" customWidth="1"/>
    <col min="6094" max="6094" width="11.5703125" style="16" customWidth="1"/>
    <col min="6095" max="6095" width="18.140625" style="16" customWidth="1"/>
    <col min="6096" max="6096" width="13.140625" style="16" customWidth="1"/>
    <col min="6097" max="6097" width="12.28515625" style="16" customWidth="1"/>
    <col min="6098" max="6335" width="9.140625" style="16"/>
    <col min="6336" max="6336" width="1.42578125" style="16" customWidth="1"/>
    <col min="6337" max="6337" width="59.5703125" style="16" customWidth="1"/>
    <col min="6338" max="6338" width="9.140625" style="16" customWidth="1"/>
    <col min="6339" max="6340" width="3.85546875" style="16" customWidth="1"/>
    <col min="6341" max="6341" width="10.5703125" style="16" customWidth="1"/>
    <col min="6342" max="6342" width="3.85546875" style="16" customWidth="1"/>
    <col min="6343" max="6345" width="14.42578125" style="16" customWidth="1"/>
    <col min="6346" max="6346" width="4.140625" style="16" customWidth="1"/>
    <col min="6347" max="6347" width="15" style="16" customWidth="1"/>
    <col min="6348" max="6349" width="9.140625" style="16" customWidth="1"/>
    <col min="6350" max="6350" width="11.5703125" style="16" customWidth="1"/>
    <col min="6351" max="6351" width="18.140625" style="16" customWidth="1"/>
    <col min="6352" max="6352" width="13.140625" style="16" customWidth="1"/>
    <col min="6353" max="6353" width="12.28515625" style="16" customWidth="1"/>
    <col min="6354" max="6591" width="9.140625" style="16"/>
    <col min="6592" max="6592" width="1.42578125" style="16" customWidth="1"/>
    <col min="6593" max="6593" width="59.5703125" style="16" customWidth="1"/>
    <col min="6594" max="6594" width="9.140625" style="16" customWidth="1"/>
    <col min="6595" max="6596" width="3.85546875" style="16" customWidth="1"/>
    <col min="6597" max="6597" width="10.5703125" style="16" customWidth="1"/>
    <col min="6598" max="6598" width="3.85546875" style="16" customWidth="1"/>
    <col min="6599" max="6601" width="14.42578125" style="16" customWidth="1"/>
    <col min="6602" max="6602" width="4.140625" style="16" customWidth="1"/>
    <col min="6603" max="6603" width="15" style="16" customWidth="1"/>
    <col min="6604" max="6605" width="9.140625" style="16" customWidth="1"/>
    <col min="6606" max="6606" width="11.5703125" style="16" customWidth="1"/>
    <col min="6607" max="6607" width="18.140625" style="16" customWidth="1"/>
    <col min="6608" max="6608" width="13.140625" style="16" customWidth="1"/>
    <col min="6609" max="6609" width="12.28515625" style="16" customWidth="1"/>
    <col min="6610" max="6847" width="9.140625" style="16"/>
    <col min="6848" max="6848" width="1.42578125" style="16" customWidth="1"/>
    <col min="6849" max="6849" width="59.5703125" style="16" customWidth="1"/>
    <col min="6850" max="6850" width="9.140625" style="16" customWidth="1"/>
    <col min="6851" max="6852" width="3.85546875" style="16" customWidth="1"/>
    <col min="6853" max="6853" width="10.5703125" style="16" customWidth="1"/>
    <col min="6854" max="6854" width="3.85546875" style="16" customWidth="1"/>
    <col min="6855" max="6857" width="14.42578125" style="16" customWidth="1"/>
    <col min="6858" max="6858" width="4.140625" style="16" customWidth="1"/>
    <col min="6859" max="6859" width="15" style="16" customWidth="1"/>
    <col min="6860" max="6861" width="9.140625" style="16" customWidth="1"/>
    <col min="6862" max="6862" width="11.5703125" style="16" customWidth="1"/>
    <col min="6863" max="6863" width="18.140625" style="16" customWidth="1"/>
    <col min="6864" max="6864" width="13.140625" style="16" customWidth="1"/>
    <col min="6865" max="6865" width="12.28515625" style="16" customWidth="1"/>
    <col min="6866" max="7103" width="9.140625" style="16"/>
    <col min="7104" max="7104" width="1.42578125" style="16" customWidth="1"/>
    <col min="7105" max="7105" width="59.5703125" style="16" customWidth="1"/>
    <col min="7106" max="7106" width="9.140625" style="16" customWidth="1"/>
    <col min="7107" max="7108" width="3.85546875" style="16" customWidth="1"/>
    <col min="7109" max="7109" width="10.5703125" style="16" customWidth="1"/>
    <col min="7110" max="7110" width="3.85546875" style="16" customWidth="1"/>
    <col min="7111" max="7113" width="14.42578125" style="16" customWidth="1"/>
    <col min="7114" max="7114" width="4.140625" style="16" customWidth="1"/>
    <col min="7115" max="7115" width="15" style="16" customWidth="1"/>
    <col min="7116" max="7117" width="9.140625" style="16" customWidth="1"/>
    <col min="7118" max="7118" width="11.5703125" style="16" customWidth="1"/>
    <col min="7119" max="7119" width="18.140625" style="16" customWidth="1"/>
    <col min="7120" max="7120" width="13.140625" style="16" customWidth="1"/>
    <col min="7121" max="7121" width="12.28515625" style="16" customWidth="1"/>
    <col min="7122" max="7359" width="9.140625" style="16"/>
    <col min="7360" max="7360" width="1.42578125" style="16" customWidth="1"/>
    <col min="7361" max="7361" width="59.5703125" style="16" customWidth="1"/>
    <col min="7362" max="7362" width="9.140625" style="16" customWidth="1"/>
    <col min="7363" max="7364" width="3.85546875" style="16" customWidth="1"/>
    <col min="7365" max="7365" width="10.5703125" style="16" customWidth="1"/>
    <col min="7366" max="7366" width="3.85546875" style="16" customWidth="1"/>
    <col min="7367" max="7369" width="14.42578125" style="16" customWidth="1"/>
    <col min="7370" max="7370" width="4.140625" style="16" customWidth="1"/>
    <col min="7371" max="7371" width="15" style="16" customWidth="1"/>
    <col min="7372" max="7373" width="9.140625" style="16" customWidth="1"/>
    <col min="7374" max="7374" width="11.5703125" style="16" customWidth="1"/>
    <col min="7375" max="7375" width="18.140625" style="16" customWidth="1"/>
    <col min="7376" max="7376" width="13.140625" style="16" customWidth="1"/>
    <col min="7377" max="7377" width="12.28515625" style="16" customWidth="1"/>
    <col min="7378" max="7615" width="9.140625" style="16"/>
    <col min="7616" max="7616" width="1.42578125" style="16" customWidth="1"/>
    <col min="7617" max="7617" width="59.5703125" style="16" customWidth="1"/>
    <col min="7618" max="7618" width="9.140625" style="16" customWidth="1"/>
    <col min="7619" max="7620" width="3.85546875" style="16" customWidth="1"/>
    <col min="7621" max="7621" width="10.5703125" style="16" customWidth="1"/>
    <col min="7622" max="7622" width="3.85546875" style="16" customWidth="1"/>
    <col min="7623" max="7625" width="14.42578125" style="16" customWidth="1"/>
    <col min="7626" max="7626" width="4.140625" style="16" customWidth="1"/>
    <col min="7627" max="7627" width="15" style="16" customWidth="1"/>
    <col min="7628" max="7629" width="9.140625" style="16" customWidth="1"/>
    <col min="7630" max="7630" width="11.5703125" style="16" customWidth="1"/>
    <col min="7631" max="7631" width="18.140625" style="16" customWidth="1"/>
    <col min="7632" max="7632" width="13.140625" style="16" customWidth="1"/>
    <col min="7633" max="7633" width="12.28515625" style="16" customWidth="1"/>
    <col min="7634" max="7871" width="9.140625" style="16"/>
    <col min="7872" max="7872" width="1.42578125" style="16" customWidth="1"/>
    <col min="7873" max="7873" width="59.5703125" style="16" customWidth="1"/>
    <col min="7874" max="7874" width="9.140625" style="16" customWidth="1"/>
    <col min="7875" max="7876" width="3.85546875" style="16" customWidth="1"/>
    <col min="7877" max="7877" width="10.5703125" style="16" customWidth="1"/>
    <col min="7878" max="7878" width="3.85546875" style="16" customWidth="1"/>
    <col min="7879" max="7881" width="14.42578125" style="16" customWidth="1"/>
    <col min="7882" max="7882" width="4.140625" style="16" customWidth="1"/>
    <col min="7883" max="7883" width="15" style="16" customWidth="1"/>
    <col min="7884" max="7885" width="9.140625" style="16" customWidth="1"/>
    <col min="7886" max="7886" width="11.5703125" style="16" customWidth="1"/>
    <col min="7887" max="7887" width="18.140625" style="16" customWidth="1"/>
    <col min="7888" max="7888" width="13.140625" style="16" customWidth="1"/>
    <col min="7889" max="7889" width="12.28515625" style="16" customWidth="1"/>
    <col min="7890" max="8127" width="9.140625" style="16"/>
    <col min="8128" max="8128" width="1.42578125" style="16" customWidth="1"/>
    <col min="8129" max="8129" width="59.5703125" style="16" customWidth="1"/>
    <col min="8130" max="8130" width="9.140625" style="16" customWidth="1"/>
    <col min="8131" max="8132" width="3.85546875" style="16" customWidth="1"/>
    <col min="8133" max="8133" width="10.5703125" style="16" customWidth="1"/>
    <col min="8134" max="8134" width="3.85546875" style="16" customWidth="1"/>
    <col min="8135" max="8137" width="14.42578125" style="16" customWidth="1"/>
    <col min="8138" max="8138" width="4.140625" style="16" customWidth="1"/>
    <col min="8139" max="8139" width="15" style="16" customWidth="1"/>
    <col min="8140" max="8141" width="9.140625" style="16" customWidth="1"/>
    <col min="8142" max="8142" width="11.5703125" style="16" customWidth="1"/>
    <col min="8143" max="8143" width="18.140625" style="16" customWidth="1"/>
    <col min="8144" max="8144" width="13.140625" style="16" customWidth="1"/>
    <col min="8145" max="8145" width="12.28515625" style="16" customWidth="1"/>
    <col min="8146" max="8383" width="9.140625" style="16"/>
    <col min="8384" max="8384" width="1.42578125" style="16" customWidth="1"/>
    <col min="8385" max="8385" width="59.5703125" style="16" customWidth="1"/>
    <col min="8386" max="8386" width="9.140625" style="16" customWidth="1"/>
    <col min="8387" max="8388" width="3.85546875" style="16" customWidth="1"/>
    <col min="8389" max="8389" width="10.5703125" style="16" customWidth="1"/>
    <col min="8390" max="8390" width="3.85546875" style="16" customWidth="1"/>
    <col min="8391" max="8393" width="14.42578125" style="16" customWidth="1"/>
    <col min="8394" max="8394" width="4.140625" style="16" customWidth="1"/>
    <col min="8395" max="8395" width="15" style="16" customWidth="1"/>
    <col min="8396" max="8397" width="9.140625" style="16" customWidth="1"/>
    <col min="8398" max="8398" width="11.5703125" style="16" customWidth="1"/>
    <col min="8399" max="8399" width="18.140625" style="16" customWidth="1"/>
    <col min="8400" max="8400" width="13.140625" style="16" customWidth="1"/>
    <col min="8401" max="8401" width="12.28515625" style="16" customWidth="1"/>
    <col min="8402" max="8639" width="9.140625" style="16"/>
    <col min="8640" max="8640" width="1.42578125" style="16" customWidth="1"/>
    <col min="8641" max="8641" width="59.5703125" style="16" customWidth="1"/>
    <col min="8642" max="8642" width="9.140625" style="16" customWidth="1"/>
    <col min="8643" max="8644" width="3.85546875" style="16" customWidth="1"/>
    <col min="8645" max="8645" width="10.5703125" style="16" customWidth="1"/>
    <col min="8646" max="8646" width="3.85546875" style="16" customWidth="1"/>
    <col min="8647" max="8649" width="14.42578125" style="16" customWidth="1"/>
    <col min="8650" max="8650" width="4.140625" style="16" customWidth="1"/>
    <col min="8651" max="8651" width="15" style="16" customWidth="1"/>
    <col min="8652" max="8653" width="9.140625" style="16" customWidth="1"/>
    <col min="8654" max="8654" width="11.5703125" style="16" customWidth="1"/>
    <col min="8655" max="8655" width="18.140625" style="16" customWidth="1"/>
    <col min="8656" max="8656" width="13.140625" style="16" customWidth="1"/>
    <col min="8657" max="8657" width="12.28515625" style="16" customWidth="1"/>
    <col min="8658" max="8895" width="9.140625" style="16"/>
    <col min="8896" max="8896" width="1.42578125" style="16" customWidth="1"/>
    <col min="8897" max="8897" width="59.5703125" style="16" customWidth="1"/>
    <col min="8898" max="8898" width="9.140625" style="16" customWidth="1"/>
    <col min="8899" max="8900" width="3.85546875" style="16" customWidth="1"/>
    <col min="8901" max="8901" width="10.5703125" style="16" customWidth="1"/>
    <col min="8902" max="8902" width="3.85546875" style="16" customWidth="1"/>
    <col min="8903" max="8905" width="14.42578125" style="16" customWidth="1"/>
    <col min="8906" max="8906" width="4.140625" style="16" customWidth="1"/>
    <col min="8907" max="8907" width="15" style="16" customWidth="1"/>
    <col min="8908" max="8909" width="9.140625" style="16" customWidth="1"/>
    <col min="8910" max="8910" width="11.5703125" style="16" customWidth="1"/>
    <col min="8911" max="8911" width="18.140625" style="16" customWidth="1"/>
    <col min="8912" max="8912" width="13.140625" style="16" customWidth="1"/>
    <col min="8913" max="8913" width="12.28515625" style="16" customWidth="1"/>
    <col min="8914" max="9151" width="9.140625" style="16"/>
    <col min="9152" max="9152" width="1.42578125" style="16" customWidth="1"/>
    <col min="9153" max="9153" width="59.5703125" style="16" customWidth="1"/>
    <col min="9154" max="9154" width="9.140625" style="16" customWidth="1"/>
    <col min="9155" max="9156" width="3.85546875" style="16" customWidth="1"/>
    <col min="9157" max="9157" width="10.5703125" style="16" customWidth="1"/>
    <col min="9158" max="9158" width="3.85546875" style="16" customWidth="1"/>
    <col min="9159" max="9161" width="14.42578125" style="16" customWidth="1"/>
    <col min="9162" max="9162" width="4.140625" style="16" customWidth="1"/>
    <col min="9163" max="9163" width="15" style="16" customWidth="1"/>
    <col min="9164" max="9165" width="9.140625" style="16" customWidth="1"/>
    <col min="9166" max="9166" width="11.5703125" style="16" customWidth="1"/>
    <col min="9167" max="9167" width="18.140625" style="16" customWidth="1"/>
    <col min="9168" max="9168" width="13.140625" style="16" customWidth="1"/>
    <col min="9169" max="9169" width="12.28515625" style="16" customWidth="1"/>
    <col min="9170" max="9407" width="9.140625" style="16"/>
    <col min="9408" max="9408" width="1.42578125" style="16" customWidth="1"/>
    <col min="9409" max="9409" width="59.5703125" style="16" customWidth="1"/>
    <col min="9410" max="9410" width="9.140625" style="16" customWidth="1"/>
    <col min="9411" max="9412" width="3.85546875" style="16" customWidth="1"/>
    <col min="9413" max="9413" width="10.5703125" style="16" customWidth="1"/>
    <col min="9414" max="9414" width="3.85546875" style="16" customWidth="1"/>
    <col min="9415" max="9417" width="14.42578125" style="16" customWidth="1"/>
    <col min="9418" max="9418" width="4.140625" style="16" customWidth="1"/>
    <col min="9419" max="9419" width="15" style="16" customWidth="1"/>
    <col min="9420" max="9421" width="9.140625" style="16" customWidth="1"/>
    <col min="9422" max="9422" width="11.5703125" style="16" customWidth="1"/>
    <col min="9423" max="9423" width="18.140625" style="16" customWidth="1"/>
    <col min="9424" max="9424" width="13.140625" style="16" customWidth="1"/>
    <col min="9425" max="9425" width="12.28515625" style="16" customWidth="1"/>
    <col min="9426" max="9663" width="9.140625" style="16"/>
    <col min="9664" max="9664" width="1.42578125" style="16" customWidth="1"/>
    <col min="9665" max="9665" width="59.5703125" style="16" customWidth="1"/>
    <col min="9666" max="9666" width="9.140625" style="16" customWidth="1"/>
    <col min="9667" max="9668" width="3.85546875" style="16" customWidth="1"/>
    <col min="9669" max="9669" width="10.5703125" style="16" customWidth="1"/>
    <col min="9670" max="9670" width="3.85546875" style="16" customWidth="1"/>
    <col min="9671" max="9673" width="14.42578125" style="16" customWidth="1"/>
    <col min="9674" max="9674" width="4.140625" style="16" customWidth="1"/>
    <col min="9675" max="9675" width="15" style="16" customWidth="1"/>
    <col min="9676" max="9677" width="9.140625" style="16" customWidth="1"/>
    <col min="9678" max="9678" width="11.5703125" style="16" customWidth="1"/>
    <col min="9679" max="9679" width="18.140625" style="16" customWidth="1"/>
    <col min="9680" max="9680" width="13.140625" style="16" customWidth="1"/>
    <col min="9681" max="9681" width="12.28515625" style="16" customWidth="1"/>
    <col min="9682" max="9919" width="9.140625" style="16"/>
    <col min="9920" max="9920" width="1.42578125" style="16" customWidth="1"/>
    <col min="9921" max="9921" width="59.5703125" style="16" customWidth="1"/>
    <col min="9922" max="9922" width="9.140625" style="16" customWidth="1"/>
    <col min="9923" max="9924" width="3.85546875" style="16" customWidth="1"/>
    <col min="9925" max="9925" width="10.5703125" style="16" customWidth="1"/>
    <col min="9926" max="9926" width="3.85546875" style="16" customWidth="1"/>
    <col min="9927" max="9929" width="14.42578125" style="16" customWidth="1"/>
    <col min="9930" max="9930" width="4.140625" style="16" customWidth="1"/>
    <col min="9931" max="9931" width="15" style="16" customWidth="1"/>
    <col min="9932" max="9933" width="9.140625" style="16" customWidth="1"/>
    <col min="9934" max="9934" width="11.5703125" style="16" customWidth="1"/>
    <col min="9935" max="9935" width="18.140625" style="16" customWidth="1"/>
    <col min="9936" max="9936" width="13.140625" style="16" customWidth="1"/>
    <col min="9937" max="9937" width="12.28515625" style="16" customWidth="1"/>
    <col min="9938" max="10175" width="9.140625" style="16"/>
    <col min="10176" max="10176" width="1.42578125" style="16" customWidth="1"/>
    <col min="10177" max="10177" width="59.5703125" style="16" customWidth="1"/>
    <col min="10178" max="10178" width="9.140625" style="16" customWidth="1"/>
    <col min="10179" max="10180" width="3.85546875" style="16" customWidth="1"/>
    <col min="10181" max="10181" width="10.5703125" style="16" customWidth="1"/>
    <col min="10182" max="10182" width="3.85546875" style="16" customWidth="1"/>
    <col min="10183" max="10185" width="14.42578125" style="16" customWidth="1"/>
    <col min="10186" max="10186" width="4.140625" style="16" customWidth="1"/>
    <col min="10187" max="10187" width="15" style="16" customWidth="1"/>
    <col min="10188" max="10189" width="9.140625" style="16" customWidth="1"/>
    <col min="10190" max="10190" width="11.5703125" style="16" customWidth="1"/>
    <col min="10191" max="10191" width="18.140625" style="16" customWidth="1"/>
    <col min="10192" max="10192" width="13.140625" style="16" customWidth="1"/>
    <col min="10193" max="10193" width="12.28515625" style="16" customWidth="1"/>
    <col min="10194" max="10431" width="9.140625" style="16"/>
    <col min="10432" max="10432" width="1.42578125" style="16" customWidth="1"/>
    <col min="10433" max="10433" width="59.5703125" style="16" customWidth="1"/>
    <col min="10434" max="10434" width="9.140625" style="16" customWidth="1"/>
    <col min="10435" max="10436" width="3.85546875" style="16" customWidth="1"/>
    <col min="10437" max="10437" width="10.5703125" style="16" customWidth="1"/>
    <col min="10438" max="10438" width="3.85546875" style="16" customWidth="1"/>
    <col min="10439" max="10441" width="14.42578125" style="16" customWidth="1"/>
    <col min="10442" max="10442" width="4.140625" style="16" customWidth="1"/>
    <col min="10443" max="10443" width="15" style="16" customWidth="1"/>
    <col min="10444" max="10445" width="9.140625" style="16" customWidth="1"/>
    <col min="10446" max="10446" width="11.5703125" style="16" customWidth="1"/>
    <col min="10447" max="10447" width="18.140625" style="16" customWidth="1"/>
    <col min="10448" max="10448" width="13.140625" style="16" customWidth="1"/>
    <col min="10449" max="10449" width="12.28515625" style="16" customWidth="1"/>
    <col min="10450" max="10687" width="9.140625" style="16"/>
    <col min="10688" max="10688" width="1.42578125" style="16" customWidth="1"/>
    <col min="10689" max="10689" width="59.5703125" style="16" customWidth="1"/>
    <col min="10690" max="10690" width="9.140625" style="16" customWidth="1"/>
    <col min="10691" max="10692" width="3.85546875" style="16" customWidth="1"/>
    <col min="10693" max="10693" width="10.5703125" style="16" customWidth="1"/>
    <col min="10694" max="10694" width="3.85546875" style="16" customWidth="1"/>
    <col min="10695" max="10697" width="14.42578125" style="16" customWidth="1"/>
    <col min="10698" max="10698" width="4.140625" style="16" customWidth="1"/>
    <col min="10699" max="10699" width="15" style="16" customWidth="1"/>
    <col min="10700" max="10701" width="9.140625" style="16" customWidth="1"/>
    <col min="10702" max="10702" width="11.5703125" style="16" customWidth="1"/>
    <col min="10703" max="10703" width="18.140625" style="16" customWidth="1"/>
    <col min="10704" max="10704" width="13.140625" style="16" customWidth="1"/>
    <col min="10705" max="10705" width="12.28515625" style="16" customWidth="1"/>
    <col min="10706" max="10943" width="9.140625" style="16"/>
    <col min="10944" max="10944" width="1.42578125" style="16" customWidth="1"/>
    <col min="10945" max="10945" width="59.5703125" style="16" customWidth="1"/>
    <col min="10946" max="10946" width="9.140625" style="16" customWidth="1"/>
    <col min="10947" max="10948" width="3.85546875" style="16" customWidth="1"/>
    <col min="10949" max="10949" width="10.5703125" style="16" customWidth="1"/>
    <col min="10950" max="10950" width="3.85546875" style="16" customWidth="1"/>
    <col min="10951" max="10953" width="14.42578125" style="16" customWidth="1"/>
    <col min="10954" max="10954" width="4.140625" style="16" customWidth="1"/>
    <col min="10955" max="10955" width="15" style="16" customWidth="1"/>
    <col min="10956" max="10957" width="9.140625" style="16" customWidth="1"/>
    <col min="10958" max="10958" width="11.5703125" style="16" customWidth="1"/>
    <col min="10959" max="10959" width="18.140625" style="16" customWidth="1"/>
    <col min="10960" max="10960" width="13.140625" style="16" customWidth="1"/>
    <col min="10961" max="10961" width="12.28515625" style="16" customWidth="1"/>
    <col min="10962" max="11199" width="9.140625" style="16"/>
    <col min="11200" max="11200" width="1.42578125" style="16" customWidth="1"/>
    <col min="11201" max="11201" width="59.5703125" style="16" customWidth="1"/>
    <col min="11202" max="11202" width="9.140625" style="16" customWidth="1"/>
    <col min="11203" max="11204" width="3.85546875" style="16" customWidth="1"/>
    <col min="11205" max="11205" width="10.5703125" style="16" customWidth="1"/>
    <col min="11206" max="11206" width="3.85546875" style="16" customWidth="1"/>
    <col min="11207" max="11209" width="14.42578125" style="16" customWidth="1"/>
    <col min="11210" max="11210" width="4.140625" style="16" customWidth="1"/>
    <col min="11211" max="11211" width="15" style="16" customWidth="1"/>
    <col min="11212" max="11213" width="9.140625" style="16" customWidth="1"/>
    <col min="11214" max="11214" width="11.5703125" style="16" customWidth="1"/>
    <col min="11215" max="11215" width="18.140625" style="16" customWidth="1"/>
    <col min="11216" max="11216" width="13.140625" style="16" customWidth="1"/>
    <col min="11217" max="11217" width="12.28515625" style="16" customWidth="1"/>
    <col min="11218" max="11455" width="9.140625" style="16"/>
    <col min="11456" max="11456" width="1.42578125" style="16" customWidth="1"/>
    <col min="11457" max="11457" width="59.5703125" style="16" customWidth="1"/>
    <col min="11458" max="11458" width="9.140625" style="16" customWidth="1"/>
    <col min="11459" max="11460" width="3.85546875" style="16" customWidth="1"/>
    <col min="11461" max="11461" width="10.5703125" style="16" customWidth="1"/>
    <col min="11462" max="11462" width="3.85546875" style="16" customWidth="1"/>
    <col min="11463" max="11465" width="14.42578125" style="16" customWidth="1"/>
    <col min="11466" max="11466" width="4.140625" style="16" customWidth="1"/>
    <col min="11467" max="11467" width="15" style="16" customWidth="1"/>
    <col min="11468" max="11469" width="9.140625" style="16" customWidth="1"/>
    <col min="11470" max="11470" width="11.5703125" style="16" customWidth="1"/>
    <col min="11471" max="11471" width="18.140625" style="16" customWidth="1"/>
    <col min="11472" max="11472" width="13.140625" style="16" customWidth="1"/>
    <col min="11473" max="11473" width="12.28515625" style="16" customWidth="1"/>
    <col min="11474" max="11711" width="9.140625" style="16"/>
    <col min="11712" max="11712" width="1.42578125" style="16" customWidth="1"/>
    <col min="11713" max="11713" width="59.5703125" style="16" customWidth="1"/>
    <col min="11714" max="11714" width="9.140625" style="16" customWidth="1"/>
    <col min="11715" max="11716" width="3.85546875" style="16" customWidth="1"/>
    <col min="11717" max="11717" width="10.5703125" style="16" customWidth="1"/>
    <col min="11718" max="11718" width="3.85546875" style="16" customWidth="1"/>
    <col min="11719" max="11721" width="14.42578125" style="16" customWidth="1"/>
    <col min="11722" max="11722" width="4.140625" style="16" customWidth="1"/>
    <col min="11723" max="11723" width="15" style="16" customWidth="1"/>
    <col min="11724" max="11725" width="9.140625" style="16" customWidth="1"/>
    <col min="11726" max="11726" width="11.5703125" style="16" customWidth="1"/>
    <col min="11727" max="11727" width="18.140625" style="16" customWidth="1"/>
    <col min="11728" max="11728" width="13.140625" style="16" customWidth="1"/>
    <col min="11729" max="11729" width="12.28515625" style="16" customWidth="1"/>
    <col min="11730" max="11967" width="9.140625" style="16"/>
    <col min="11968" max="11968" width="1.42578125" style="16" customWidth="1"/>
    <col min="11969" max="11969" width="59.5703125" style="16" customWidth="1"/>
    <col min="11970" max="11970" width="9.140625" style="16" customWidth="1"/>
    <col min="11971" max="11972" width="3.85546875" style="16" customWidth="1"/>
    <col min="11973" max="11973" width="10.5703125" style="16" customWidth="1"/>
    <col min="11974" max="11974" width="3.85546875" style="16" customWidth="1"/>
    <col min="11975" max="11977" width="14.42578125" style="16" customWidth="1"/>
    <col min="11978" max="11978" width="4.140625" style="16" customWidth="1"/>
    <col min="11979" max="11979" width="15" style="16" customWidth="1"/>
    <col min="11980" max="11981" width="9.140625" style="16" customWidth="1"/>
    <col min="11982" max="11982" width="11.5703125" style="16" customWidth="1"/>
    <col min="11983" max="11983" width="18.140625" style="16" customWidth="1"/>
    <col min="11984" max="11984" width="13.140625" style="16" customWidth="1"/>
    <col min="11985" max="11985" width="12.28515625" style="16" customWidth="1"/>
    <col min="11986" max="12223" width="9.140625" style="16"/>
    <col min="12224" max="12224" width="1.42578125" style="16" customWidth="1"/>
    <col min="12225" max="12225" width="59.5703125" style="16" customWidth="1"/>
    <col min="12226" max="12226" width="9.140625" style="16" customWidth="1"/>
    <col min="12227" max="12228" width="3.85546875" style="16" customWidth="1"/>
    <col min="12229" max="12229" width="10.5703125" style="16" customWidth="1"/>
    <col min="12230" max="12230" width="3.85546875" style="16" customWidth="1"/>
    <col min="12231" max="12233" width="14.42578125" style="16" customWidth="1"/>
    <col min="12234" max="12234" width="4.140625" style="16" customWidth="1"/>
    <col min="12235" max="12235" width="15" style="16" customWidth="1"/>
    <col min="12236" max="12237" width="9.140625" style="16" customWidth="1"/>
    <col min="12238" max="12238" width="11.5703125" style="16" customWidth="1"/>
    <col min="12239" max="12239" width="18.140625" style="16" customWidth="1"/>
    <col min="12240" max="12240" width="13.140625" style="16" customWidth="1"/>
    <col min="12241" max="12241" width="12.28515625" style="16" customWidth="1"/>
    <col min="12242" max="12479" width="9.140625" style="16"/>
    <col min="12480" max="12480" width="1.42578125" style="16" customWidth="1"/>
    <col min="12481" max="12481" width="59.5703125" style="16" customWidth="1"/>
    <col min="12482" max="12482" width="9.140625" style="16" customWidth="1"/>
    <col min="12483" max="12484" width="3.85546875" style="16" customWidth="1"/>
    <col min="12485" max="12485" width="10.5703125" style="16" customWidth="1"/>
    <col min="12486" max="12486" width="3.85546875" style="16" customWidth="1"/>
    <col min="12487" max="12489" width="14.42578125" style="16" customWidth="1"/>
    <col min="12490" max="12490" width="4.140625" style="16" customWidth="1"/>
    <col min="12491" max="12491" width="15" style="16" customWidth="1"/>
    <col min="12492" max="12493" width="9.140625" style="16" customWidth="1"/>
    <col min="12494" max="12494" width="11.5703125" style="16" customWidth="1"/>
    <col min="12495" max="12495" width="18.140625" style="16" customWidth="1"/>
    <col min="12496" max="12496" width="13.140625" style="16" customWidth="1"/>
    <col min="12497" max="12497" width="12.28515625" style="16" customWidth="1"/>
    <col min="12498" max="12735" width="9.140625" style="16"/>
    <col min="12736" max="12736" width="1.42578125" style="16" customWidth="1"/>
    <col min="12737" max="12737" width="59.5703125" style="16" customWidth="1"/>
    <col min="12738" max="12738" width="9.140625" style="16" customWidth="1"/>
    <col min="12739" max="12740" width="3.85546875" style="16" customWidth="1"/>
    <col min="12741" max="12741" width="10.5703125" style="16" customWidth="1"/>
    <col min="12742" max="12742" width="3.85546875" style="16" customWidth="1"/>
    <col min="12743" max="12745" width="14.42578125" style="16" customWidth="1"/>
    <col min="12746" max="12746" width="4.140625" style="16" customWidth="1"/>
    <col min="12747" max="12747" width="15" style="16" customWidth="1"/>
    <col min="12748" max="12749" width="9.140625" style="16" customWidth="1"/>
    <col min="12750" max="12750" width="11.5703125" style="16" customWidth="1"/>
    <col min="12751" max="12751" width="18.140625" style="16" customWidth="1"/>
    <col min="12752" max="12752" width="13.140625" style="16" customWidth="1"/>
    <col min="12753" max="12753" width="12.28515625" style="16" customWidth="1"/>
    <col min="12754" max="12991" width="9.140625" style="16"/>
    <col min="12992" max="12992" width="1.42578125" style="16" customWidth="1"/>
    <col min="12993" max="12993" width="59.5703125" style="16" customWidth="1"/>
    <col min="12994" max="12994" width="9.140625" style="16" customWidth="1"/>
    <col min="12995" max="12996" width="3.85546875" style="16" customWidth="1"/>
    <col min="12997" max="12997" width="10.5703125" style="16" customWidth="1"/>
    <col min="12998" max="12998" width="3.85546875" style="16" customWidth="1"/>
    <col min="12999" max="13001" width="14.42578125" style="16" customWidth="1"/>
    <col min="13002" max="13002" width="4.140625" style="16" customWidth="1"/>
    <col min="13003" max="13003" width="15" style="16" customWidth="1"/>
    <col min="13004" max="13005" width="9.140625" style="16" customWidth="1"/>
    <col min="13006" max="13006" width="11.5703125" style="16" customWidth="1"/>
    <col min="13007" max="13007" width="18.140625" style="16" customWidth="1"/>
    <col min="13008" max="13008" width="13.140625" style="16" customWidth="1"/>
    <col min="13009" max="13009" width="12.28515625" style="16" customWidth="1"/>
    <col min="13010" max="13247" width="9.140625" style="16"/>
    <col min="13248" max="13248" width="1.42578125" style="16" customWidth="1"/>
    <col min="13249" max="13249" width="59.5703125" style="16" customWidth="1"/>
    <col min="13250" max="13250" width="9.140625" style="16" customWidth="1"/>
    <col min="13251" max="13252" width="3.85546875" style="16" customWidth="1"/>
    <col min="13253" max="13253" width="10.5703125" style="16" customWidth="1"/>
    <col min="13254" max="13254" width="3.85546875" style="16" customWidth="1"/>
    <col min="13255" max="13257" width="14.42578125" style="16" customWidth="1"/>
    <col min="13258" max="13258" width="4.140625" style="16" customWidth="1"/>
    <col min="13259" max="13259" width="15" style="16" customWidth="1"/>
    <col min="13260" max="13261" width="9.140625" style="16" customWidth="1"/>
    <col min="13262" max="13262" width="11.5703125" style="16" customWidth="1"/>
    <col min="13263" max="13263" width="18.140625" style="16" customWidth="1"/>
    <col min="13264" max="13264" width="13.140625" style="16" customWidth="1"/>
    <col min="13265" max="13265" width="12.28515625" style="16" customWidth="1"/>
    <col min="13266" max="13503" width="9.140625" style="16"/>
    <col min="13504" max="13504" width="1.42578125" style="16" customWidth="1"/>
    <col min="13505" max="13505" width="59.5703125" style="16" customWidth="1"/>
    <col min="13506" max="13506" width="9.140625" style="16" customWidth="1"/>
    <col min="13507" max="13508" width="3.85546875" style="16" customWidth="1"/>
    <col min="13509" max="13509" width="10.5703125" style="16" customWidth="1"/>
    <col min="13510" max="13510" width="3.85546875" style="16" customWidth="1"/>
    <col min="13511" max="13513" width="14.42578125" style="16" customWidth="1"/>
    <col min="13514" max="13514" width="4.140625" style="16" customWidth="1"/>
    <col min="13515" max="13515" width="15" style="16" customWidth="1"/>
    <col min="13516" max="13517" width="9.140625" style="16" customWidth="1"/>
    <col min="13518" max="13518" width="11.5703125" style="16" customWidth="1"/>
    <col min="13519" max="13519" width="18.140625" style="16" customWidth="1"/>
    <col min="13520" max="13520" width="13.140625" style="16" customWidth="1"/>
    <col min="13521" max="13521" width="12.28515625" style="16" customWidth="1"/>
    <col min="13522" max="13759" width="9.140625" style="16"/>
    <col min="13760" max="13760" width="1.42578125" style="16" customWidth="1"/>
    <col min="13761" max="13761" width="59.5703125" style="16" customWidth="1"/>
    <col min="13762" max="13762" width="9.140625" style="16" customWidth="1"/>
    <col min="13763" max="13764" width="3.85546875" style="16" customWidth="1"/>
    <col min="13765" max="13765" width="10.5703125" style="16" customWidth="1"/>
    <col min="13766" max="13766" width="3.85546875" style="16" customWidth="1"/>
    <col min="13767" max="13769" width="14.42578125" style="16" customWidth="1"/>
    <col min="13770" max="13770" width="4.140625" style="16" customWidth="1"/>
    <col min="13771" max="13771" width="15" style="16" customWidth="1"/>
    <col min="13772" max="13773" width="9.140625" style="16" customWidth="1"/>
    <col min="13774" max="13774" width="11.5703125" style="16" customWidth="1"/>
    <col min="13775" max="13775" width="18.140625" style="16" customWidth="1"/>
    <col min="13776" max="13776" width="13.140625" style="16" customWidth="1"/>
    <col min="13777" max="13777" width="12.28515625" style="16" customWidth="1"/>
    <col min="13778" max="14015" width="9.140625" style="16"/>
    <col min="14016" max="14016" width="1.42578125" style="16" customWidth="1"/>
    <col min="14017" max="14017" width="59.5703125" style="16" customWidth="1"/>
    <col min="14018" max="14018" width="9.140625" style="16" customWidth="1"/>
    <col min="14019" max="14020" width="3.85546875" style="16" customWidth="1"/>
    <col min="14021" max="14021" width="10.5703125" style="16" customWidth="1"/>
    <col min="14022" max="14022" width="3.85546875" style="16" customWidth="1"/>
    <col min="14023" max="14025" width="14.42578125" style="16" customWidth="1"/>
    <col min="14026" max="14026" width="4.140625" style="16" customWidth="1"/>
    <col min="14027" max="14027" width="15" style="16" customWidth="1"/>
    <col min="14028" max="14029" width="9.140625" style="16" customWidth="1"/>
    <col min="14030" max="14030" width="11.5703125" style="16" customWidth="1"/>
    <col min="14031" max="14031" width="18.140625" style="16" customWidth="1"/>
    <col min="14032" max="14032" width="13.140625" style="16" customWidth="1"/>
    <col min="14033" max="14033" width="12.28515625" style="16" customWidth="1"/>
    <col min="14034" max="14271" width="9.140625" style="16"/>
    <col min="14272" max="14272" width="1.42578125" style="16" customWidth="1"/>
    <col min="14273" max="14273" width="59.5703125" style="16" customWidth="1"/>
    <col min="14274" max="14274" width="9.140625" style="16" customWidth="1"/>
    <col min="14275" max="14276" width="3.85546875" style="16" customWidth="1"/>
    <col min="14277" max="14277" width="10.5703125" style="16" customWidth="1"/>
    <col min="14278" max="14278" width="3.85546875" style="16" customWidth="1"/>
    <col min="14279" max="14281" width="14.42578125" style="16" customWidth="1"/>
    <col min="14282" max="14282" width="4.140625" style="16" customWidth="1"/>
    <col min="14283" max="14283" width="15" style="16" customWidth="1"/>
    <col min="14284" max="14285" width="9.140625" style="16" customWidth="1"/>
    <col min="14286" max="14286" width="11.5703125" style="16" customWidth="1"/>
    <col min="14287" max="14287" width="18.140625" style="16" customWidth="1"/>
    <col min="14288" max="14288" width="13.140625" style="16" customWidth="1"/>
    <col min="14289" max="14289" width="12.28515625" style="16" customWidth="1"/>
    <col min="14290" max="14527" width="9.140625" style="16"/>
    <col min="14528" max="14528" width="1.42578125" style="16" customWidth="1"/>
    <col min="14529" max="14529" width="59.5703125" style="16" customWidth="1"/>
    <col min="14530" max="14530" width="9.140625" style="16" customWidth="1"/>
    <col min="14531" max="14532" width="3.85546875" style="16" customWidth="1"/>
    <col min="14533" max="14533" width="10.5703125" style="16" customWidth="1"/>
    <col min="14534" max="14534" width="3.85546875" style="16" customWidth="1"/>
    <col min="14535" max="14537" width="14.42578125" style="16" customWidth="1"/>
    <col min="14538" max="14538" width="4.140625" style="16" customWidth="1"/>
    <col min="14539" max="14539" width="15" style="16" customWidth="1"/>
    <col min="14540" max="14541" width="9.140625" style="16" customWidth="1"/>
    <col min="14542" max="14542" width="11.5703125" style="16" customWidth="1"/>
    <col min="14543" max="14543" width="18.140625" style="16" customWidth="1"/>
    <col min="14544" max="14544" width="13.140625" style="16" customWidth="1"/>
    <col min="14545" max="14545" width="12.28515625" style="16" customWidth="1"/>
    <col min="14546" max="14783" width="9.140625" style="16"/>
    <col min="14784" max="14784" width="1.42578125" style="16" customWidth="1"/>
    <col min="14785" max="14785" width="59.5703125" style="16" customWidth="1"/>
    <col min="14786" max="14786" width="9.140625" style="16" customWidth="1"/>
    <col min="14787" max="14788" width="3.85546875" style="16" customWidth="1"/>
    <col min="14789" max="14789" width="10.5703125" style="16" customWidth="1"/>
    <col min="14790" max="14790" width="3.85546875" style="16" customWidth="1"/>
    <col min="14791" max="14793" width="14.42578125" style="16" customWidth="1"/>
    <col min="14794" max="14794" width="4.140625" style="16" customWidth="1"/>
    <col min="14795" max="14795" width="15" style="16" customWidth="1"/>
    <col min="14796" max="14797" width="9.140625" style="16" customWidth="1"/>
    <col min="14798" max="14798" width="11.5703125" style="16" customWidth="1"/>
    <col min="14799" max="14799" width="18.140625" style="16" customWidth="1"/>
    <col min="14800" max="14800" width="13.140625" style="16" customWidth="1"/>
    <col min="14801" max="14801" width="12.28515625" style="16" customWidth="1"/>
    <col min="14802" max="15039" width="9.140625" style="16"/>
    <col min="15040" max="15040" width="1.42578125" style="16" customWidth="1"/>
    <col min="15041" max="15041" width="59.5703125" style="16" customWidth="1"/>
    <col min="15042" max="15042" width="9.140625" style="16" customWidth="1"/>
    <col min="15043" max="15044" width="3.85546875" style="16" customWidth="1"/>
    <col min="15045" max="15045" width="10.5703125" style="16" customWidth="1"/>
    <col min="15046" max="15046" width="3.85546875" style="16" customWidth="1"/>
    <col min="15047" max="15049" width="14.42578125" style="16" customWidth="1"/>
    <col min="15050" max="15050" width="4.140625" style="16" customWidth="1"/>
    <col min="15051" max="15051" width="15" style="16" customWidth="1"/>
    <col min="15052" max="15053" width="9.140625" style="16" customWidth="1"/>
    <col min="15054" max="15054" width="11.5703125" style="16" customWidth="1"/>
    <col min="15055" max="15055" width="18.140625" style="16" customWidth="1"/>
    <col min="15056" max="15056" width="13.140625" style="16" customWidth="1"/>
    <col min="15057" max="15057" width="12.28515625" style="16" customWidth="1"/>
    <col min="15058" max="15295" width="9.140625" style="16"/>
    <col min="15296" max="15296" width="1.42578125" style="16" customWidth="1"/>
    <col min="15297" max="15297" width="59.5703125" style="16" customWidth="1"/>
    <col min="15298" max="15298" width="9.140625" style="16" customWidth="1"/>
    <col min="15299" max="15300" width="3.85546875" style="16" customWidth="1"/>
    <col min="15301" max="15301" width="10.5703125" style="16" customWidth="1"/>
    <col min="15302" max="15302" width="3.85546875" style="16" customWidth="1"/>
    <col min="15303" max="15305" width="14.42578125" style="16" customWidth="1"/>
    <col min="15306" max="15306" width="4.140625" style="16" customWidth="1"/>
    <col min="15307" max="15307" width="15" style="16" customWidth="1"/>
    <col min="15308" max="15309" width="9.140625" style="16" customWidth="1"/>
    <col min="15310" max="15310" width="11.5703125" style="16" customWidth="1"/>
    <col min="15311" max="15311" width="18.140625" style="16" customWidth="1"/>
    <col min="15312" max="15312" width="13.140625" style="16" customWidth="1"/>
    <col min="15313" max="15313" width="12.28515625" style="16" customWidth="1"/>
    <col min="15314" max="15551" width="9.140625" style="16"/>
    <col min="15552" max="15552" width="1.42578125" style="16" customWidth="1"/>
    <col min="15553" max="15553" width="59.5703125" style="16" customWidth="1"/>
    <col min="15554" max="15554" width="9.140625" style="16" customWidth="1"/>
    <col min="15555" max="15556" width="3.85546875" style="16" customWidth="1"/>
    <col min="15557" max="15557" width="10.5703125" style="16" customWidth="1"/>
    <col min="15558" max="15558" width="3.85546875" style="16" customWidth="1"/>
    <col min="15559" max="15561" width="14.42578125" style="16" customWidth="1"/>
    <col min="15562" max="15562" width="4.140625" style="16" customWidth="1"/>
    <col min="15563" max="15563" width="15" style="16" customWidth="1"/>
    <col min="15564" max="15565" width="9.140625" style="16" customWidth="1"/>
    <col min="15566" max="15566" width="11.5703125" style="16" customWidth="1"/>
    <col min="15567" max="15567" width="18.140625" style="16" customWidth="1"/>
    <col min="15568" max="15568" width="13.140625" style="16" customWidth="1"/>
    <col min="15569" max="15569" width="12.28515625" style="16" customWidth="1"/>
    <col min="15570" max="15807" width="9.140625" style="16"/>
    <col min="15808" max="15808" width="1.42578125" style="16" customWidth="1"/>
    <col min="15809" max="15809" width="59.5703125" style="16" customWidth="1"/>
    <col min="15810" max="15810" width="9.140625" style="16" customWidth="1"/>
    <col min="15811" max="15812" width="3.85546875" style="16" customWidth="1"/>
    <col min="15813" max="15813" width="10.5703125" style="16" customWidth="1"/>
    <col min="15814" max="15814" width="3.85546875" style="16" customWidth="1"/>
    <col min="15815" max="15817" width="14.42578125" style="16" customWidth="1"/>
    <col min="15818" max="15818" width="4.140625" style="16" customWidth="1"/>
    <col min="15819" max="15819" width="15" style="16" customWidth="1"/>
    <col min="15820" max="15821" width="9.140625" style="16" customWidth="1"/>
    <col min="15822" max="15822" width="11.5703125" style="16" customWidth="1"/>
    <col min="15823" max="15823" width="18.140625" style="16" customWidth="1"/>
    <col min="15824" max="15824" width="13.140625" style="16" customWidth="1"/>
    <col min="15825" max="15825" width="12.28515625" style="16" customWidth="1"/>
    <col min="15826" max="16063" width="9.140625" style="16"/>
    <col min="16064" max="16064" width="1.42578125" style="16" customWidth="1"/>
    <col min="16065" max="16065" width="59.5703125" style="16" customWidth="1"/>
    <col min="16066" max="16066" width="9.140625" style="16" customWidth="1"/>
    <col min="16067" max="16068" width="3.85546875" style="16" customWidth="1"/>
    <col min="16069" max="16069" width="10.5703125" style="16" customWidth="1"/>
    <col min="16070" max="16070" width="3.85546875" style="16" customWidth="1"/>
    <col min="16071" max="16073" width="14.42578125" style="16" customWidth="1"/>
    <col min="16074" max="16074" width="4.140625" style="16" customWidth="1"/>
    <col min="16075" max="16075" width="15" style="16" customWidth="1"/>
    <col min="16076" max="16077" width="9.140625" style="16" customWidth="1"/>
    <col min="16078" max="16078" width="11.5703125" style="16" customWidth="1"/>
    <col min="16079" max="16079" width="18.140625" style="16" customWidth="1"/>
    <col min="16080" max="16080" width="13.140625" style="16" customWidth="1"/>
    <col min="16081" max="16081" width="12.28515625" style="16" customWidth="1"/>
    <col min="16082" max="16384" width="9.140625" style="16"/>
  </cols>
  <sheetData>
    <row r="1" spans="1:29" ht="15" customHeight="1" x14ac:dyDescent="0.25">
      <c r="Z1" s="155" t="s">
        <v>476</v>
      </c>
      <c r="AA1" s="155"/>
      <c r="AB1" s="155"/>
      <c r="AC1" s="155"/>
    </row>
    <row r="2" spans="1:29" ht="47.25" customHeight="1" x14ac:dyDescent="0.25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55" t="s">
        <v>474</v>
      </c>
      <c r="AA2" s="155"/>
      <c r="AB2" s="155"/>
      <c r="AC2" s="155"/>
    </row>
    <row r="3" spans="1:29" ht="47.25" customHeight="1" x14ac:dyDescent="0.25">
      <c r="A3" s="159" t="s">
        <v>473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27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32" t="s">
        <v>329</v>
      </c>
      <c r="AC4" s="100"/>
    </row>
    <row r="5" spans="1:29" s="2" customFormat="1" ht="85.5" customHeight="1" x14ac:dyDescent="0.25">
      <c r="A5" s="25" t="s">
        <v>0</v>
      </c>
      <c r="B5" s="78" t="s">
        <v>218</v>
      </c>
      <c r="C5" s="78" t="s">
        <v>219</v>
      </c>
      <c r="D5" s="5" t="s">
        <v>220</v>
      </c>
      <c r="E5" s="78" t="s">
        <v>221</v>
      </c>
      <c r="F5" s="5" t="s">
        <v>2</v>
      </c>
      <c r="G5" s="5" t="s">
        <v>3</v>
      </c>
      <c r="H5" s="5" t="s">
        <v>222</v>
      </c>
      <c r="I5" s="5" t="s">
        <v>5</v>
      </c>
      <c r="J5" s="78" t="s">
        <v>223</v>
      </c>
      <c r="K5" s="78" t="s">
        <v>6</v>
      </c>
      <c r="L5" s="78" t="s">
        <v>7</v>
      </c>
      <c r="M5" s="78" t="s">
        <v>8</v>
      </c>
      <c r="N5" s="101" t="s">
        <v>448</v>
      </c>
      <c r="O5" s="99" t="s">
        <v>6</v>
      </c>
      <c r="P5" s="99" t="s">
        <v>7</v>
      </c>
      <c r="Q5" s="99" t="s">
        <v>8</v>
      </c>
      <c r="R5" s="14" t="s">
        <v>449</v>
      </c>
      <c r="S5" s="99" t="s">
        <v>6</v>
      </c>
      <c r="T5" s="99" t="s">
        <v>7</v>
      </c>
      <c r="U5" s="99" t="s">
        <v>8</v>
      </c>
      <c r="V5" s="101" t="s">
        <v>457</v>
      </c>
      <c r="W5" s="99" t="s">
        <v>6</v>
      </c>
      <c r="X5" s="99" t="s">
        <v>7</v>
      </c>
      <c r="Y5" s="99" t="s">
        <v>8</v>
      </c>
      <c r="Z5" s="126" t="s">
        <v>345</v>
      </c>
      <c r="AA5" s="126" t="s">
        <v>469</v>
      </c>
      <c r="AB5" s="126" t="s">
        <v>470</v>
      </c>
      <c r="AC5" s="131" t="s">
        <v>468</v>
      </c>
    </row>
    <row r="6" spans="1:29" ht="42.75" x14ac:dyDescent="0.25">
      <c r="A6" s="29" t="s">
        <v>433</v>
      </c>
      <c r="B6" s="14">
        <v>51</v>
      </c>
      <c r="C6" s="14"/>
      <c r="D6" s="31"/>
      <c r="E6" s="14"/>
      <c r="F6" s="31"/>
      <c r="G6" s="31"/>
      <c r="H6" s="31"/>
      <c r="I6" s="31"/>
      <c r="J6" s="32" t="e">
        <f t="shared" ref="J6:Y6" si="0">J7+J55+J67+J75+J84+J89+J115+J120+J135+J140+J146+J185+J191+J212+J226</f>
        <v>#REF!</v>
      </c>
      <c r="K6" s="32" t="e">
        <f t="shared" si="0"/>
        <v>#REF!</v>
      </c>
      <c r="L6" s="32" t="e">
        <f t="shared" si="0"/>
        <v>#REF!</v>
      </c>
      <c r="M6" s="32" t="e">
        <f t="shared" si="0"/>
        <v>#REF!</v>
      </c>
      <c r="N6" s="32" t="e">
        <f t="shared" si="0"/>
        <v>#REF!</v>
      </c>
      <c r="O6" s="32" t="e">
        <f t="shared" si="0"/>
        <v>#REF!</v>
      </c>
      <c r="P6" s="32" t="e">
        <f t="shared" si="0"/>
        <v>#REF!</v>
      </c>
      <c r="Q6" s="32" t="e">
        <f t="shared" si="0"/>
        <v>#REF!</v>
      </c>
      <c r="R6" s="32" t="e">
        <f t="shared" si="0"/>
        <v>#REF!</v>
      </c>
      <c r="S6" s="32" t="e">
        <f t="shared" si="0"/>
        <v>#REF!</v>
      </c>
      <c r="T6" s="32" t="e">
        <f t="shared" si="0"/>
        <v>#REF!</v>
      </c>
      <c r="U6" s="32" t="e">
        <f t="shared" si="0"/>
        <v>#REF!</v>
      </c>
      <c r="V6" s="32" t="e">
        <f t="shared" si="0"/>
        <v>#REF!</v>
      </c>
      <c r="W6" s="32" t="e">
        <f t="shared" si="0"/>
        <v>#REF!</v>
      </c>
      <c r="X6" s="32" t="e">
        <f t="shared" si="0"/>
        <v>#REF!</v>
      </c>
      <c r="Y6" s="32" t="e">
        <f t="shared" si="0"/>
        <v>#REF!</v>
      </c>
      <c r="Z6" s="32">
        <f t="shared" ref="Z6:AB6" si="1">Z7+Z55+Z67+Z75+Z84+Z89+Z115+Z120+Z135+Z140+Z146+Z185+Z191+Z212+Z226</f>
        <v>80431176.74000001</v>
      </c>
      <c r="AA6" s="32">
        <f t="shared" si="1"/>
        <v>80431176.74000001</v>
      </c>
      <c r="AB6" s="32">
        <f t="shared" si="1"/>
        <v>49538817.640000001</v>
      </c>
      <c r="AC6" s="130">
        <f>AB6/AA6*100</f>
        <v>61.591561441576381</v>
      </c>
    </row>
    <row r="7" spans="1:29" ht="75" customHeight="1" x14ac:dyDescent="0.25">
      <c r="A7" s="29" t="s">
        <v>224</v>
      </c>
      <c r="B7" s="30">
        <v>51</v>
      </c>
      <c r="C7" s="30">
        <v>0</v>
      </c>
      <c r="D7" s="31" t="s">
        <v>146</v>
      </c>
      <c r="E7" s="30"/>
      <c r="F7" s="31"/>
      <c r="G7" s="31"/>
      <c r="H7" s="31"/>
      <c r="I7" s="4"/>
      <c r="J7" s="32" t="e">
        <f t="shared" ref="J7:AB7" si="2">J8</f>
        <v>#REF!</v>
      </c>
      <c r="K7" s="32" t="e">
        <f t="shared" si="2"/>
        <v>#REF!</v>
      </c>
      <c r="L7" s="32" t="e">
        <f t="shared" si="2"/>
        <v>#REF!</v>
      </c>
      <c r="M7" s="32" t="e">
        <f t="shared" si="2"/>
        <v>#REF!</v>
      </c>
      <c r="N7" s="32" t="e">
        <f t="shared" si="2"/>
        <v>#REF!</v>
      </c>
      <c r="O7" s="32" t="e">
        <f t="shared" si="2"/>
        <v>#REF!</v>
      </c>
      <c r="P7" s="32" t="e">
        <f t="shared" si="2"/>
        <v>#REF!</v>
      </c>
      <c r="Q7" s="32" t="e">
        <f t="shared" si="2"/>
        <v>#REF!</v>
      </c>
      <c r="R7" s="32" t="e">
        <f t="shared" si="2"/>
        <v>#REF!</v>
      </c>
      <c r="S7" s="32" t="e">
        <f t="shared" si="2"/>
        <v>#REF!</v>
      </c>
      <c r="T7" s="32" t="e">
        <f t="shared" si="2"/>
        <v>#REF!</v>
      </c>
      <c r="U7" s="32" t="e">
        <f t="shared" si="2"/>
        <v>#REF!</v>
      </c>
      <c r="V7" s="32" t="e">
        <f t="shared" si="2"/>
        <v>#REF!</v>
      </c>
      <c r="W7" s="32" t="e">
        <f t="shared" si="2"/>
        <v>#REF!</v>
      </c>
      <c r="X7" s="32" t="e">
        <f t="shared" si="2"/>
        <v>#REF!</v>
      </c>
      <c r="Y7" s="32" t="e">
        <f t="shared" si="2"/>
        <v>#REF!</v>
      </c>
      <c r="Z7" s="32">
        <f t="shared" si="2"/>
        <v>22914203</v>
      </c>
      <c r="AA7" s="32">
        <f t="shared" si="2"/>
        <v>22914203</v>
      </c>
      <c r="AB7" s="32">
        <f t="shared" si="2"/>
        <v>14165532.730000002</v>
      </c>
      <c r="AC7" s="130">
        <f t="shared" ref="AC7:AC70" si="3">AB7/AA7*100</f>
        <v>61.819879705176753</v>
      </c>
    </row>
    <row r="8" spans="1:29" ht="28.5" x14ac:dyDescent="0.25">
      <c r="A8" s="29" t="s">
        <v>9</v>
      </c>
      <c r="B8" s="30">
        <v>51</v>
      </c>
      <c r="C8" s="30">
        <v>0</v>
      </c>
      <c r="D8" s="31" t="s">
        <v>146</v>
      </c>
      <c r="E8" s="30">
        <v>851</v>
      </c>
      <c r="F8" s="31"/>
      <c r="G8" s="31"/>
      <c r="H8" s="31"/>
      <c r="I8" s="4"/>
      <c r="J8" s="32" t="e">
        <f>J9+J16+J21+J24+J31+J34+J37+J40+J43+J46+J49+J52</f>
        <v>#REF!</v>
      </c>
      <c r="K8" s="32" t="e">
        <f t="shared" ref="K8:Y8" si="4">K9+K16+K21+K24+K31+K34+K37+K40+K43+K46+K49+K52</f>
        <v>#REF!</v>
      </c>
      <c r="L8" s="32" t="e">
        <f t="shared" si="4"/>
        <v>#REF!</v>
      </c>
      <c r="M8" s="32" t="e">
        <f t="shared" si="4"/>
        <v>#REF!</v>
      </c>
      <c r="N8" s="32" t="e">
        <f t="shared" si="4"/>
        <v>#REF!</v>
      </c>
      <c r="O8" s="32" t="e">
        <f t="shared" si="4"/>
        <v>#REF!</v>
      </c>
      <c r="P8" s="32" t="e">
        <f t="shared" si="4"/>
        <v>#REF!</v>
      </c>
      <c r="Q8" s="32" t="e">
        <f t="shared" si="4"/>
        <v>#REF!</v>
      </c>
      <c r="R8" s="32" t="e">
        <f t="shared" si="4"/>
        <v>#REF!</v>
      </c>
      <c r="S8" s="32" t="e">
        <f t="shared" si="4"/>
        <v>#REF!</v>
      </c>
      <c r="T8" s="32" t="e">
        <f t="shared" si="4"/>
        <v>#REF!</v>
      </c>
      <c r="U8" s="32" t="e">
        <f t="shared" si="4"/>
        <v>#REF!</v>
      </c>
      <c r="V8" s="32" t="e">
        <f t="shared" si="4"/>
        <v>#REF!</v>
      </c>
      <c r="W8" s="32" t="e">
        <f t="shared" si="4"/>
        <v>#REF!</v>
      </c>
      <c r="X8" s="32" t="e">
        <f t="shared" si="4"/>
        <v>#REF!</v>
      </c>
      <c r="Y8" s="32" t="e">
        <f t="shared" si="4"/>
        <v>#REF!</v>
      </c>
      <c r="Z8" s="32">
        <f t="shared" ref="Z8:AB8" si="5">Z9+Z16+Z21+Z24+Z31+Z34+Z37+Z40+Z43+Z46+Z49+Z52</f>
        <v>22914203</v>
      </c>
      <c r="AA8" s="32">
        <f t="shared" si="5"/>
        <v>22914203</v>
      </c>
      <c r="AB8" s="32">
        <f t="shared" si="5"/>
        <v>14165532.730000002</v>
      </c>
      <c r="AC8" s="130">
        <f t="shared" si="3"/>
        <v>61.819879705176753</v>
      </c>
    </row>
    <row r="9" spans="1:29" ht="152.25" customHeight="1" x14ac:dyDescent="0.25">
      <c r="A9" s="25" t="s">
        <v>43</v>
      </c>
      <c r="B9" s="124">
        <v>51</v>
      </c>
      <c r="C9" s="124">
        <v>0</v>
      </c>
      <c r="D9" s="4" t="s">
        <v>146</v>
      </c>
      <c r="E9" s="124">
        <v>851</v>
      </c>
      <c r="F9" s="5" t="s">
        <v>312</v>
      </c>
      <c r="G9" s="5" t="s">
        <v>311</v>
      </c>
      <c r="H9" s="4" t="s">
        <v>225</v>
      </c>
      <c r="I9" s="4"/>
      <c r="J9" s="34" t="e">
        <f t="shared" ref="J9" si="6">J10+J12+J14</f>
        <v>#REF!</v>
      </c>
      <c r="K9" s="34" t="e">
        <f t="shared" ref="K9:Y9" si="7">K10+K12+K14</f>
        <v>#REF!</v>
      </c>
      <c r="L9" s="34" t="e">
        <f t="shared" si="7"/>
        <v>#REF!</v>
      </c>
      <c r="M9" s="34" t="e">
        <f t="shared" si="7"/>
        <v>#REF!</v>
      </c>
      <c r="N9" s="34" t="e">
        <f t="shared" si="7"/>
        <v>#REF!</v>
      </c>
      <c r="O9" s="34" t="e">
        <f t="shared" si="7"/>
        <v>#REF!</v>
      </c>
      <c r="P9" s="34" t="e">
        <f t="shared" si="7"/>
        <v>#REF!</v>
      </c>
      <c r="Q9" s="34" t="e">
        <f t="shared" si="7"/>
        <v>#REF!</v>
      </c>
      <c r="R9" s="34" t="e">
        <f t="shared" si="7"/>
        <v>#REF!</v>
      </c>
      <c r="S9" s="34" t="e">
        <f t="shared" si="7"/>
        <v>#REF!</v>
      </c>
      <c r="T9" s="34" t="e">
        <f t="shared" si="7"/>
        <v>#REF!</v>
      </c>
      <c r="U9" s="34" t="e">
        <f t="shared" si="7"/>
        <v>#REF!</v>
      </c>
      <c r="V9" s="34" t="e">
        <f t="shared" si="7"/>
        <v>#REF!</v>
      </c>
      <c r="W9" s="34" t="e">
        <f t="shared" si="7"/>
        <v>#REF!</v>
      </c>
      <c r="X9" s="34" t="e">
        <f t="shared" si="7"/>
        <v>#REF!</v>
      </c>
      <c r="Y9" s="34" t="e">
        <f t="shared" si="7"/>
        <v>#REF!</v>
      </c>
      <c r="Z9" s="34">
        <f t="shared" ref="Z9:AB9" si="8">Z10+Z12+Z14</f>
        <v>815545</v>
      </c>
      <c r="AA9" s="34">
        <f t="shared" si="8"/>
        <v>815545</v>
      </c>
      <c r="AB9" s="34">
        <f t="shared" si="8"/>
        <v>453667.82999999996</v>
      </c>
      <c r="AC9" s="130">
        <f t="shared" si="3"/>
        <v>55.627565615631255</v>
      </c>
    </row>
    <row r="10" spans="1:29" ht="109.5" customHeight="1" x14ac:dyDescent="0.25">
      <c r="A10" s="123" t="s">
        <v>19</v>
      </c>
      <c r="B10" s="124">
        <v>51</v>
      </c>
      <c r="C10" s="124">
        <v>0</v>
      </c>
      <c r="D10" s="4" t="s">
        <v>146</v>
      </c>
      <c r="E10" s="124">
        <v>851</v>
      </c>
      <c r="F10" s="5" t="s">
        <v>14</v>
      </c>
      <c r="G10" s="5" t="s">
        <v>42</v>
      </c>
      <c r="H10" s="4" t="s">
        <v>225</v>
      </c>
      <c r="I10" s="4" t="s">
        <v>21</v>
      </c>
      <c r="J10" s="34" t="e">
        <f t="shared" ref="J10:AB10" si="9">J11</f>
        <v>#REF!</v>
      </c>
      <c r="K10" s="34" t="e">
        <f t="shared" si="9"/>
        <v>#REF!</v>
      </c>
      <c r="L10" s="34" t="e">
        <f t="shared" si="9"/>
        <v>#REF!</v>
      </c>
      <c r="M10" s="34" t="e">
        <f t="shared" si="9"/>
        <v>#REF!</v>
      </c>
      <c r="N10" s="34" t="e">
        <f t="shared" si="9"/>
        <v>#REF!</v>
      </c>
      <c r="O10" s="34" t="e">
        <f t="shared" si="9"/>
        <v>#REF!</v>
      </c>
      <c r="P10" s="34" t="e">
        <f t="shared" si="9"/>
        <v>#REF!</v>
      </c>
      <c r="Q10" s="34" t="e">
        <f t="shared" si="9"/>
        <v>#REF!</v>
      </c>
      <c r="R10" s="34" t="e">
        <f t="shared" si="9"/>
        <v>#REF!</v>
      </c>
      <c r="S10" s="34" t="e">
        <f t="shared" si="9"/>
        <v>#REF!</v>
      </c>
      <c r="T10" s="34" t="e">
        <f t="shared" si="9"/>
        <v>#REF!</v>
      </c>
      <c r="U10" s="34" t="e">
        <f t="shared" si="9"/>
        <v>#REF!</v>
      </c>
      <c r="V10" s="34" t="e">
        <f t="shared" si="9"/>
        <v>#REF!</v>
      </c>
      <c r="W10" s="34" t="e">
        <f t="shared" si="9"/>
        <v>#REF!</v>
      </c>
      <c r="X10" s="34" t="e">
        <f t="shared" si="9"/>
        <v>#REF!</v>
      </c>
      <c r="Y10" s="34" t="e">
        <f t="shared" si="9"/>
        <v>#REF!</v>
      </c>
      <c r="Z10" s="34">
        <f t="shared" si="9"/>
        <v>627786</v>
      </c>
      <c r="AA10" s="34">
        <f t="shared" si="9"/>
        <v>627786</v>
      </c>
      <c r="AB10" s="34">
        <f t="shared" si="9"/>
        <v>412607.48</v>
      </c>
      <c r="AC10" s="130">
        <f t="shared" si="3"/>
        <v>65.724224496882684</v>
      </c>
    </row>
    <row r="11" spans="1:29" ht="45" x14ac:dyDescent="0.25">
      <c r="A11" s="123" t="s">
        <v>11</v>
      </c>
      <c r="B11" s="124">
        <v>51</v>
      </c>
      <c r="C11" s="124">
        <v>0</v>
      </c>
      <c r="D11" s="4" t="s">
        <v>146</v>
      </c>
      <c r="E11" s="124">
        <v>851</v>
      </c>
      <c r="F11" s="5" t="s">
        <v>14</v>
      </c>
      <c r="G11" s="5" t="s">
        <v>42</v>
      </c>
      <c r="H11" s="4" t="s">
        <v>225</v>
      </c>
      <c r="I11" s="4" t="s">
        <v>22</v>
      </c>
      <c r="J11" s="34" t="e">
        <f>'2.ВС'!#REF!+'2.ВС'!#REF!</f>
        <v>#REF!</v>
      </c>
      <c r="K11" s="34" t="e">
        <f>'2.ВС'!#REF!+'2.ВС'!#REF!</f>
        <v>#REF!</v>
      </c>
      <c r="L11" s="34" t="e">
        <f>'2.ВС'!#REF!+'2.ВС'!#REF!</f>
        <v>#REF!</v>
      </c>
      <c r="M11" s="34" t="e">
        <f>'2.ВС'!#REF!+'2.ВС'!#REF!</f>
        <v>#REF!</v>
      </c>
      <c r="N11" s="34" t="e">
        <f>'2.ВС'!#REF!+'2.ВС'!#REF!</f>
        <v>#REF!</v>
      </c>
      <c r="O11" s="34" t="e">
        <f>'2.ВС'!#REF!+'2.ВС'!#REF!</f>
        <v>#REF!</v>
      </c>
      <c r="P11" s="34" t="e">
        <f>'2.ВС'!#REF!+'2.ВС'!#REF!</f>
        <v>#REF!</v>
      </c>
      <c r="Q11" s="34" t="e">
        <f>'2.ВС'!#REF!+'2.ВС'!#REF!</f>
        <v>#REF!</v>
      </c>
      <c r="R11" s="34" t="e">
        <f>'2.ВС'!#REF!+'2.ВС'!#REF!</f>
        <v>#REF!</v>
      </c>
      <c r="S11" s="34" t="e">
        <f>'2.ВС'!#REF!+'2.ВС'!#REF!</f>
        <v>#REF!</v>
      </c>
      <c r="T11" s="34" t="e">
        <f>'2.ВС'!#REF!+'2.ВС'!#REF!</f>
        <v>#REF!</v>
      </c>
      <c r="U11" s="34" t="e">
        <f>'2.ВС'!#REF!+'2.ВС'!#REF!</f>
        <v>#REF!</v>
      </c>
      <c r="V11" s="34" t="e">
        <f>'2.ВС'!#REF!+'2.ВС'!#REF!</f>
        <v>#REF!</v>
      </c>
      <c r="W11" s="34" t="e">
        <f>'2.ВС'!#REF!+'2.ВС'!#REF!</f>
        <v>#REF!</v>
      </c>
      <c r="X11" s="34" t="e">
        <f>'2.ВС'!#REF!+'2.ВС'!#REF!</f>
        <v>#REF!</v>
      </c>
      <c r="Y11" s="34" t="e">
        <f>'2.ВС'!#REF!+'2.ВС'!#REF!</f>
        <v>#REF!</v>
      </c>
      <c r="Z11" s="34">
        <f>'2.ВС'!J40+'2.ВС'!J216</f>
        <v>627786</v>
      </c>
      <c r="AA11" s="34">
        <f>'2.ВС'!K40+'2.ВС'!K216</f>
        <v>627786</v>
      </c>
      <c r="AB11" s="34">
        <f>'2.ВС'!L40+'2.ВС'!L216</f>
        <v>412607.48</v>
      </c>
      <c r="AC11" s="130">
        <f t="shared" si="3"/>
        <v>65.724224496882684</v>
      </c>
    </row>
    <row r="12" spans="1:29" ht="48" customHeight="1" x14ac:dyDescent="0.25">
      <c r="A12" s="111" t="s">
        <v>25</v>
      </c>
      <c r="B12" s="124">
        <v>51</v>
      </c>
      <c r="C12" s="124">
        <v>0</v>
      </c>
      <c r="D12" s="4" t="s">
        <v>146</v>
      </c>
      <c r="E12" s="124">
        <v>851</v>
      </c>
      <c r="F12" s="5" t="s">
        <v>14</v>
      </c>
      <c r="G12" s="5" t="s">
        <v>42</v>
      </c>
      <c r="H12" s="4" t="s">
        <v>225</v>
      </c>
      <c r="I12" s="4" t="s">
        <v>26</v>
      </c>
      <c r="J12" s="34" t="e">
        <f t="shared" ref="J12:AB12" si="10">J13</f>
        <v>#REF!</v>
      </c>
      <c r="K12" s="34" t="e">
        <f t="shared" si="10"/>
        <v>#REF!</v>
      </c>
      <c r="L12" s="34" t="e">
        <f t="shared" si="10"/>
        <v>#REF!</v>
      </c>
      <c r="M12" s="34" t="e">
        <f t="shared" si="10"/>
        <v>#REF!</v>
      </c>
      <c r="N12" s="34" t="e">
        <f t="shared" si="10"/>
        <v>#REF!</v>
      </c>
      <c r="O12" s="34" t="e">
        <f t="shared" si="10"/>
        <v>#REF!</v>
      </c>
      <c r="P12" s="34" t="e">
        <f t="shared" si="10"/>
        <v>#REF!</v>
      </c>
      <c r="Q12" s="34" t="e">
        <f t="shared" si="10"/>
        <v>#REF!</v>
      </c>
      <c r="R12" s="34" t="e">
        <f t="shared" si="10"/>
        <v>#REF!</v>
      </c>
      <c r="S12" s="34" t="e">
        <f t="shared" si="10"/>
        <v>#REF!</v>
      </c>
      <c r="T12" s="34" t="e">
        <f t="shared" si="10"/>
        <v>#REF!</v>
      </c>
      <c r="U12" s="34" t="e">
        <f t="shared" si="10"/>
        <v>#REF!</v>
      </c>
      <c r="V12" s="34" t="e">
        <f t="shared" si="10"/>
        <v>#REF!</v>
      </c>
      <c r="W12" s="34" t="e">
        <f t="shared" si="10"/>
        <v>#REF!</v>
      </c>
      <c r="X12" s="34" t="e">
        <f t="shared" si="10"/>
        <v>#REF!</v>
      </c>
      <c r="Y12" s="34" t="e">
        <f t="shared" si="10"/>
        <v>#REF!</v>
      </c>
      <c r="Z12" s="34">
        <f t="shared" si="10"/>
        <v>187559</v>
      </c>
      <c r="AA12" s="34">
        <f t="shared" si="10"/>
        <v>187559</v>
      </c>
      <c r="AB12" s="34">
        <f t="shared" si="10"/>
        <v>40860.35</v>
      </c>
      <c r="AC12" s="130">
        <f t="shared" si="3"/>
        <v>21.785331549005914</v>
      </c>
    </row>
    <row r="13" spans="1:29" ht="60" x14ac:dyDescent="0.25">
      <c r="A13" s="111" t="s">
        <v>12</v>
      </c>
      <c r="B13" s="124">
        <v>51</v>
      </c>
      <c r="C13" s="124">
        <v>0</v>
      </c>
      <c r="D13" s="4" t="s">
        <v>146</v>
      </c>
      <c r="E13" s="124">
        <v>851</v>
      </c>
      <c r="F13" s="5" t="s">
        <v>14</v>
      </c>
      <c r="G13" s="5" t="s">
        <v>42</v>
      </c>
      <c r="H13" s="4" t="s">
        <v>225</v>
      </c>
      <c r="I13" s="4" t="s">
        <v>27</v>
      </c>
      <c r="J13" s="34" t="e">
        <f>'2.ВС'!#REF!+'2.ВС'!#REF!</f>
        <v>#REF!</v>
      </c>
      <c r="K13" s="34" t="e">
        <f>'2.ВС'!#REF!+'2.ВС'!#REF!</f>
        <v>#REF!</v>
      </c>
      <c r="L13" s="34" t="e">
        <f>'2.ВС'!#REF!+'2.ВС'!#REF!</f>
        <v>#REF!</v>
      </c>
      <c r="M13" s="34" t="e">
        <f>'2.ВС'!#REF!+'2.ВС'!#REF!</f>
        <v>#REF!</v>
      </c>
      <c r="N13" s="34" t="e">
        <f>'2.ВС'!#REF!+'2.ВС'!#REF!</f>
        <v>#REF!</v>
      </c>
      <c r="O13" s="34" t="e">
        <f>'2.ВС'!#REF!+'2.ВС'!#REF!</f>
        <v>#REF!</v>
      </c>
      <c r="P13" s="34" t="e">
        <f>'2.ВС'!#REF!+'2.ВС'!#REF!</f>
        <v>#REF!</v>
      </c>
      <c r="Q13" s="34" t="e">
        <f>'2.ВС'!#REF!+'2.ВС'!#REF!</f>
        <v>#REF!</v>
      </c>
      <c r="R13" s="34" t="e">
        <f>'2.ВС'!#REF!+'2.ВС'!#REF!</f>
        <v>#REF!</v>
      </c>
      <c r="S13" s="34" t="e">
        <f>'2.ВС'!#REF!+'2.ВС'!#REF!</f>
        <v>#REF!</v>
      </c>
      <c r="T13" s="34" t="e">
        <f>'2.ВС'!#REF!+'2.ВС'!#REF!</f>
        <v>#REF!</v>
      </c>
      <c r="U13" s="34" t="e">
        <f>'2.ВС'!#REF!+'2.ВС'!#REF!</f>
        <v>#REF!</v>
      </c>
      <c r="V13" s="34" t="e">
        <f>'2.ВС'!#REF!+'2.ВС'!#REF!</f>
        <v>#REF!</v>
      </c>
      <c r="W13" s="34" t="e">
        <f>'2.ВС'!#REF!+'2.ВС'!#REF!</f>
        <v>#REF!</v>
      </c>
      <c r="X13" s="34" t="e">
        <f>'2.ВС'!#REF!+'2.ВС'!#REF!</f>
        <v>#REF!</v>
      </c>
      <c r="Y13" s="34" t="e">
        <f>'2.ВС'!#REF!+'2.ВС'!#REF!</f>
        <v>#REF!</v>
      </c>
      <c r="Z13" s="34">
        <f>'2.ВС'!J42+'2.ВС'!J218</f>
        <v>187559</v>
      </c>
      <c r="AA13" s="34">
        <f>'2.ВС'!K42+'2.ВС'!K218</f>
        <v>187559</v>
      </c>
      <c r="AB13" s="34">
        <f>'2.ВС'!L42+'2.ВС'!L218</f>
        <v>40860.35</v>
      </c>
      <c r="AC13" s="130">
        <f t="shared" si="3"/>
        <v>21.785331549005914</v>
      </c>
    </row>
    <row r="14" spans="1:29" x14ac:dyDescent="0.25">
      <c r="A14" s="123" t="s">
        <v>45</v>
      </c>
      <c r="B14" s="124">
        <v>51</v>
      </c>
      <c r="C14" s="124">
        <v>0</v>
      </c>
      <c r="D14" s="4" t="s">
        <v>146</v>
      </c>
      <c r="E14" s="124">
        <v>851</v>
      </c>
      <c r="F14" s="5" t="s">
        <v>14</v>
      </c>
      <c r="G14" s="5" t="s">
        <v>42</v>
      </c>
      <c r="H14" s="4" t="s">
        <v>225</v>
      </c>
      <c r="I14" s="4" t="s">
        <v>46</v>
      </c>
      <c r="J14" s="34" t="e">
        <f t="shared" ref="J14:AB14" si="11">J15</f>
        <v>#REF!</v>
      </c>
      <c r="K14" s="34" t="e">
        <f t="shared" si="11"/>
        <v>#REF!</v>
      </c>
      <c r="L14" s="34" t="e">
        <f t="shared" si="11"/>
        <v>#REF!</v>
      </c>
      <c r="M14" s="34" t="e">
        <f t="shared" si="11"/>
        <v>#REF!</v>
      </c>
      <c r="N14" s="34" t="e">
        <f t="shared" si="11"/>
        <v>#REF!</v>
      </c>
      <c r="O14" s="34" t="e">
        <f t="shared" si="11"/>
        <v>#REF!</v>
      </c>
      <c r="P14" s="34" t="e">
        <f t="shared" si="11"/>
        <v>#REF!</v>
      </c>
      <c r="Q14" s="34" t="e">
        <f t="shared" si="11"/>
        <v>#REF!</v>
      </c>
      <c r="R14" s="34" t="e">
        <f t="shared" si="11"/>
        <v>#REF!</v>
      </c>
      <c r="S14" s="34" t="e">
        <f t="shared" si="11"/>
        <v>#REF!</v>
      </c>
      <c r="T14" s="34" t="e">
        <f t="shared" si="11"/>
        <v>#REF!</v>
      </c>
      <c r="U14" s="34" t="e">
        <f t="shared" si="11"/>
        <v>#REF!</v>
      </c>
      <c r="V14" s="34" t="e">
        <f t="shared" si="11"/>
        <v>#REF!</v>
      </c>
      <c r="W14" s="34" t="e">
        <f t="shared" si="11"/>
        <v>#REF!</v>
      </c>
      <c r="X14" s="34" t="e">
        <f t="shared" si="11"/>
        <v>#REF!</v>
      </c>
      <c r="Y14" s="34" t="e">
        <f t="shared" si="11"/>
        <v>#REF!</v>
      </c>
      <c r="Z14" s="34">
        <f t="shared" si="11"/>
        <v>200</v>
      </c>
      <c r="AA14" s="34">
        <f t="shared" si="11"/>
        <v>200</v>
      </c>
      <c r="AB14" s="34">
        <f t="shared" si="11"/>
        <v>200</v>
      </c>
      <c r="AC14" s="130">
        <f t="shared" si="3"/>
        <v>100</v>
      </c>
    </row>
    <row r="15" spans="1:29" x14ac:dyDescent="0.25">
      <c r="A15" s="123" t="s">
        <v>47</v>
      </c>
      <c r="B15" s="124">
        <v>51</v>
      </c>
      <c r="C15" s="124">
        <v>0</v>
      </c>
      <c r="D15" s="4" t="s">
        <v>146</v>
      </c>
      <c r="E15" s="124">
        <v>851</v>
      </c>
      <c r="F15" s="5" t="s">
        <v>14</v>
      </c>
      <c r="G15" s="5" t="s">
        <v>42</v>
      </c>
      <c r="H15" s="4" t="s">
        <v>225</v>
      </c>
      <c r="I15" s="4" t="s">
        <v>48</v>
      </c>
      <c r="J15" s="34" t="e">
        <f>'2.ВС'!#REF!</f>
        <v>#REF!</v>
      </c>
      <c r="K15" s="34" t="e">
        <f>'2.ВС'!#REF!</f>
        <v>#REF!</v>
      </c>
      <c r="L15" s="34" t="e">
        <f>'2.ВС'!#REF!</f>
        <v>#REF!</v>
      </c>
      <c r="M15" s="34" t="e">
        <f>'2.ВС'!#REF!</f>
        <v>#REF!</v>
      </c>
      <c r="N15" s="34" t="e">
        <f>'2.ВС'!#REF!</f>
        <v>#REF!</v>
      </c>
      <c r="O15" s="34" t="e">
        <f>'2.ВС'!#REF!</f>
        <v>#REF!</v>
      </c>
      <c r="P15" s="34" t="e">
        <f>'2.ВС'!#REF!</f>
        <v>#REF!</v>
      </c>
      <c r="Q15" s="34" t="e">
        <f>'2.ВС'!#REF!</f>
        <v>#REF!</v>
      </c>
      <c r="R15" s="34" t="e">
        <f>'2.ВС'!#REF!</f>
        <v>#REF!</v>
      </c>
      <c r="S15" s="34" t="e">
        <f>'2.ВС'!#REF!</f>
        <v>#REF!</v>
      </c>
      <c r="T15" s="34" t="e">
        <f>'2.ВС'!#REF!</f>
        <v>#REF!</v>
      </c>
      <c r="U15" s="34" t="e">
        <f>'2.ВС'!#REF!</f>
        <v>#REF!</v>
      </c>
      <c r="V15" s="34" t="e">
        <f>'2.ВС'!#REF!</f>
        <v>#REF!</v>
      </c>
      <c r="W15" s="34" t="e">
        <f>'2.ВС'!#REF!</f>
        <v>#REF!</v>
      </c>
      <c r="X15" s="34" t="e">
        <f>'2.ВС'!#REF!</f>
        <v>#REF!</v>
      </c>
      <c r="Y15" s="34" t="e">
        <f>'2.ВС'!#REF!</f>
        <v>#REF!</v>
      </c>
      <c r="Z15" s="34">
        <f>'2.ВС'!J44</f>
        <v>200</v>
      </c>
      <c r="AA15" s="34">
        <f>'2.ВС'!K44</f>
        <v>200</v>
      </c>
      <c r="AB15" s="34">
        <f>'2.ВС'!L44</f>
        <v>200</v>
      </c>
      <c r="AC15" s="130">
        <f t="shared" si="3"/>
        <v>100</v>
      </c>
    </row>
    <row r="16" spans="1:29" ht="75.75" customHeight="1" x14ac:dyDescent="0.25">
      <c r="A16" s="25" t="s">
        <v>88</v>
      </c>
      <c r="B16" s="124">
        <v>51</v>
      </c>
      <c r="C16" s="124">
        <v>0</v>
      </c>
      <c r="D16" s="4" t="s">
        <v>146</v>
      </c>
      <c r="E16" s="124">
        <v>851</v>
      </c>
      <c r="F16" s="5" t="s">
        <v>16</v>
      </c>
      <c r="G16" s="5" t="s">
        <v>87</v>
      </c>
      <c r="H16" s="5" t="s">
        <v>226</v>
      </c>
      <c r="I16" s="5"/>
      <c r="J16" s="34" t="e">
        <f t="shared" ref="J16" si="12">J17+J19</f>
        <v>#REF!</v>
      </c>
      <c r="K16" s="34" t="e">
        <f t="shared" ref="K16:Y16" si="13">K17+K19</f>
        <v>#REF!</v>
      </c>
      <c r="L16" s="34" t="e">
        <f t="shared" si="13"/>
        <v>#REF!</v>
      </c>
      <c r="M16" s="34" t="e">
        <f t="shared" si="13"/>
        <v>#REF!</v>
      </c>
      <c r="N16" s="34" t="e">
        <f t="shared" si="13"/>
        <v>#REF!</v>
      </c>
      <c r="O16" s="34" t="e">
        <f t="shared" si="13"/>
        <v>#REF!</v>
      </c>
      <c r="P16" s="34" t="e">
        <f t="shared" si="13"/>
        <v>#REF!</v>
      </c>
      <c r="Q16" s="34" t="e">
        <f t="shared" si="13"/>
        <v>#REF!</v>
      </c>
      <c r="R16" s="34" t="e">
        <f t="shared" si="13"/>
        <v>#REF!</v>
      </c>
      <c r="S16" s="34" t="e">
        <f t="shared" si="13"/>
        <v>#REF!</v>
      </c>
      <c r="T16" s="34" t="e">
        <f t="shared" si="13"/>
        <v>#REF!</v>
      </c>
      <c r="U16" s="34" t="e">
        <f t="shared" si="13"/>
        <v>#REF!</v>
      </c>
      <c r="V16" s="34" t="e">
        <f t="shared" si="13"/>
        <v>#REF!</v>
      </c>
      <c r="W16" s="34" t="e">
        <f t="shared" si="13"/>
        <v>#REF!</v>
      </c>
      <c r="X16" s="34" t="e">
        <f t="shared" si="13"/>
        <v>#REF!</v>
      </c>
      <c r="Y16" s="34" t="e">
        <f t="shared" si="13"/>
        <v>#REF!</v>
      </c>
      <c r="Z16" s="34">
        <f t="shared" ref="Z16:AB16" si="14">Z17+Z19</f>
        <v>163029</v>
      </c>
      <c r="AA16" s="34">
        <f t="shared" si="14"/>
        <v>163029</v>
      </c>
      <c r="AB16" s="34">
        <f t="shared" si="14"/>
        <v>86295.48000000001</v>
      </c>
      <c r="AC16" s="130">
        <f t="shared" si="3"/>
        <v>52.932594814419531</v>
      </c>
    </row>
    <row r="17" spans="1:29" ht="108.75" customHeight="1" x14ac:dyDescent="0.25">
      <c r="A17" s="123" t="s">
        <v>19</v>
      </c>
      <c r="B17" s="124">
        <v>51</v>
      </c>
      <c r="C17" s="124">
        <v>0</v>
      </c>
      <c r="D17" s="4" t="s">
        <v>146</v>
      </c>
      <c r="E17" s="124">
        <v>851</v>
      </c>
      <c r="F17" s="5" t="s">
        <v>16</v>
      </c>
      <c r="G17" s="5" t="s">
        <v>87</v>
      </c>
      <c r="H17" s="5" t="s">
        <v>226</v>
      </c>
      <c r="I17" s="4" t="s">
        <v>21</v>
      </c>
      <c r="J17" s="34" t="e">
        <f t="shared" ref="J17:AB17" si="15">J18</f>
        <v>#REF!</v>
      </c>
      <c r="K17" s="34" t="e">
        <f t="shared" si="15"/>
        <v>#REF!</v>
      </c>
      <c r="L17" s="34" t="e">
        <f t="shared" si="15"/>
        <v>#REF!</v>
      </c>
      <c r="M17" s="34" t="e">
        <f t="shared" si="15"/>
        <v>#REF!</v>
      </c>
      <c r="N17" s="34" t="e">
        <f t="shared" si="15"/>
        <v>#REF!</v>
      </c>
      <c r="O17" s="34" t="e">
        <f t="shared" si="15"/>
        <v>#REF!</v>
      </c>
      <c r="P17" s="34" t="e">
        <f t="shared" si="15"/>
        <v>#REF!</v>
      </c>
      <c r="Q17" s="34" t="e">
        <f t="shared" si="15"/>
        <v>#REF!</v>
      </c>
      <c r="R17" s="34" t="e">
        <f t="shared" si="15"/>
        <v>#REF!</v>
      </c>
      <c r="S17" s="34" t="e">
        <f t="shared" si="15"/>
        <v>#REF!</v>
      </c>
      <c r="T17" s="34" t="e">
        <f t="shared" si="15"/>
        <v>#REF!</v>
      </c>
      <c r="U17" s="34" t="e">
        <f t="shared" si="15"/>
        <v>#REF!</v>
      </c>
      <c r="V17" s="34" t="e">
        <f t="shared" si="15"/>
        <v>#REF!</v>
      </c>
      <c r="W17" s="34" t="e">
        <f t="shared" si="15"/>
        <v>#REF!</v>
      </c>
      <c r="X17" s="34" t="e">
        <f t="shared" si="15"/>
        <v>#REF!</v>
      </c>
      <c r="Y17" s="34" t="e">
        <f t="shared" si="15"/>
        <v>#REF!</v>
      </c>
      <c r="Z17" s="34">
        <f t="shared" si="15"/>
        <v>125360</v>
      </c>
      <c r="AA17" s="34">
        <f t="shared" si="15"/>
        <v>125360</v>
      </c>
      <c r="AB17" s="34">
        <f t="shared" si="15"/>
        <v>79602.010000000009</v>
      </c>
      <c r="AC17" s="130">
        <f t="shared" si="3"/>
        <v>63.498731652839822</v>
      </c>
    </row>
    <row r="18" spans="1:29" ht="45" x14ac:dyDescent="0.25">
      <c r="A18" s="123" t="s">
        <v>11</v>
      </c>
      <c r="B18" s="124">
        <v>51</v>
      </c>
      <c r="C18" s="124">
        <v>0</v>
      </c>
      <c r="D18" s="4" t="s">
        <v>146</v>
      </c>
      <c r="E18" s="124">
        <v>851</v>
      </c>
      <c r="F18" s="5" t="s">
        <v>16</v>
      </c>
      <c r="G18" s="5" t="s">
        <v>87</v>
      </c>
      <c r="H18" s="5" t="s">
        <v>226</v>
      </c>
      <c r="I18" s="4" t="s">
        <v>22</v>
      </c>
      <c r="J18" s="34" t="e">
        <f>'2.ВС'!#REF!</f>
        <v>#REF!</v>
      </c>
      <c r="K18" s="34" t="e">
        <f>'2.ВС'!#REF!</f>
        <v>#REF!</v>
      </c>
      <c r="L18" s="34" t="e">
        <f>'2.ВС'!#REF!</f>
        <v>#REF!</v>
      </c>
      <c r="M18" s="34" t="e">
        <f>'2.ВС'!#REF!</f>
        <v>#REF!</v>
      </c>
      <c r="N18" s="34" t="e">
        <f>'2.ВС'!#REF!</f>
        <v>#REF!</v>
      </c>
      <c r="O18" s="34" t="e">
        <f>'2.ВС'!#REF!</f>
        <v>#REF!</v>
      </c>
      <c r="P18" s="34" t="e">
        <f>'2.ВС'!#REF!</f>
        <v>#REF!</v>
      </c>
      <c r="Q18" s="34" t="e">
        <f>'2.ВС'!#REF!</f>
        <v>#REF!</v>
      </c>
      <c r="R18" s="34" t="e">
        <f>'2.ВС'!#REF!</f>
        <v>#REF!</v>
      </c>
      <c r="S18" s="34" t="e">
        <f>'2.ВС'!#REF!</f>
        <v>#REF!</v>
      </c>
      <c r="T18" s="34" t="e">
        <f>'2.ВС'!#REF!</f>
        <v>#REF!</v>
      </c>
      <c r="U18" s="34" t="e">
        <f>'2.ВС'!#REF!</f>
        <v>#REF!</v>
      </c>
      <c r="V18" s="34" t="e">
        <f>'2.ВС'!#REF!</f>
        <v>#REF!</v>
      </c>
      <c r="W18" s="34" t="e">
        <f>'2.ВС'!#REF!</f>
        <v>#REF!</v>
      </c>
      <c r="X18" s="34" t="e">
        <f>'2.ВС'!#REF!</f>
        <v>#REF!</v>
      </c>
      <c r="Y18" s="34" t="e">
        <f>'2.ВС'!#REF!</f>
        <v>#REF!</v>
      </c>
      <c r="Z18" s="34">
        <f>'2.ВС'!J118</f>
        <v>125360</v>
      </c>
      <c r="AA18" s="34">
        <f>'2.ВС'!K118</f>
        <v>125360</v>
      </c>
      <c r="AB18" s="34">
        <f>'2.ВС'!L118</f>
        <v>79602.010000000009</v>
      </c>
      <c r="AC18" s="130">
        <f t="shared" si="3"/>
        <v>63.498731652839822</v>
      </c>
    </row>
    <row r="19" spans="1:29" ht="49.5" customHeight="1" x14ac:dyDescent="0.25">
      <c r="A19" s="111" t="s">
        <v>25</v>
      </c>
      <c r="B19" s="124">
        <v>51</v>
      </c>
      <c r="C19" s="124">
        <v>0</v>
      </c>
      <c r="D19" s="4" t="s">
        <v>146</v>
      </c>
      <c r="E19" s="124">
        <v>851</v>
      </c>
      <c r="F19" s="5" t="s">
        <v>16</v>
      </c>
      <c r="G19" s="5" t="s">
        <v>87</v>
      </c>
      <c r="H19" s="5" t="s">
        <v>226</v>
      </c>
      <c r="I19" s="4" t="s">
        <v>26</v>
      </c>
      <c r="J19" s="34" t="e">
        <f t="shared" ref="J19:AB19" si="16">J20</f>
        <v>#REF!</v>
      </c>
      <c r="K19" s="34" t="e">
        <f t="shared" si="16"/>
        <v>#REF!</v>
      </c>
      <c r="L19" s="34" t="e">
        <f t="shared" si="16"/>
        <v>#REF!</v>
      </c>
      <c r="M19" s="34" t="e">
        <f t="shared" si="16"/>
        <v>#REF!</v>
      </c>
      <c r="N19" s="34" t="e">
        <f t="shared" si="16"/>
        <v>#REF!</v>
      </c>
      <c r="O19" s="34" t="e">
        <f t="shared" si="16"/>
        <v>#REF!</v>
      </c>
      <c r="P19" s="34" t="e">
        <f t="shared" si="16"/>
        <v>#REF!</v>
      </c>
      <c r="Q19" s="34" t="e">
        <f t="shared" si="16"/>
        <v>#REF!</v>
      </c>
      <c r="R19" s="34" t="e">
        <f t="shared" si="16"/>
        <v>#REF!</v>
      </c>
      <c r="S19" s="34" t="e">
        <f t="shared" si="16"/>
        <v>#REF!</v>
      </c>
      <c r="T19" s="34" t="e">
        <f t="shared" si="16"/>
        <v>#REF!</v>
      </c>
      <c r="U19" s="34" t="e">
        <f t="shared" si="16"/>
        <v>#REF!</v>
      </c>
      <c r="V19" s="34" t="e">
        <f t="shared" si="16"/>
        <v>#REF!</v>
      </c>
      <c r="W19" s="34" t="e">
        <f t="shared" si="16"/>
        <v>#REF!</v>
      </c>
      <c r="X19" s="34" t="e">
        <f t="shared" si="16"/>
        <v>#REF!</v>
      </c>
      <c r="Y19" s="34" t="e">
        <f t="shared" si="16"/>
        <v>#REF!</v>
      </c>
      <c r="Z19" s="34">
        <f t="shared" si="16"/>
        <v>37669</v>
      </c>
      <c r="AA19" s="34">
        <f t="shared" si="16"/>
        <v>37669</v>
      </c>
      <c r="AB19" s="34">
        <f t="shared" si="16"/>
        <v>6693.47</v>
      </c>
      <c r="AC19" s="130">
        <f t="shared" si="3"/>
        <v>17.769173591016489</v>
      </c>
    </row>
    <row r="20" spans="1:29" ht="60" x14ac:dyDescent="0.25">
      <c r="A20" s="111" t="s">
        <v>12</v>
      </c>
      <c r="B20" s="124">
        <v>51</v>
      </c>
      <c r="C20" s="124">
        <v>0</v>
      </c>
      <c r="D20" s="5" t="s">
        <v>146</v>
      </c>
      <c r="E20" s="124">
        <v>851</v>
      </c>
      <c r="F20" s="5" t="s">
        <v>16</v>
      </c>
      <c r="G20" s="5" t="s">
        <v>87</v>
      </c>
      <c r="H20" s="5" t="s">
        <v>226</v>
      </c>
      <c r="I20" s="4" t="s">
        <v>27</v>
      </c>
      <c r="J20" s="34" t="e">
        <f>'2.ВС'!#REF!</f>
        <v>#REF!</v>
      </c>
      <c r="K20" s="34" t="e">
        <f>'2.ВС'!#REF!</f>
        <v>#REF!</v>
      </c>
      <c r="L20" s="34" t="e">
        <f>'2.ВС'!#REF!</f>
        <v>#REF!</v>
      </c>
      <c r="M20" s="34" t="e">
        <f>'2.ВС'!#REF!</f>
        <v>#REF!</v>
      </c>
      <c r="N20" s="34" t="e">
        <f>'2.ВС'!#REF!</f>
        <v>#REF!</v>
      </c>
      <c r="O20" s="34" t="e">
        <f>'2.ВС'!#REF!</f>
        <v>#REF!</v>
      </c>
      <c r="P20" s="34" t="e">
        <f>'2.ВС'!#REF!</f>
        <v>#REF!</v>
      </c>
      <c r="Q20" s="34" t="e">
        <f>'2.ВС'!#REF!</f>
        <v>#REF!</v>
      </c>
      <c r="R20" s="34" t="e">
        <f>'2.ВС'!#REF!</f>
        <v>#REF!</v>
      </c>
      <c r="S20" s="34" t="e">
        <f>'2.ВС'!#REF!</f>
        <v>#REF!</v>
      </c>
      <c r="T20" s="34" t="e">
        <f>'2.ВС'!#REF!</f>
        <v>#REF!</v>
      </c>
      <c r="U20" s="34" t="e">
        <f>'2.ВС'!#REF!</f>
        <v>#REF!</v>
      </c>
      <c r="V20" s="34" t="e">
        <f>'2.ВС'!#REF!</f>
        <v>#REF!</v>
      </c>
      <c r="W20" s="34" t="e">
        <f>'2.ВС'!#REF!</f>
        <v>#REF!</v>
      </c>
      <c r="X20" s="34" t="e">
        <f>'2.ВС'!#REF!</f>
        <v>#REF!</v>
      </c>
      <c r="Y20" s="34" t="e">
        <f>'2.ВС'!#REF!</f>
        <v>#REF!</v>
      </c>
      <c r="Z20" s="34">
        <f>'2.ВС'!J120</f>
        <v>37669</v>
      </c>
      <c r="AA20" s="34">
        <f>'2.ВС'!K120</f>
        <v>37669</v>
      </c>
      <c r="AB20" s="34">
        <f>'2.ВС'!L120</f>
        <v>6693.47</v>
      </c>
      <c r="AC20" s="130">
        <f t="shared" si="3"/>
        <v>17.769173591016489</v>
      </c>
    </row>
    <row r="21" spans="1:29" ht="75" x14ac:dyDescent="0.25">
      <c r="A21" s="25" t="s">
        <v>17</v>
      </c>
      <c r="B21" s="124">
        <v>51</v>
      </c>
      <c r="C21" s="124">
        <v>0</v>
      </c>
      <c r="D21" s="4" t="s">
        <v>146</v>
      </c>
      <c r="E21" s="124">
        <v>851</v>
      </c>
      <c r="F21" s="4" t="s">
        <v>14</v>
      </c>
      <c r="G21" s="4" t="s">
        <v>16</v>
      </c>
      <c r="H21" s="4" t="s">
        <v>278</v>
      </c>
      <c r="I21" s="4"/>
      <c r="J21" s="34" t="e">
        <f t="shared" ref="J21:AB22" si="17">J22</f>
        <v>#REF!</v>
      </c>
      <c r="K21" s="34" t="e">
        <f t="shared" si="17"/>
        <v>#REF!</v>
      </c>
      <c r="L21" s="34" t="e">
        <f t="shared" si="17"/>
        <v>#REF!</v>
      </c>
      <c r="M21" s="34" t="e">
        <f t="shared" si="17"/>
        <v>#REF!</v>
      </c>
      <c r="N21" s="34" t="e">
        <f t="shared" si="17"/>
        <v>#REF!</v>
      </c>
      <c r="O21" s="34" t="e">
        <f t="shared" si="17"/>
        <v>#REF!</v>
      </c>
      <c r="P21" s="34" t="e">
        <f t="shared" si="17"/>
        <v>#REF!</v>
      </c>
      <c r="Q21" s="34" t="e">
        <f t="shared" si="17"/>
        <v>#REF!</v>
      </c>
      <c r="R21" s="34" t="e">
        <f t="shared" si="17"/>
        <v>#REF!</v>
      </c>
      <c r="S21" s="34" t="e">
        <f t="shared" si="17"/>
        <v>#REF!</v>
      </c>
      <c r="T21" s="34" t="e">
        <f t="shared" si="17"/>
        <v>#REF!</v>
      </c>
      <c r="U21" s="34" t="e">
        <f t="shared" si="17"/>
        <v>#REF!</v>
      </c>
      <c r="V21" s="34" t="e">
        <f t="shared" si="17"/>
        <v>#REF!</v>
      </c>
      <c r="W21" s="34" t="e">
        <f t="shared" si="17"/>
        <v>#REF!</v>
      </c>
      <c r="X21" s="34" t="e">
        <f t="shared" si="17"/>
        <v>#REF!</v>
      </c>
      <c r="Y21" s="34" t="e">
        <f t="shared" si="17"/>
        <v>#REF!</v>
      </c>
      <c r="Z21" s="34">
        <f t="shared" si="17"/>
        <v>1395661</v>
      </c>
      <c r="AA21" s="34">
        <f t="shared" si="17"/>
        <v>1395661</v>
      </c>
      <c r="AB21" s="34">
        <f t="shared" si="17"/>
        <v>885803.07000000007</v>
      </c>
      <c r="AC21" s="130">
        <f t="shared" si="3"/>
        <v>63.468354421310046</v>
      </c>
    </row>
    <row r="22" spans="1:29" ht="109.5" customHeight="1" x14ac:dyDescent="0.25">
      <c r="A22" s="123" t="s">
        <v>19</v>
      </c>
      <c r="B22" s="124">
        <v>51</v>
      </c>
      <c r="C22" s="124">
        <v>0</v>
      </c>
      <c r="D22" s="4" t="s">
        <v>146</v>
      </c>
      <c r="E22" s="124">
        <v>851</v>
      </c>
      <c r="F22" s="4" t="s">
        <v>20</v>
      </c>
      <c r="G22" s="4" t="s">
        <v>16</v>
      </c>
      <c r="H22" s="4" t="s">
        <v>278</v>
      </c>
      <c r="I22" s="4" t="s">
        <v>21</v>
      </c>
      <c r="J22" s="34" t="e">
        <f t="shared" si="17"/>
        <v>#REF!</v>
      </c>
      <c r="K22" s="34" t="e">
        <f t="shared" si="17"/>
        <v>#REF!</v>
      </c>
      <c r="L22" s="34" t="e">
        <f t="shared" si="17"/>
        <v>#REF!</v>
      </c>
      <c r="M22" s="34" t="e">
        <f t="shared" si="17"/>
        <v>#REF!</v>
      </c>
      <c r="N22" s="34" t="e">
        <f t="shared" si="17"/>
        <v>#REF!</v>
      </c>
      <c r="O22" s="34" t="e">
        <f t="shared" si="17"/>
        <v>#REF!</v>
      </c>
      <c r="P22" s="34" t="e">
        <f t="shared" si="17"/>
        <v>#REF!</v>
      </c>
      <c r="Q22" s="34" t="e">
        <f t="shared" si="17"/>
        <v>#REF!</v>
      </c>
      <c r="R22" s="34" t="e">
        <f t="shared" si="17"/>
        <v>#REF!</v>
      </c>
      <c r="S22" s="34" t="e">
        <f t="shared" si="17"/>
        <v>#REF!</v>
      </c>
      <c r="T22" s="34" t="e">
        <f t="shared" si="17"/>
        <v>#REF!</v>
      </c>
      <c r="U22" s="34" t="e">
        <f t="shared" si="17"/>
        <v>#REF!</v>
      </c>
      <c r="V22" s="34" t="e">
        <f t="shared" si="17"/>
        <v>#REF!</v>
      </c>
      <c r="W22" s="34" t="e">
        <f t="shared" si="17"/>
        <v>#REF!</v>
      </c>
      <c r="X22" s="34" t="e">
        <f t="shared" si="17"/>
        <v>#REF!</v>
      </c>
      <c r="Y22" s="34" t="e">
        <f t="shared" si="17"/>
        <v>#REF!</v>
      </c>
      <c r="Z22" s="34">
        <f t="shared" si="17"/>
        <v>1395661</v>
      </c>
      <c r="AA22" s="34">
        <f t="shared" si="17"/>
        <v>1395661</v>
      </c>
      <c r="AB22" s="34">
        <f t="shared" si="17"/>
        <v>885803.07000000007</v>
      </c>
      <c r="AC22" s="130">
        <f t="shared" si="3"/>
        <v>63.468354421310046</v>
      </c>
    </row>
    <row r="23" spans="1:29" ht="45" x14ac:dyDescent="0.25">
      <c r="A23" s="123" t="s">
        <v>11</v>
      </c>
      <c r="B23" s="124">
        <v>51</v>
      </c>
      <c r="C23" s="124">
        <v>0</v>
      </c>
      <c r="D23" s="4" t="s">
        <v>146</v>
      </c>
      <c r="E23" s="124">
        <v>851</v>
      </c>
      <c r="F23" s="4" t="s">
        <v>14</v>
      </c>
      <c r="G23" s="4" t="s">
        <v>16</v>
      </c>
      <c r="H23" s="4" t="s">
        <v>278</v>
      </c>
      <c r="I23" s="4" t="s">
        <v>22</v>
      </c>
      <c r="J23" s="34" t="e">
        <f>'2.ВС'!#REF!</f>
        <v>#REF!</v>
      </c>
      <c r="K23" s="34" t="e">
        <f>'2.ВС'!#REF!</f>
        <v>#REF!</v>
      </c>
      <c r="L23" s="34" t="e">
        <f>'2.ВС'!#REF!</f>
        <v>#REF!</v>
      </c>
      <c r="M23" s="34" t="e">
        <f>'2.ВС'!#REF!</f>
        <v>#REF!</v>
      </c>
      <c r="N23" s="34" t="e">
        <f>'2.ВС'!#REF!</f>
        <v>#REF!</v>
      </c>
      <c r="O23" s="34" t="e">
        <f>'2.ВС'!#REF!</f>
        <v>#REF!</v>
      </c>
      <c r="P23" s="34" t="e">
        <f>'2.ВС'!#REF!</f>
        <v>#REF!</v>
      </c>
      <c r="Q23" s="34" t="e">
        <f>'2.ВС'!#REF!</f>
        <v>#REF!</v>
      </c>
      <c r="R23" s="34" t="e">
        <f>'2.ВС'!#REF!</f>
        <v>#REF!</v>
      </c>
      <c r="S23" s="34" t="e">
        <f>'2.ВС'!#REF!</f>
        <v>#REF!</v>
      </c>
      <c r="T23" s="34" t="e">
        <f>'2.ВС'!#REF!</f>
        <v>#REF!</v>
      </c>
      <c r="U23" s="34" t="e">
        <f>'2.ВС'!#REF!</f>
        <v>#REF!</v>
      </c>
      <c r="V23" s="34" t="e">
        <f>'2.ВС'!#REF!</f>
        <v>#REF!</v>
      </c>
      <c r="W23" s="34" t="e">
        <f>'2.ВС'!#REF!</f>
        <v>#REF!</v>
      </c>
      <c r="X23" s="34" t="e">
        <f>'2.ВС'!#REF!</f>
        <v>#REF!</v>
      </c>
      <c r="Y23" s="34" t="e">
        <f>'2.ВС'!#REF!</f>
        <v>#REF!</v>
      </c>
      <c r="Z23" s="34">
        <f>'2.ВС'!J12</f>
        <v>1395661</v>
      </c>
      <c r="AA23" s="34">
        <f>'2.ВС'!K12</f>
        <v>1395661</v>
      </c>
      <c r="AB23" s="34">
        <f>'2.ВС'!L12</f>
        <v>885803.07000000007</v>
      </c>
      <c r="AC23" s="130">
        <f t="shared" si="3"/>
        <v>63.468354421310046</v>
      </c>
    </row>
    <row r="24" spans="1:29" ht="48.75" customHeight="1" x14ac:dyDescent="0.25">
      <c r="A24" s="25" t="s">
        <v>23</v>
      </c>
      <c r="B24" s="124">
        <v>51</v>
      </c>
      <c r="C24" s="124">
        <v>0</v>
      </c>
      <c r="D24" s="4" t="s">
        <v>146</v>
      </c>
      <c r="E24" s="124">
        <v>851</v>
      </c>
      <c r="F24" s="4" t="s">
        <v>20</v>
      </c>
      <c r="G24" s="4" t="s">
        <v>16</v>
      </c>
      <c r="H24" s="4" t="s">
        <v>279</v>
      </c>
      <c r="I24" s="4"/>
      <c r="J24" s="34" t="e">
        <f t="shared" ref="J24" si="18">J25+J27+J29</f>
        <v>#REF!</v>
      </c>
      <c r="K24" s="34" t="e">
        <f t="shared" ref="K24:Y24" si="19">K25+K27+K29</f>
        <v>#REF!</v>
      </c>
      <c r="L24" s="34" t="e">
        <f t="shared" si="19"/>
        <v>#REF!</v>
      </c>
      <c r="M24" s="34" t="e">
        <f t="shared" si="19"/>
        <v>#REF!</v>
      </c>
      <c r="N24" s="34" t="e">
        <f t="shared" si="19"/>
        <v>#REF!</v>
      </c>
      <c r="O24" s="34" t="e">
        <f t="shared" si="19"/>
        <v>#REF!</v>
      </c>
      <c r="P24" s="34" t="e">
        <f t="shared" si="19"/>
        <v>#REF!</v>
      </c>
      <c r="Q24" s="34" t="e">
        <f t="shared" si="19"/>
        <v>#REF!</v>
      </c>
      <c r="R24" s="34" t="e">
        <f t="shared" si="19"/>
        <v>#REF!</v>
      </c>
      <c r="S24" s="34" t="e">
        <f t="shared" si="19"/>
        <v>#REF!</v>
      </c>
      <c r="T24" s="34" t="e">
        <f t="shared" si="19"/>
        <v>#REF!</v>
      </c>
      <c r="U24" s="34" t="e">
        <f t="shared" si="19"/>
        <v>#REF!</v>
      </c>
      <c r="V24" s="34" t="e">
        <f t="shared" si="19"/>
        <v>#REF!</v>
      </c>
      <c r="W24" s="34" t="e">
        <f t="shared" si="19"/>
        <v>#REF!</v>
      </c>
      <c r="X24" s="34" t="e">
        <f t="shared" si="19"/>
        <v>#REF!</v>
      </c>
      <c r="Y24" s="34" t="e">
        <f t="shared" si="19"/>
        <v>#REF!</v>
      </c>
      <c r="Z24" s="34">
        <f t="shared" ref="Z24:AB24" si="20">Z25+Z27+Z29</f>
        <v>18588760</v>
      </c>
      <c r="AA24" s="34">
        <f t="shared" si="20"/>
        <v>18588760</v>
      </c>
      <c r="AB24" s="34">
        <f t="shared" si="20"/>
        <v>11664426.260000002</v>
      </c>
      <c r="AC24" s="130">
        <f t="shared" si="3"/>
        <v>62.749888965159592</v>
      </c>
    </row>
    <row r="25" spans="1:29" ht="108.75" customHeight="1" x14ac:dyDescent="0.25">
      <c r="A25" s="123" t="s">
        <v>19</v>
      </c>
      <c r="B25" s="124">
        <v>51</v>
      </c>
      <c r="C25" s="124">
        <v>0</v>
      </c>
      <c r="D25" s="4" t="s">
        <v>146</v>
      </c>
      <c r="E25" s="124">
        <v>851</v>
      </c>
      <c r="F25" s="4" t="s">
        <v>14</v>
      </c>
      <c r="G25" s="4" t="s">
        <v>16</v>
      </c>
      <c r="H25" s="4" t="s">
        <v>279</v>
      </c>
      <c r="I25" s="4" t="s">
        <v>21</v>
      </c>
      <c r="J25" s="34" t="e">
        <f t="shared" ref="J25:AB25" si="21">J26</f>
        <v>#REF!</v>
      </c>
      <c r="K25" s="34" t="e">
        <f t="shared" si="21"/>
        <v>#REF!</v>
      </c>
      <c r="L25" s="34" t="e">
        <f t="shared" si="21"/>
        <v>#REF!</v>
      </c>
      <c r="M25" s="34" t="e">
        <f t="shared" si="21"/>
        <v>#REF!</v>
      </c>
      <c r="N25" s="34" t="e">
        <f t="shared" si="21"/>
        <v>#REF!</v>
      </c>
      <c r="O25" s="34" t="e">
        <f t="shared" si="21"/>
        <v>#REF!</v>
      </c>
      <c r="P25" s="34" t="e">
        <f t="shared" si="21"/>
        <v>#REF!</v>
      </c>
      <c r="Q25" s="34" t="e">
        <f t="shared" si="21"/>
        <v>#REF!</v>
      </c>
      <c r="R25" s="34" t="e">
        <f t="shared" si="21"/>
        <v>#REF!</v>
      </c>
      <c r="S25" s="34" t="e">
        <f t="shared" si="21"/>
        <v>#REF!</v>
      </c>
      <c r="T25" s="34" t="e">
        <f t="shared" si="21"/>
        <v>#REF!</v>
      </c>
      <c r="U25" s="34" t="e">
        <f t="shared" si="21"/>
        <v>#REF!</v>
      </c>
      <c r="V25" s="34" t="e">
        <f t="shared" si="21"/>
        <v>#REF!</v>
      </c>
      <c r="W25" s="34" t="e">
        <f t="shared" si="21"/>
        <v>#REF!</v>
      </c>
      <c r="X25" s="34" t="e">
        <f t="shared" si="21"/>
        <v>#REF!</v>
      </c>
      <c r="Y25" s="34" t="e">
        <f t="shared" si="21"/>
        <v>#REF!</v>
      </c>
      <c r="Z25" s="34">
        <f t="shared" si="21"/>
        <v>13698300</v>
      </c>
      <c r="AA25" s="34">
        <f t="shared" si="21"/>
        <v>13698300</v>
      </c>
      <c r="AB25" s="34">
        <f t="shared" si="21"/>
        <v>8719544.0500000007</v>
      </c>
      <c r="AC25" s="130">
        <f t="shared" si="3"/>
        <v>63.654205631355723</v>
      </c>
    </row>
    <row r="26" spans="1:29" ht="45" x14ac:dyDescent="0.25">
      <c r="A26" s="123" t="s">
        <v>11</v>
      </c>
      <c r="B26" s="124">
        <v>51</v>
      </c>
      <c r="C26" s="124">
        <v>0</v>
      </c>
      <c r="D26" s="4" t="s">
        <v>146</v>
      </c>
      <c r="E26" s="124">
        <v>851</v>
      </c>
      <c r="F26" s="4" t="s">
        <v>14</v>
      </c>
      <c r="G26" s="4" t="s">
        <v>16</v>
      </c>
      <c r="H26" s="4" t="s">
        <v>279</v>
      </c>
      <c r="I26" s="4" t="s">
        <v>22</v>
      </c>
      <c r="J26" s="34" t="e">
        <f>'2.ВС'!#REF!</f>
        <v>#REF!</v>
      </c>
      <c r="K26" s="34" t="e">
        <f>'2.ВС'!#REF!</f>
        <v>#REF!</v>
      </c>
      <c r="L26" s="34" t="e">
        <f>'2.ВС'!#REF!</f>
        <v>#REF!</v>
      </c>
      <c r="M26" s="34" t="e">
        <f>'2.ВС'!#REF!</f>
        <v>#REF!</v>
      </c>
      <c r="N26" s="34" t="e">
        <f>'2.ВС'!#REF!</f>
        <v>#REF!</v>
      </c>
      <c r="O26" s="34" t="e">
        <f>'2.ВС'!#REF!</f>
        <v>#REF!</v>
      </c>
      <c r="P26" s="34" t="e">
        <f>'2.ВС'!#REF!</f>
        <v>#REF!</v>
      </c>
      <c r="Q26" s="34" t="e">
        <f>'2.ВС'!#REF!</f>
        <v>#REF!</v>
      </c>
      <c r="R26" s="34" t="e">
        <f>'2.ВС'!#REF!</f>
        <v>#REF!</v>
      </c>
      <c r="S26" s="34" t="e">
        <f>'2.ВС'!#REF!</f>
        <v>#REF!</v>
      </c>
      <c r="T26" s="34" t="e">
        <f>'2.ВС'!#REF!</f>
        <v>#REF!</v>
      </c>
      <c r="U26" s="34" t="e">
        <f>'2.ВС'!#REF!</f>
        <v>#REF!</v>
      </c>
      <c r="V26" s="34" t="e">
        <f>'2.ВС'!#REF!</f>
        <v>#REF!</v>
      </c>
      <c r="W26" s="34" t="e">
        <f>'2.ВС'!#REF!</f>
        <v>#REF!</v>
      </c>
      <c r="X26" s="34" t="e">
        <f>'2.ВС'!#REF!</f>
        <v>#REF!</v>
      </c>
      <c r="Y26" s="34" t="e">
        <f>'2.ВС'!#REF!</f>
        <v>#REF!</v>
      </c>
      <c r="Z26" s="34">
        <f>'2.ВС'!J15</f>
        <v>13698300</v>
      </c>
      <c r="AA26" s="34">
        <f>'2.ВС'!K15</f>
        <v>13698300</v>
      </c>
      <c r="AB26" s="34">
        <f>'2.ВС'!L15</f>
        <v>8719544.0500000007</v>
      </c>
      <c r="AC26" s="130">
        <f t="shared" si="3"/>
        <v>63.654205631355723</v>
      </c>
    </row>
    <row r="27" spans="1:29" ht="48" customHeight="1" x14ac:dyDescent="0.25">
      <c r="A27" s="111" t="s">
        <v>25</v>
      </c>
      <c r="B27" s="124">
        <v>51</v>
      </c>
      <c r="C27" s="124">
        <v>0</v>
      </c>
      <c r="D27" s="4" t="s">
        <v>146</v>
      </c>
      <c r="E27" s="124">
        <v>851</v>
      </c>
      <c r="F27" s="4" t="s">
        <v>14</v>
      </c>
      <c r="G27" s="4" t="s">
        <v>16</v>
      </c>
      <c r="H27" s="4" t="s">
        <v>279</v>
      </c>
      <c r="I27" s="4" t="s">
        <v>26</v>
      </c>
      <c r="J27" s="34" t="e">
        <f t="shared" ref="J27:AB27" si="22">J28</f>
        <v>#REF!</v>
      </c>
      <c r="K27" s="34" t="e">
        <f t="shared" si="22"/>
        <v>#REF!</v>
      </c>
      <c r="L27" s="34" t="e">
        <f t="shared" si="22"/>
        <v>#REF!</v>
      </c>
      <c r="M27" s="34" t="e">
        <f t="shared" si="22"/>
        <v>#REF!</v>
      </c>
      <c r="N27" s="34" t="e">
        <f t="shared" si="22"/>
        <v>#REF!</v>
      </c>
      <c r="O27" s="34" t="e">
        <f t="shared" si="22"/>
        <v>#REF!</v>
      </c>
      <c r="P27" s="34" t="e">
        <f t="shared" si="22"/>
        <v>#REF!</v>
      </c>
      <c r="Q27" s="34" t="e">
        <f t="shared" si="22"/>
        <v>#REF!</v>
      </c>
      <c r="R27" s="34" t="e">
        <f t="shared" si="22"/>
        <v>#REF!</v>
      </c>
      <c r="S27" s="34" t="e">
        <f t="shared" si="22"/>
        <v>#REF!</v>
      </c>
      <c r="T27" s="34" t="e">
        <f t="shared" si="22"/>
        <v>#REF!</v>
      </c>
      <c r="U27" s="34" t="e">
        <f t="shared" si="22"/>
        <v>#REF!</v>
      </c>
      <c r="V27" s="34" t="e">
        <f t="shared" si="22"/>
        <v>#REF!</v>
      </c>
      <c r="W27" s="34" t="e">
        <f t="shared" si="22"/>
        <v>#REF!</v>
      </c>
      <c r="X27" s="34" t="e">
        <f t="shared" si="22"/>
        <v>#REF!</v>
      </c>
      <c r="Y27" s="34" t="e">
        <f t="shared" si="22"/>
        <v>#REF!</v>
      </c>
      <c r="Z27" s="34">
        <f t="shared" si="22"/>
        <v>4694366</v>
      </c>
      <c r="AA27" s="34">
        <f t="shared" si="22"/>
        <v>4694366</v>
      </c>
      <c r="AB27" s="34">
        <f t="shared" si="22"/>
        <v>2794183.72</v>
      </c>
      <c r="AC27" s="130">
        <f t="shared" si="3"/>
        <v>59.522067942721137</v>
      </c>
    </row>
    <row r="28" spans="1:29" ht="60" x14ac:dyDescent="0.25">
      <c r="A28" s="111" t="s">
        <v>12</v>
      </c>
      <c r="B28" s="124">
        <v>51</v>
      </c>
      <c r="C28" s="124">
        <v>0</v>
      </c>
      <c r="D28" s="4" t="s">
        <v>146</v>
      </c>
      <c r="E28" s="124">
        <v>851</v>
      </c>
      <c r="F28" s="4" t="s">
        <v>14</v>
      </c>
      <c r="G28" s="4" t="s">
        <v>16</v>
      </c>
      <c r="H28" s="4" t="s">
        <v>279</v>
      </c>
      <c r="I28" s="4" t="s">
        <v>27</v>
      </c>
      <c r="J28" s="34" t="e">
        <f>'2.ВС'!#REF!</f>
        <v>#REF!</v>
      </c>
      <c r="K28" s="34" t="e">
        <f>'2.ВС'!#REF!</f>
        <v>#REF!</v>
      </c>
      <c r="L28" s="34" t="e">
        <f>'2.ВС'!#REF!</f>
        <v>#REF!</v>
      </c>
      <c r="M28" s="34" t="e">
        <f>'2.ВС'!#REF!</f>
        <v>#REF!</v>
      </c>
      <c r="N28" s="34" t="e">
        <f>'2.ВС'!#REF!</f>
        <v>#REF!</v>
      </c>
      <c r="O28" s="34" t="e">
        <f>'2.ВС'!#REF!</f>
        <v>#REF!</v>
      </c>
      <c r="P28" s="34" t="e">
        <f>'2.ВС'!#REF!</f>
        <v>#REF!</v>
      </c>
      <c r="Q28" s="34" t="e">
        <f>'2.ВС'!#REF!</f>
        <v>#REF!</v>
      </c>
      <c r="R28" s="34" t="e">
        <f>'2.ВС'!#REF!</f>
        <v>#REF!</v>
      </c>
      <c r="S28" s="34" t="e">
        <f>'2.ВС'!#REF!</f>
        <v>#REF!</v>
      </c>
      <c r="T28" s="34" t="e">
        <f>'2.ВС'!#REF!</f>
        <v>#REF!</v>
      </c>
      <c r="U28" s="34" t="e">
        <f>'2.ВС'!#REF!</f>
        <v>#REF!</v>
      </c>
      <c r="V28" s="34" t="e">
        <f>'2.ВС'!#REF!</f>
        <v>#REF!</v>
      </c>
      <c r="W28" s="34" t="e">
        <f>'2.ВС'!#REF!</f>
        <v>#REF!</v>
      </c>
      <c r="X28" s="34" t="e">
        <f>'2.ВС'!#REF!</f>
        <v>#REF!</v>
      </c>
      <c r="Y28" s="34" t="e">
        <f>'2.ВС'!#REF!</f>
        <v>#REF!</v>
      </c>
      <c r="Z28" s="34">
        <f>'2.ВС'!J17</f>
        <v>4694366</v>
      </c>
      <c r="AA28" s="34">
        <f>'2.ВС'!K17</f>
        <v>4694366</v>
      </c>
      <c r="AB28" s="34">
        <f>'2.ВС'!L17</f>
        <v>2794183.72</v>
      </c>
      <c r="AC28" s="130">
        <f t="shared" si="3"/>
        <v>59.522067942721137</v>
      </c>
    </row>
    <row r="29" spans="1:29" x14ac:dyDescent="0.25">
      <c r="A29" s="111" t="s">
        <v>28</v>
      </c>
      <c r="B29" s="124">
        <v>51</v>
      </c>
      <c r="C29" s="124">
        <v>0</v>
      </c>
      <c r="D29" s="4" t="s">
        <v>146</v>
      </c>
      <c r="E29" s="124">
        <v>851</v>
      </c>
      <c r="F29" s="4" t="s">
        <v>14</v>
      </c>
      <c r="G29" s="4" t="s">
        <v>16</v>
      </c>
      <c r="H29" s="4" t="s">
        <v>279</v>
      </c>
      <c r="I29" s="4" t="s">
        <v>29</v>
      </c>
      <c r="J29" s="34" t="e">
        <f t="shared" ref="J29:AB29" si="23">J30</f>
        <v>#REF!</v>
      </c>
      <c r="K29" s="34" t="e">
        <f t="shared" si="23"/>
        <v>#REF!</v>
      </c>
      <c r="L29" s="34" t="e">
        <f t="shared" si="23"/>
        <v>#REF!</v>
      </c>
      <c r="M29" s="34" t="e">
        <f t="shared" si="23"/>
        <v>#REF!</v>
      </c>
      <c r="N29" s="34" t="e">
        <f t="shared" si="23"/>
        <v>#REF!</v>
      </c>
      <c r="O29" s="34" t="e">
        <f t="shared" si="23"/>
        <v>#REF!</v>
      </c>
      <c r="P29" s="34" t="e">
        <f t="shared" si="23"/>
        <v>#REF!</v>
      </c>
      <c r="Q29" s="34" t="e">
        <f t="shared" si="23"/>
        <v>#REF!</v>
      </c>
      <c r="R29" s="34" t="e">
        <f t="shared" si="23"/>
        <v>#REF!</v>
      </c>
      <c r="S29" s="34" t="e">
        <f t="shared" si="23"/>
        <v>#REF!</v>
      </c>
      <c r="T29" s="34" t="e">
        <f t="shared" si="23"/>
        <v>#REF!</v>
      </c>
      <c r="U29" s="34" t="e">
        <f t="shared" si="23"/>
        <v>#REF!</v>
      </c>
      <c r="V29" s="34" t="e">
        <f t="shared" si="23"/>
        <v>#REF!</v>
      </c>
      <c r="W29" s="34" t="e">
        <f t="shared" si="23"/>
        <v>#REF!</v>
      </c>
      <c r="X29" s="34" t="e">
        <f t="shared" si="23"/>
        <v>#REF!</v>
      </c>
      <c r="Y29" s="34" t="e">
        <f t="shared" si="23"/>
        <v>#REF!</v>
      </c>
      <c r="Z29" s="34">
        <f t="shared" si="23"/>
        <v>196094</v>
      </c>
      <c r="AA29" s="34">
        <f t="shared" si="23"/>
        <v>196094</v>
      </c>
      <c r="AB29" s="34">
        <f t="shared" si="23"/>
        <v>150698.49</v>
      </c>
      <c r="AC29" s="130">
        <f t="shared" si="3"/>
        <v>76.850127999836801</v>
      </c>
    </row>
    <row r="30" spans="1:29" ht="30" x14ac:dyDescent="0.25">
      <c r="A30" s="111" t="s">
        <v>30</v>
      </c>
      <c r="B30" s="124">
        <v>51</v>
      </c>
      <c r="C30" s="124">
        <v>0</v>
      </c>
      <c r="D30" s="4" t="s">
        <v>146</v>
      </c>
      <c r="E30" s="124">
        <v>851</v>
      </c>
      <c r="F30" s="4" t="s">
        <v>14</v>
      </c>
      <c r="G30" s="4" t="s">
        <v>16</v>
      </c>
      <c r="H30" s="4" t="s">
        <v>279</v>
      </c>
      <c r="I30" s="4" t="s">
        <v>31</v>
      </c>
      <c r="J30" s="34" t="e">
        <f>'2.ВС'!#REF!</f>
        <v>#REF!</v>
      </c>
      <c r="K30" s="34" t="e">
        <f>'2.ВС'!#REF!</f>
        <v>#REF!</v>
      </c>
      <c r="L30" s="34" t="e">
        <f>'2.ВС'!#REF!</f>
        <v>#REF!</v>
      </c>
      <c r="M30" s="34" t="e">
        <f>'2.ВС'!#REF!</f>
        <v>#REF!</v>
      </c>
      <c r="N30" s="34" t="e">
        <f>'2.ВС'!#REF!</f>
        <v>#REF!</v>
      </c>
      <c r="O30" s="34" t="e">
        <f>'2.ВС'!#REF!</f>
        <v>#REF!</v>
      </c>
      <c r="P30" s="34" t="e">
        <f>'2.ВС'!#REF!</f>
        <v>#REF!</v>
      </c>
      <c r="Q30" s="34" t="e">
        <f>'2.ВС'!#REF!</f>
        <v>#REF!</v>
      </c>
      <c r="R30" s="34" t="e">
        <f>'2.ВС'!#REF!</f>
        <v>#REF!</v>
      </c>
      <c r="S30" s="34" t="e">
        <f>'2.ВС'!#REF!</f>
        <v>#REF!</v>
      </c>
      <c r="T30" s="34" t="e">
        <f>'2.ВС'!#REF!</f>
        <v>#REF!</v>
      </c>
      <c r="U30" s="34" t="e">
        <f>'2.ВС'!#REF!</f>
        <v>#REF!</v>
      </c>
      <c r="V30" s="34" t="e">
        <f>'2.ВС'!#REF!</f>
        <v>#REF!</v>
      </c>
      <c r="W30" s="34" t="e">
        <f>'2.ВС'!#REF!</f>
        <v>#REF!</v>
      </c>
      <c r="X30" s="34" t="e">
        <f>'2.ВС'!#REF!</f>
        <v>#REF!</v>
      </c>
      <c r="Y30" s="34" t="e">
        <f>'2.ВС'!#REF!</f>
        <v>#REF!</v>
      </c>
      <c r="Z30" s="34">
        <f>'2.ВС'!J19</f>
        <v>196094</v>
      </c>
      <c r="AA30" s="34">
        <f>'2.ВС'!K19</f>
        <v>196094</v>
      </c>
      <c r="AB30" s="34">
        <f>'2.ВС'!L19</f>
        <v>150698.49</v>
      </c>
      <c r="AC30" s="130">
        <f t="shared" si="3"/>
        <v>76.850127999836801</v>
      </c>
    </row>
    <row r="31" spans="1:29" ht="45" x14ac:dyDescent="0.25">
      <c r="A31" s="25" t="s">
        <v>366</v>
      </c>
      <c r="B31" s="124">
        <v>51</v>
      </c>
      <c r="C31" s="124">
        <v>0</v>
      </c>
      <c r="D31" s="4" t="s">
        <v>146</v>
      </c>
      <c r="E31" s="124">
        <v>851</v>
      </c>
      <c r="F31" s="4" t="s">
        <v>14</v>
      </c>
      <c r="G31" s="4" t="s">
        <v>16</v>
      </c>
      <c r="H31" s="4" t="s">
        <v>281</v>
      </c>
      <c r="I31" s="4"/>
      <c r="J31" s="34" t="e">
        <f t="shared" ref="J31:AB32" si="24">J32</f>
        <v>#REF!</v>
      </c>
      <c r="K31" s="34" t="e">
        <f t="shared" si="24"/>
        <v>#REF!</v>
      </c>
      <c r="L31" s="34" t="e">
        <f t="shared" si="24"/>
        <v>#REF!</v>
      </c>
      <c r="M31" s="34" t="e">
        <f t="shared" si="24"/>
        <v>#REF!</v>
      </c>
      <c r="N31" s="34" t="e">
        <f t="shared" si="24"/>
        <v>#REF!</v>
      </c>
      <c r="O31" s="34" t="e">
        <f t="shared" si="24"/>
        <v>#REF!</v>
      </c>
      <c r="P31" s="34" t="e">
        <f t="shared" si="24"/>
        <v>#REF!</v>
      </c>
      <c r="Q31" s="34" t="e">
        <f t="shared" si="24"/>
        <v>#REF!</v>
      </c>
      <c r="R31" s="34" t="e">
        <f t="shared" si="24"/>
        <v>#REF!</v>
      </c>
      <c r="S31" s="34" t="e">
        <f t="shared" si="24"/>
        <v>#REF!</v>
      </c>
      <c r="T31" s="34" t="e">
        <f t="shared" si="24"/>
        <v>#REF!</v>
      </c>
      <c r="U31" s="34" t="e">
        <f t="shared" si="24"/>
        <v>#REF!</v>
      </c>
      <c r="V31" s="34" t="e">
        <f t="shared" si="24"/>
        <v>#REF!</v>
      </c>
      <c r="W31" s="34" t="e">
        <f t="shared" si="24"/>
        <v>#REF!</v>
      </c>
      <c r="X31" s="34" t="e">
        <f t="shared" si="24"/>
        <v>#REF!</v>
      </c>
      <c r="Y31" s="34" t="e">
        <f t="shared" si="24"/>
        <v>#REF!</v>
      </c>
      <c r="Z31" s="34">
        <f t="shared" si="24"/>
        <v>390596</v>
      </c>
      <c r="AA31" s="34">
        <f t="shared" si="24"/>
        <v>390596</v>
      </c>
      <c r="AB31" s="34">
        <f t="shared" si="24"/>
        <v>349855.46</v>
      </c>
      <c r="AC31" s="130">
        <f t="shared" si="3"/>
        <v>89.569647410623759</v>
      </c>
    </row>
    <row r="32" spans="1:29" ht="45.75" customHeight="1" x14ac:dyDescent="0.25">
      <c r="A32" s="111" t="s">
        <v>25</v>
      </c>
      <c r="B32" s="124">
        <v>51</v>
      </c>
      <c r="C32" s="124">
        <v>0</v>
      </c>
      <c r="D32" s="4" t="s">
        <v>146</v>
      </c>
      <c r="E32" s="124">
        <v>851</v>
      </c>
      <c r="F32" s="4" t="s">
        <v>14</v>
      </c>
      <c r="G32" s="4" t="s">
        <v>16</v>
      </c>
      <c r="H32" s="4" t="s">
        <v>281</v>
      </c>
      <c r="I32" s="4" t="s">
        <v>26</v>
      </c>
      <c r="J32" s="34" t="e">
        <f t="shared" si="24"/>
        <v>#REF!</v>
      </c>
      <c r="K32" s="34" t="e">
        <f t="shared" si="24"/>
        <v>#REF!</v>
      </c>
      <c r="L32" s="34" t="e">
        <f t="shared" si="24"/>
        <v>#REF!</v>
      </c>
      <c r="M32" s="34" t="e">
        <f t="shared" si="24"/>
        <v>#REF!</v>
      </c>
      <c r="N32" s="34" t="e">
        <f t="shared" si="24"/>
        <v>#REF!</v>
      </c>
      <c r="O32" s="34" t="e">
        <f t="shared" si="24"/>
        <v>#REF!</v>
      </c>
      <c r="P32" s="34" t="e">
        <f t="shared" si="24"/>
        <v>#REF!</v>
      </c>
      <c r="Q32" s="34" t="e">
        <f t="shared" si="24"/>
        <v>#REF!</v>
      </c>
      <c r="R32" s="34" t="e">
        <f t="shared" si="24"/>
        <v>#REF!</v>
      </c>
      <c r="S32" s="34" t="e">
        <f t="shared" si="24"/>
        <v>#REF!</v>
      </c>
      <c r="T32" s="34" t="e">
        <f t="shared" si="24"/>
        <v>#REF!</v>
      </c>
      <c r="U32" s="34" t="e">
        <f t="shared" si="24"/>
        <v>#REF!</v>
      </c>
      <c r="V32" s="34" t="e">
        <f t="shared" si="24"/>
        <v>#REF!</v>
      </c>
      <c r="W32" s="34" t="e">
        <f t="shared" si="24"/>
        <v>#REF!</v>
      </c>
      <c r="X32" s="34" t="e">
        <f t="shared" si="24"/>
        <v>#REF!</v>
      </c>
      <c r="Y32" s="34" t="e">
        <f t="shared" si="24"/>
        <v>#REF!</v>
      </c>
      <c r="Z32" s="34">
        <f t="shared" si="24"/>
        <v>390596</v>
      </c>
      <c r="AA32" s="34">
        <f t="shared" si="24"/>
        <v>390596</v>
      </c>
      <c r="AB32" s="34">
        <f t="shared" si="24"/>
        <v>349855.46</v>
      </c>
      <c r="AC32" s="130">
        <f t="shared" si="3"/>
        <v>89.569647410623759</v>
      </c>
    </row>
    <row r="33" spans="1:29" ht="60" x14ac:dyDescent="0.25">
      <c r="A33" s="111" t="s">
        <v>12</v>
      </c>
      <c r="B33" s="124">
        <v>51</v>
      </c>
      <c r="C33" s="124">
        <v>0</v>
      </c>
      <c r="D33" s="4" t="s">
        <v>146</v>
      </c>
      <c r="E33" s="124">
        <v>851</v>
      </c>
      <c r="F33" s="4" t="s">
        <v>14</v>
      </c>
      <c r="G33" s="4" t="s">
        <v>16</v>
      </c>
      <c r="H33" s="4" t="s">
        <v>281</v>
      </c>
      <c r="I33" s="4" t="s">
        <v>27</v>
      </c>
      <c r="J33" s="34" t="e">
        <f>'2.ВС'!#REF!</f>
        <v>#REF!</v>
      </c>
      <c r="K33" s="34" t="e">
        <f>'2.ВС'!#REF!</f>
        <v>#REF!</v>
      </c>
      <c r="L33" s="34" t="e">
        <f>'2.ВС'!#REF!</f>
        <v>#REF!</v>
      </c>
      <c r="M33" s="34" t="e">
        <f>'2.ВС'!#REF!</f>
        <v>#REF!</v>
      </c>
      <c r="N33" s="34" t="e">
        <f>'2.ВС'!#REF!</f>
        <v>#REF!</v>
      </c>
      <c r="O33" s="34" t="e">
        <f>'2.ВС'!#REF!</f>
        <v>#REF!</v>
      </c>
      <c r="P33" s="34" t="e">
        <f>'2.ВС'!#REF!</f>
        <v>#REF!</v>
      </c>
      <c r="Q33" s="34" t="e">
        <f>'2.ВС'!#REF!</f>
        <v>#REF!</v>
      </c>
      <c r="R33" s="34" t="e">
        <f>'2.ВС'!#REF!</f>
        <v>#REF!</v>
      </c>
      <c r="S33" s="34" t="e">
        <f>'2.ВС'!#REF!</f>
        <v>#REF!</v>
      </c>
      <c r="T33" s="34" t="e">
        <f>'2.ВС'!#REF!</f>
        <v>#REF!</v>
      </c>
      <c r="U33" s="34" t="e">
        <f>'2.ВС'!#REF!</f>
        <v>#REF!</v>
      </c>
      <c r="V33" s="34" t="e">
        <f>'2.ВС'!#REF!</f>
        <v>#REF!</v>
      </c>
      <c r="W33" s="34" t="e">
        <f>'2.ВС'!#REF!</f>
        <v>#REF!</v>
      </c>
      <c r="X33" s="34" t="e">
        <f>'2.ВС'!#REF!</f>
        <v>#REF!</v>
      </c>
      <c r="Y33" s="34" t="e">
        <f>'2.ВС'!#REF!</f>
        <v>#REF!</v>
      </c>
      <c r="Z33" s="34">
        <f>'2.ВС'!J22</f>
        <v>390596</v>
      </c>
      <c r="AA33" s="34">
        <f>'2.ВС'!K22</f>
        <v>390596</v>
      </c>
      <c r="AB33" s="34">
        <f>'2.ВС'!L22</f>
        <v>349855.46</v>
      </c>
      <c r="AC33" s="130">
        <f t="shared" si="3"/>
        <v>89.569647410623759</v>
      </c>
    </row>
    <row r="34" spans="1:29" ht="45" x14ac:dyDescent="0.25">
      <c r="A34" s="25" t="s">
        <v>49</v>
      </c>
      <c r="B34" s="124">
        <v>51</v>
      </c>
      <c r="C34" s="124">
        <v>0</v>
      </c>
      <c r="D34" s="4" t="s">
        <v>146</v>
      </c>
      <c r="E34" s="124">
        <v>851</v>
      </c>
      <c r="F34" s="4" t="s">
        <v>20</v>
      </c>
      <c r="G34" s="5" t="s">
        <v>42</v>
      </c>
      <c r="H34" s="5" t="s">
        <v>283</v>
      </c>
      <c r="I34" s="4"/>
      <c r="J34" s="34" t="e">
        <f t="shared" ref="J34:AB35" si="25">J35</f>
        <v>#REF!</v>
      </c>
      <c r="K34" s="34" t="e">
        <f t="shared" si="25"/>
        <v>#REF!</v>
      </c>
      <c r="L34" s="34" t="e">
        <f t="shared" si="25"/>
        <v>#REF!</v>
      </c>
      <c r="M34" s="34" t="e">
        <f t="shared" si="25"/>
        <v>#REF!</v>
      </c>
      <c r="N34" s="34" t="e">
        <f t="shared" si="25"/>
        <v>#REF!</v>
      </c>
      <c r="O34" s="34" t="e">
        <f t="shared" si="25"/>
        <v>#REF!</v>
      </c>
      <c r="P34" s="34" t="e">
        <f t="shared" si="25"/>
        <v>#REF!</v>
      </c>
      <c r="Q34" s="34" t="e">
        <f t="shared" si="25"/>
        <v>#REF!</v>
      </c>
      <c r="R34" s="34" t="e">
        <f t="shared" si="25"/>
        <v>#REF!</v>
      </c>
      <c r="S34" s="34" t="e">
        <f t="shared" si="25"/>
        <v>#REF!</v>
      </c>
      <c r="T34" s="34" t="e">
        <f t="shared" si="25"/>
        <v>#REF!</v>
      </c>
      <c r="U34" s="34" t="e">
        <f t="shared" si="25"/>
        <v>#REF!</v>
      </c>
      <c r="V34" s="34" t="e">
        <f t="shared" si="25"/>
        <v>#REF!</v>
      </c>
      <c r="W34" s="34" t="e">
        <f t="shared" si="25"/>
        <v>#REF!</v>
      </c>
      <c r="X34" s="34" t="e">
        <f t="shared" si="25"/>
        <v>#REF!</v>
      </c>
      <c r="Y34" s="34" t="e">
        <f t="shared" si="25"/>
        <v>#REF!</v>
      </c>
      <c r="Z34" s="34">
        <f t="shared" si="25"/>
        <v>415600</v>
      </c>
      <c r="AA34" s="34">
        <f t="shared" si="25"/>
        <v>415600</v>
      </c>
      <c r="AB34" s="34">
        <f t="shared" si="25"/>
        <v>109500</v>
      </c>
      <c r="AC34" s="130">
        <f t="shared" si="3"/>
        <v>26.34744947064485</v>
      </c>
    </row>
    <row r="35" spans="1:29" ht="48.75" customHeight="1" x14ac:dyDescent="0.25">
      <c r="A35" s="111" t="s">
        <v>25</v>
      </c>
      <c r="B35" s="124">
        <v>51</v>
      </c>
      <c r="C35" s="124">
        <v>0</v>
      </c>
      <c r="D35" s="4" t="s">
        <v>146</v>
      </c>
      <c r="E35" s="124">
        <v>851</v>
      </c>
      <c r="F35" s="4" t="s">
        <v>14</v>
      </c>
      <c r="G35" s="4" t="s">
        <v>42</v>
      </c>
      <c r="H35" s="5" t="s">
        <v>283</v>
      </c>
      <c r="I35" s="4" t="s">
        <v>26</v>
      </c>
      <c r="J35" s="34" t="e">
        <f t="shared" si="25"/>
        <v>#REF!</v>
      </c>
      <c r="K35" s="34" t="e">
        <f t="shared" si="25"/>
        <v>#REF!</v>
      </c>
      <c r="L35" s="34" t="e">
        <f t="shared" si="25"/>
        <v>#REF!</v>
      </c>
      <c r="M35" s="34" t="e">
        <f t="shared" si="25"/>
        <v>#REF!</v>
      </c>
      <c r="N35" s="34" t="e">
        <f t="shared" si="25"/>
        <v>#REF!</v>
      </c>
      <c r="O35" s="34" t="e">
        <f t="shared" si="25"/>
        <v>#REF!</v>
      </c>
      <c r="P35" s="34" t="e">
        <f t="shared" si="25"/>
        <v>#REF!</v>
      </c>
      <c r="Q35" s="34" t="e">
        <f t="shared" si="25"/>
        <v>#REF!</v>
      </c>
      <c r="R35" s="34" t="e">
        <f t="shared" si="25"/>
        <v>#REF!</v>
      </c>
      <c r="S35" s="34" t="e">
        <f t="shared" si="25"/>
        <v>#REF!</v>
      </c>
      <c r="T35" s="34" t="e">
        <f t="shared" si="25"/>
        <v>#REF!</v>
      </c>
      <c r="U35" s="34" t="e">
        <f t="shared" si="25"/>
        <v>#REF!</v>
      </c>
      <c r="V35" s="34" t="e">
        <f t="shared" si="25"/>
        <v>#REF!</v>
      </c>
      <c r="W35" s="34" t="e">
        <f t="shared" si="25"/>
        <v>#REF!</v>
      </c>
      <c r="X35" s="34" t="e">
        <f t="shared" si="25"/>
        <v>#REF!</v>
      </c>
      <c r="Y35" s="34" t="e">
        <f t="shared" si="25"/>
        <v>#REF!</v>
      </c>
      <c r="Z35" s="34">
        <f t="shared" si="25"/>
        <v>415600</v>
      </c>
      <c r="AA35" s="34">
        <f t="shared" si="25"/>
        <v>415600</v>
      </c>
      <c r="AB35" s="34">
        <f t="shared" si="25"/>
        <v>109500</v>
      </c>
      <c r="AC35" s="130">
        <f t="shared" si="3"/>
        <v>26.34744947064485</v>
      </c>
    </row>
    <row r="36" spans="1:29" ht="60" x14ac:dyDescent="0.25">
      <c r="A36" s="111" t="s">
        <v>12</v>
      </c>
      <c r="B36" s="124">
        <v>51</v>
      </c>
      <c r="C36" s="124">
        <v>0</v>
      </c>
      <c r="D36" s="4" t="s">
        <v>146</v>
      </c>
      <c r="E36" s="124">
        <v>851</v>
      </c>
      <c r="F36" s="4" t="s">
        <v>14</v>
      </c>
      <c r="G36" s="4" t="s">
        <v>42</v>
      </c>
      <c r="H36" s="5" t="s">
        <v>283</v>
      </c>
      <c r="I36" s="4" t="s">
        <v>27</v>
      </c>
      <c r="J36" s="34" t="e">
        <f>'2.ВС'!#REF!</f>
        <v>#REF!</v>
      </c>
      <c r="K36" s="34" t="e">
        <f>'2.ВС'!#REF!</f>
        <v>#REF!</v>
      </c>
      <c r="L36" s="34" t="e">
        <f>'2.ВС'!#REF!</f>
        <v>#REF!</v>
      </c>
      <c r="M36" s="34" t="e">
        <f>'2.ВС'!#REF!</f>
        <v>#REF!</v>
      </c>
      <c r="N36" s="34" t="e">
        <f>'2.ВС'!#REF!</f>
        <v>#REF!</v>
      </c>
      <c r="O36" s="34" t="e">
        <f>'2.ВС'!#REF!</f>
        <v>#REF!</v>
      </c>
      <c r="P36" s="34" t="e">
        <f>'2.ВС'!#REF!</f>
        <v>#REF!</v>
      </c>
      <c r="Q36" s="34" t="e">
        <f>'2.ВС'!#REF!</f>
        <v>#REF!</v>
      </c>
      <c r="R36" s="34" t="e">
        <f>'2.ВС'!#REF!</f>
        <v>#REF!</v>
      </c>
      <c r="S36" s="34" t="e">
        <f>'2.ВС'!#REF!</f>
        <v>#REF!</v>
      </c>
      <c r="T36" s="34" t="e">
        <f>'2.ВС'!#REF!</f>
        <v>#REF!</v>
      </c>
      <c r="U36" s="34" t="e">
        <f>'2.ВС'!#REF!</f>
        <v>#REF!</v>
      </c>
      <c r="V36" s="34" t="e">
        <f>'2.ВС'!#REF!</f>
        <v>#REF!</v>
      </c>
      <c r="W36" s="34" t="e">
        <f>'2.ВС'!#REF!</f>
        <v>#REF!</v>
      </c>
      <c r="X36" s="34" t="e">
        <f>'2.ВС'!#REF!</f>
        <v>#REF!</v>
      </c>
      <c r="Y36" s="34" t="e">
        <f>'2.ВС'!#REF!</f>
        <v>#REF!</v>
      </c>
      <c r="Z36" s="34">
        <f>'2.ВС'!J47</f>
        <v>415600</v>
      </c>
      <c r="AA36" s="34">
        <f>'2.ВС'!K47</f>
        <v>415600</v>
      </c>
      <c r="AB36" s="34">
        <f>'2.ВС'!L47</f>
        <v>109500</v>
      </c>
      <c r="AC36" s="130">
        <f t="shared" si="3"/>
        <v>26.34744947064485</v>
      </c>
    </row>
    <row r="37" spans="1:29" ht="45" x14ac:dyDescent="0.25">
      <c r="A37" s="25" t="s">
        <v>51</v>
      </c>
      <c r="B37" s="124">
        <v>51</v>
      </c>
      <c r="C37" s="124">
        <v>0</v>
      </c>
      <c r="D37" s="4" t="s">
        <v>146</v>
      </c>
      <c r="E37" s="124">
        <v>851</v>
      </c>
      <c r="F37" s="4" t="s">
        <v>14</v>
      </c>
      <c r="G37" s="4" t="s">
        <v>42</v>
      </c>
      <c r="H37" s="5" t="s">
        <v>284</v>
      </c>
      <c r="I37" s="4"/>
      <c r="J37" s="34" t="e">
        <f t="shared" ref="J37:AB37" si="26">J38</f>
        <v>#REF!</v>
      </c>
      <c r="K37" s="34" t="e">
        <f t="shared" si="26"/>
        <v>#REF!</v>
      </c>
      <c r="L37" s="34" t="e">
        <f t="shared" si="26"/>
        <v>#REF!</v>
      </c>
      <c r="M37" s="34" t="e">
        <f t="shared" si="26"/>
        <v>#REF!</v>
      </c>
      <c r="N37" s="34" t="e">
        <f t="shared" si="26"/>
        <v>#REF!</v>
      </c>
      <c r="O37" s="34" t="e">
        <f t="shared" si="26"/>
        <v>#REF!</v>
      </c>
      <c r="P37" s="34" t="e">
        <f t="shared" si="26"/>
        <v>#REF!</v>
      </c>
      <c r="Q37" s="34" t="e">
        <f t="shared" si="26"/>
        <v>#REF!</v>
      </c>
      <c r="R37" s="34" t="e">
        <f t="shared" si="26"/>
        <v>#REF!</v>
      </c>
      <c r="S37" s="34" t="e">
        <f t="shared" si="26"/>
        <v>#REF!</v>
      </c>
      <c r="T37" s="34" t="e">
        <f t="shared" si="26"/>
        <v>#REF!</v>
      </c>
      <c r="U37" s="34" t="e">
        <f t="shared" si="26"/>
        <v>#REF!</v>
      </c>
      <c r="V37" s="34" t="e">
        <f t="shared" si="26"/>
        <v>#REF!</v>
      </c>
      <c r="W37" s="34" t="e">
        <f t="shared" si="26"/>
        <v>#REF!</v>
      </c>
      <c r="X37" s="34" t="e">
        <f t="shared" si="26"/>
        <v>#REF!</v>
      </c>
      <c r="Y37" s="34" t="e">
        <f t="shared" si="26"/>
        <v>#REF!</v>
      </c>
      <c r="Z37" s="34">
        <f t="shared" si="26"/>
        <v>70282</v>
      </c>
      <c r="AA37" s="34">
        <f t="shared" si="26"/>
        <v>70282</v>
      </c>
      <c r="AB37" s="34">
        <f t="shared" si="26"/>
        <v>49402.16</v>
      </c>
      <c r="AC37" s="130">
        <f t="shared" si="3"/>
        <v>70.291340599299971</v>
      </c>
    </row>
    <row r="38" spans="1:29" ht="48" customHeight="1" x14ac:dyDescent="0.25">
      <c r="A38" s="111" t="s">
        <v>25</v>
      </c>
      <c r="B38" s="124">
        <v>51</v>
      </c>
      <c r="C38" s="124">
        <v>0</v>
      </c>
      <c r="D38" s="4" t="s">
        <v>146</v>
      </c>
      <c r="E38" s="124">
        <v>851</v>
      </c>
      <c r="F38" s="4" t="s">
        <v>14</v>
      </c>
      <c r="G38" s="4" t="s">
        <v>42</v>
      </c>
      <c r="H38" s="5" t="s">
        <v>284</v>
      </c>
      <c r="I38" s="4" t="s">
        <v>26</v>
      </c>
      <c r="J38" s="34" t="e">
        <f t="shared" ref="J38:AB38" si="27">J39</f>
        <v>#REF!</v>
      </c>
      <c r="K38" s="34" t="e">
        <f t="shared" si="27"/>
        <v>#REF!</v>
      </c>
      <c r="L38" s="34" t="e">
        <f t="shared" si="27"/>
        <v>#REF!</v>
      </c>
      <c r="M38" s="34" t="e">
        <f t="shared" si="27"/>
        <v>#REF!</v>
      </c>
      <c r="N38" s="34" t="e">
        <f t="shared" si="27"/>
        <v>#REF!</v>
      </c>
      <c r="O38" s="34" t="e">
        <f t="shared" si="27"/>
        <v>#REF!</v>
      </c>
      <c r="P38" s="34" t="e">
        <f t="shared" si="27"/>
        <v>#REF!</v>
      </c>
      <c r="Q38" s="34" t="e">
        <f t="shared" si="27"/>
        <v>#REF!</v>
      </c>
      <c r="R38" s="34" t="e">
        <f t="shared" si="27"/>
        <v>#REF!</v>
      </c>
      <c r="S38" s="34" t="e">
        <f t="shared" si="27"/>
        <v>#REF!</v>
      </c>
      <c r="T38" s="34" t="e">
        <f t="shared" si="27"/>
        <v>#REF!</v>
      </c>
      <c r="U38" s="34" t="e">
        <f t="shared" si="27"/>
        <v>#REF!</v>
      </c>
      <c r="V38" s="34" t="e">
        <f t="shared" si="27"/>
        <v>#REF!</v>
      </c>
      <c r="W38" s="34" t="e">
        <f t="shared" si="27"/>
        <v>#REF!</v>
      </c>
      <c r="X38" s="34" t="e">
        <f t="shared" si="27"/>
        <v>#REF!</v>
      </c>
      <c r="Y38" s="34" t="e">
        <f t="shared" si="27"/>
        <v>#REF!</v>
      </c>
      <c r="Z38" s="34">
        <f t="shared" si="27"/>
        <v>70282</v>
      </c>
      <c r="AA38" s="34">
        <f t="shared" si="27"/>
        <v>70282</v>
      </c>
      <c r="AB38" s="34">
        <f t="shared" si="27"/>
        <v>49402.16</v>
      </c>
      <c r="AC38" s="130">
        <f t="shared" si="3"/>
        <v>70.291340599299971</v>
      </c>
    </row>
    <row r="39" spans="1:29" ht="60" x14ac:dyDescent="0.25">
      <c r="A39" s="111" t="s">
        <v>12</v>
      </c>
      <c r="B39" s="124">
        <v>51</v>
      </c>
      <c r="C39" s="124">
        <v>0</v>
      </c>
      <c r="D39" s="4" t="s">
        <v>146</v>
      </c>
      <c r="E39" s="124">
        <v>851</v>
      </c>
      <c r="F39" s="4" t="s">
        <v>14</v>
      </c>
      <c r="G39" s="4" t="s">
        <v>42</v>
      </c>
      <c r="H39" s="5" t="s">
        <v>284</v>
      </c>
      <c r="I39" s="4" t="s">
        <v>27</v>
      </c>
      <c r="J39" s="34" t="e">
        <f>'2.ВС'!#REF!</f>
        <v>#REF!</v>
      </c>
      <c r="K39" s="34" t="e">
        <f>'2.ВС'!#REF!</f>
        <v>#REF!</v>
      </c>
      <c r="L39" s="34" t="e">
        <f>'2.ВС'!#REF!</f>
        <v>#REF!</v>
      </c>
      <c r="M39" s="34" t="e">
        <f>'2.ВС'!#REF!</f>
        <v>#REF!</v>
      </c>
      <c r="N39" s="34" t="e">
        <f>'2.ВС'!#REF!</f>
        <v>#REF!</v>
      </c>
      <c r="O39" s="34" t="e">
        <f>'2.ВС'!#REF!</f>
        <v>#REF!</v>
      </c>
      <c r="P39" s="34" t="e">
        <f>'2.ВС'!#REF!</f>
        <v>#REF!</v>
      </c>
      <c r="Q39" s="34" t="e">
        <f>'2.ВС'!#REF!</f>
        <v>#REF!</v>
      </c>
      <c r="R39" s="34" t="e">
        <f>'2.ВС'!#REF!</f>
        <v>#REF!</v>
      </c>
      <c r="S39" s="34" t="e">
        <f>'2.ВС'!#REF!</f>
        <v>#REF!</v>
      </c>
      <c r="T39" s="34" t="e">
        <f>'2.ВС'!#REF!</f>
        <v>#REF!</v>
      </c>
      <c r="U39" s="34" t="e">
        <f>'2.ВС'!#REF!</f>
        <v>#REF!</v>
      </c>
      <c r="V39" s="34" t="e">
        <f>'2.ВС'!#REF!</f>
        <v>#REF!</v>
      </c>
      <c r="W39" s="34" t="e">
        <f>'2.ВС'!#REF!</f>
        <v>#REF!</v>
      </c>
      <c r="X39" s="34" t="e">
        <f>'2.ВС'!#REF!</f>
        <v>#REF!</v>
      </c>
      <c r="Y39" s="34" t="e">
        <f>'2.ВС'!#REF!</f>
        <v>#REF!</v>
      </c>
      <c r="Z39" s="34">
        <f>'2.ВС'!J50</f>
        <v>70282</v>
      </c>
      <c r="AA39" s="34">
        <f>'2.ВС'!K50</f>
        <v>70282</v>
      </c>
      <c r="AB39" s="34">
        <f>'2.ВС'!L50</f>
        <v>49402.16</v>
      </c>
      <c r="AC39" s="130">
        <f t="shared" si="3"/>
        <v>70.291340599299971</v>
      </c>
    </row>
    <row r="40" spans="1:29" ht="75" x14ac:dyDescent="0.25">
      <c r="A40" s="13" t="s">
        <v>371</v>
      </c>
      <c r="B40" s="78">
        <v>51</v>
      </c>
      <c r="C40" s="78">
        <v>0</v>
      </c>
      <c r="D40" s="4" t="s">
        <v>146</v>
      </c>
      <c r="E40" s="78">
        <v>851</v>
      </c>
      <c r="F40" s="4" t="s">
        <v>14</v>
      </c>
      <c r="G40" s="4" t="s">
        <v>42</v>
      </c>
      <c r="H40" s="5" t="s">
        <v>373</v>
      </c>
      <c r="I40" s="4"/>
      <c r="J40" s="34" t="e">
        <f t="shared" ref="J40:AB41" si="28">J41</f>
        <v>#REF!</v>
      </c>
      <c r="K40" s="34" t="e">
        <f t="shared" si="28"/>
        <v>#REF!</v>
      </c>
      <c r="L40" s="34" t="e">
        <f t="shared" si="28"/>
        <v>#REF!</v>
      </c>
      <c r="M40" s="34" t="e">
        <f t="shared" si="28"/>
        <v>#REF!</v>
      </c>
      <c r="N40" s="34" t="e">
        <f t="shared" si="28"/>
        <v>#REF!</v>
      </c>
      <c r="O40" s="34" t="e">
        <f t="shared" si="28"/>
        <v>#REF!</v>
      </c>
      <c r="P40" s="34" t="e">
        <f t="shared" si="28"/>
        <v>#REF!</v>
      </c>
      <c r="Q40" s="34" t="e">
        <f t="shared" si="28"/>
        <v>#REF!</v>
      </c>
      <c r="R40" s="34" t="e">
        <f t="shared" si="28"/>
        <v>#REF!</v>
      </c>
      <c r="S40" s="34" t="e">
        <f t="shared" si="28"/>
        <v>#REF!</v>
      </c>
      <c r="T40" s="34" t="e">
        <f t="shared" si="28"/>
        <v>#REF!</v>
      </c>
      <c r="U40" s="34" t="e">
        <f t="shared" si="28"/>
        <v>#REF!</v>
      </c>
      <c r="V40" s="34" t="e">
        <f t="shared" si="28"/>
        <v>#REF!</v>
      </c>
      <c r="W40" s="34" t="e">
        <f t="shared" si="28"/>
        <v>#REF!</v>
      </c>
      <c r="X40" s="34" t="e">
        <f t="shared" si="28"/>
        <v>#REF!</v>
      </c>
      <c r="Y40" s="34" t="e">
        <f t="shared" si="28"/>
        <v>#REF!</v>
      </c>
      <c r="Z40" s="34">
        <f t="shared" si="28"/>
        <v>951730</v>
      </c>
      <c r="AA40" s="34">
        <f t="shared" si="28"/>
        <v>951730</v>
      </c>
      <c r="AB40" s="34">
        <f t="shared" si="28"/>
        <v>466259.97</v>
      </c>
      <c r="AC40" s="130">
        <f t="shared" si="3"/>
        <v>48.99078204953085</v>
      </c>
    </row>
    <row r="41" spans="1:29" ht="45.75" customHeight="1" x14ac:dyDescent="0.25">
      <c r="A41" s="3" t="s">
        <v>25</v>
      </c>
      <c r="B41" s="78">
        <v>51</v>
      </c>
      <c r="C41" s="78">
        <v>0</v>
      </c>
      <c r="D41" s="4" t="s">
        <v>146</v>
      </c>
      <c r="E41" s="78">
        <v>851</v>
      </c>
      <c r="F41" s="4" t="s">
        <v>14</v>
      </c>
      <c r="G41" s="4" t="s">
        <v>42</v>
      </c>
      <c r="H41" s="5" t="s">
        <v>373</v>
      </c>
      <c r="I41" s="4" t="s">
        <v>26</v>
      </c>
      <c r="J41" s="34" t="e">
        <f t="shared" si="28"/>
        <v>#REF!</v>
      </c>
      <c r="K41" s="34" t="e">
        <f t="shared" si="28"/>
        <v>#REF!</v>
      </c>
      <c r="L41" s="34" t="e">
        <f t="shared" si="28"/>
        <v>#REF!</v>
      </c>
      <c r="M41" s="34" t="e">
        <f t="shared" si="28"/>
        <v>#REF!</v>
      </c>
      <c r="N41" s="34" t="e">
        <f t="shared" si="28"/>
        <v>#REF!</v>
      </c>
      <c r="O41" s="34" t="e">
        <f t="shared" si="28"/>
        <v>#REF!</v>
      </c>
      <c r="P41" s="34" t="e">
        <f t="shared" si="28"/>
        <v>#REF!</v>
      </c>
      <c r="Q41" s="34" t="e">
        <f t="shared" si="28"/>
        <v>#REF!</v>
      </c>
      <c r="R41" s="34" t="e">
        <f t="shared" si="28"/>
        <v>#REF!</v>
      </c>
      <c r="S41" s="34" t="e">
        <f t="shared" si="28"/>
        <v>#REF!</v>
      </c>
      <c r="T41" s="34" t="e">
        <f t="shared" si="28"/>
        <v>#REF!</v>
      </c>
      <c r="U41" s="34" t="e">
        <f t="shared" si="28"/>
        <v>#REF!</v>
      </c>
      <c r="V41" s="34" t="e">
        <f t="shared" si="28"/>
        <v>#REF!</v>
      </c>
      <c r="W41" s="34" t="e">
        <f t="shared" si="28"/>
        <v>#REF!</v>
      </c>
      <c r="X41" s="34" t="e">
        <f t="shared" si="28"/>
        <v>#REF!</v>
      </c>
      <c r="Y41" s="34" t="e">
        <f t="shared" si="28"/>
        <v>#REF!</v>
      </c>
      <c r="Z41" s="34">
        <f t="shared" si="28"/>
        <v>951730</v>
      </c>
      <c r="AA41" s="34">
        <f t="shared" si="28"/>
        <v>951730</v>
      </c>
      <c r="AB41" s="34">
        <f t="shared" si="28"/>
        <v>466259.97</v>
      </c>
      <c r="AC41" s="130">
        <f t="shared" si="3"/>
        <v>48.99078204953085</v>
      </c>
    </row>
    <row r="42" spans="1:29" ht="60" x14ac:dyDescent="0.25">
      <c r="A42" s="3" t="s">
        <v>12</v>
      </c>
      <c r="B42" s="78">
        <v>51</v>
      </c>
      <c r="C42" s="78">
        <v>0</v>
      </c>
      <c r="D42" s="4" t="s">
        <v>146</v>
      </c>
      <c r="E42" s="78">
        <v>851</v>
      </c>
      <c r="F42" s="4" t="s">
        <v>14</v>
      </c>
      <c r="G42" s="4" t="s">
        <v>42</v>
      </c>
      <c r="H42" s="5" t="s">
        <v>373</v>
      </c>
      <c r="I42" s="4" t="s">
        <v>27</v>
      </c>
      <c r="J42" s="34" t="e">
        <f>'2.ВС'!#REF!</f>
        <v>#REF!</v>
      </c>
      <c r="K42" s="34" t="e">
        <f>'2.ВС'!#REF!</f>
        <v>#REF!</v>
      </c>
      <c r="L42" s="34" t="e">
        <f>'2.ВС'!#REF!</f>
        <v>#REF!</v>
      </c>
      <c r="M42" s="34" t="e">
        <f>'2.ВС'!#REF!</f>
        <v>#REF!</v>
      </c>
      <c r="N42" s="34" t="e">
        <f>'2.ВС'!#REF!</f>
        <v>#REF!</v>
      </c>
      <c r="O42" s="34" t="e">
        <f>'2.ВС'!#REF!</f>
        <v>#REF!</v>
      </c>
      <c r="P42" s="34" t="e">
        <f>'2.ВС'!#REF!</f>
        <v>#REF!</v>
      </c>
      <c r="Q42" s="34" t="e">
        <f>'2.ВС'!#REF!</f>
        <v>#REF!</v>
      </c>
      <c r="R42" s="34" t="e">
        <f>'2.ВС'!#REF!</f>
        <v>#REF!</v>
      </c>
      <c r="S42" s="34" t="e">
        <f>'2.ВС'!#REF!</f>
        <v>#REF!</v>
      </c>
      <c r="T42" s="34" t="e">
        <f>'2.ВС'!#REF!</f>
        <v>#REF!</v>
      </c>
      <c r="U42" s="34" t="e">
        <f>'2.ВС'!#REF!</f>
        <v>#REF!</v>
      </c>
      <c r="V42" s="34" t="e">
        <f>'2.ВС'!#REF!</f>
        <v>#REF!</v>
      </c>
      <c r="W42" s="34" t="e">
        <f>'2.ВС'!#REF!</f>
        <v>#REF!</v>
      </c>
      <c r="X42" s="34" t="e">
        <f>'2.ВС'!#REF!</f>
        <v>#REF!</v>
      </c>
      <c r="Y42" s="34" t="e">
        <f>'2.ВС'!#REF!</f>
        <v>#REF!</v>
      </c>
      <c r="Z42" s="34">
        <f>'2.ВС'!J53</f>
        <v>951730</v>
      </c>
      <c r="AA42" s="34">
        <f>'2.ВС'!K53</f>
        <v>951730</v>
      </c>
      <c r="AB42" s="34">
        <f>'2.ВС'!L53</f>
        <v>466259.97</v>
      </c>
      <c r="AC42" s="130">
        <f t="shared" si="3"/>
        <v>48.99078204953085</v>
      </c>
    </row>
    <row r="43" spans="1:29" ht="30" x14ac:dyDescent="0.25">
      <c r="A43" s="25" t="s">
        <v>35</v>
      </c>
      <c r="B43" s="78">
        <v>51</v>
      </c>
      <c r="C43" s="78">
        <v>0</v>
      </c>
      <c r="D43" s="4" t="s">
        <v>146</v>
      </c>
      <c r="E43" s="78">
        <v>851</v>
      </c>
      <c r="F43" s="4" t="s">
        <v>14</v>
      </c>
      <c r="G43" s="4" t="s">
        <v>16</v>
      </c>
      <c r="H43" s="4" t="s">
        <v>282</v>
      </c>
      <c r="I43" s="4"/>
      <c r="J43" s="34" t="e">
        <f t="shared" ref="J43:AB44" si="29">J44</f>
        <v>#REF!</v>
      </c>
      <c r="K43" s="34" t="e">
        <f t="shared" si="29"/>
        <v>#REF!</v>
      </c>
      <c r="L43" s="34" t="e">
        <f t="shared" si="29"/>
        <v>#REF!</v>
      </c>
      <c r="M43" s="34" t="e">
        <f t="shared" si="29"/>
        <v>#REF!</v>
      </c>
      <c r="N43" s="34" t="e">
        <f t="shared" si="29"/>
        <v>#REF!</v>
      </c>
      <c r="O43" s="34" t="e">
        <f t="shared" si="29"/>
        <v>#REF!</v>
      </c>
      <c r="P43" s="34" t="e">
        <f t="shared" si="29"/>
        <v>#REF!</v>
      </c>
      <c r="Q43" s="34" t="e">
        <f t="shared" si="29"/>
        <v>#REF!</v>
      </c>
      <c r="R43" s="34" t="e">
        <f t="shared" si="29"/>
        <v>#REF!</v>
      </c>
      <c r="S43" s="34" t="e">
        <f t="shared" si="29"/>
        <v>#REF!</v>
      </c>
      <c r="T43" s="34" t="e">
        <f t="shared" si="29"/>
        <v>#REF!</v>
      </c>
      <c r="U43" s="34" t="e">
        <f t="shared" si="29"/>
        <v>#REF!</v>
      </c>
      <c r="V43" s="34" t="e">
        <f t="shared" si="29"/>
        <v>#REF!</v>
      </c>
      <c r="W43" s="34" t="e">
        <f t="shared" si="29"/>
        <v>#REF!</v>
      </c>
      <c r="X43" s="34" t="e">
        <f t="shared" si="29"/>
        <v>#REF!</v>
      </c>
      <c r="Y43" s="34" t="e">
        <f t="shared" si="29"/>
        <v>#REF!</v>
      </c>
      <c r="Z43" s="34">
        <f t="shared" si="29"/>
        <v>65000</v>
      </c>
      <c r="AA43" s="34">
        <f t="shared" si="29"/>
        <v>65000</v>
      </c>
      <c r="AB43" s="34">
        <f t="shared" si="29"/>
        <v>65000</v>
      </c>
      <c r="AC43" s="130">
        <f t="shared" si="3"/>
        <v>100</v>
      </c>
    </row>
    <row r="44" spans="1:29" x14ac:dyDescent="0.25">
      <c r="A44" s="3" t="s">
        <v>28</v>
      </c>
      <c r="B44" s="78">
        <v>51</v>
      </c>
      <c r="C44" s="78">
        <v>0</v>
      </c>
      <c r="D44" s="4" t="s">
        <v>146</v>
      </c>
      <c r="E44" s="78">
        <v>851</v>
      </c>
      <c r="F44" s="4" t="s">
        <v>14</v>
      </c>
      <c r="G44" s="4" t="s">
        <v>16</v>
      </c>
      <c r="H44" s="4" t="s">
        <v>282</v>
      </c>
      <c r="I44" s="4" t="s">
        <v>29</v>
      </c>
      <c r="J44" s="34" t="e">
        <f t="shared" si="29"/>
        <v>#REF!</v>
      </c>
      <c r="K44" s="34" t="e">
        <f t="shared" si="29"/>
        <v>#REF!</v>
      </c>
      <c r="L44" s="34" t="e">
        <f t="shared" si="29"/>
        <v>#REF!</v>
      </c>
      <c r="M44" s="34" t="e">
        <f t="shared" si="29"/>
        <v>#REF!</v>
      </c>
      <c r="N44" s="34" t="e">
        <f t="shared" si="29"/>
        <v>#REF!</v>
      </c>
      <c r="O44" s="34" t="e">
        <f t="shared" si="29"/>
        <v>#REF!</v>
      </c>
      <c r="P44" s="34" t="e">
        <f t="shared" si="29"/>
        <v>#REF!</v>
      </c>
      <c r="Q44" s="34" t="e">
        <f t="shared" si="29"/>
        <v>#REF!</v>
      </c>
      <c r="R44" s="34" t="e">
        <f t="shared" si="29"/>
        <v>#REF!</v>
      </c>
      <c r="S44" s="34" t="e">
        <f t="shared" si="29"/>
        <v>#REF!</v>
      </c>
      <c r="T44" s="34" t="e">
        <f t="shared" si="29"/>
        <v>#REF!</v>
      </c>
      <c r="U44" s="34" t="e">
        <f t="shared" si="29"/>
        <v>#REF!</v>
      </c>
      <c r="V44" s="34" t="e">
        <f t="shared" si="29"/>
        <v>#REF!</v>
      </c>
      <c r="W44" s="34" t="e">
        <f t="shared" si="29"/>
        <v>#REF!</v>
      </c>
      <c r="X44" s="34" t="e">
        <f t="shared" si="29"/>
        <v>#REF!</v>
      </c>
      <c r="Y44" s="34" t="e">
        <f t="shared" si="29"/>
        <v>#REF!</v>
      </c>
      <c r="Z44" s="34">
        <f t="shared" si="29"/>
        <v>65000</v>
      </c>
      <c r="AA44" s="34">
        <f t="shared" si="29"/>
        <v>65000</v>
      </c>
      <c r="AB44" s="34">
        <f t="shared" si="29"/>
        <v>65000</v>
      </c>
      <c r="AC44" s="130">
        <f t="shared" si="3"/>
        <v>100</v>
      </c>
    </row>
    <row r="45" spans="1:29" ht="30" x14ac:dyDescent="0.25">
      <c r="A45" s="3" t="s">
        <v>30</v>
      </c>
      <c r="B45" s="78">
        <v>51</v>
      </c>
      <c r="C45" s="78">
        <v>0</v>
      </c>
      <c r="D45" s="4" t="s">
        <v>146</v>
      </c>
      <c r="E45" s="78">
        <v>851</v>
      </c>
      <c r="F45" s="4" t="s">
        <v>14</v>
      </c>
      <c r="G45" s="4" t="s">
        <v>16</v>
      </c>
      <c r="H45" s="4" t="s">
        <v>282</v>
      </c>
      <c r="I45" s="4" t="s">
        <v>31</v>
      </c>
      <c r="J45" s="34" t="e">
        <f>'2.ВС'!#REF!</f>
        <v>#REF!</v>
      </c>
      <c r="K45" s="34" t="e">
        <f>'2.ВС'!#REF!</f>
        <v>#REF!</v>
      </c>
      <c r="L45" s="34" t="e">
        <f>'2.ВС'!#REF!</f>
        <v>#REF!</v>
      </c>
      <c r="M45" s="34" t="e">
        <f>'2.ВС'!#REF!</f>
        <v>#REF!</v>
      </c>
      <c r="N45" s="34" t="e">
        <f>'2.ВС'!#REF!</f>
        <v>#REF!</v>
      </c>
      <c r="O45" s="34" t="e">
        <f>'2.ВС'!#REF!</f>
        <v>#REF!</v>
      </c>
      <c r="P45" s="34" t="e">
        <f>'2.ВС'!#REF!</f>
        <v>#REF!</v>
      </c>
      <c r="Q45" s="34" t="e">
        <f>'2.ВС'!#REF!</f>
        <v>#REF!</v>
      </c>
      <c r="R45" s="34" t="e">
        <f>'2.ВС'!#REF!</f>
        <v>#REF!</v>
      </c>
      <c r="S45" s="34" t="e">
        <f>'2.ВС'!#REF!</f>
        <v>#REF!</v>
      </c>
      <c r="T45" s="34" t="e">
        <f>'2.ВС'!#REF!</f>
        <v>#REF!</v>
      </c>
      <c r="U45" s="34" t="e">
        <f>'2.ВС'!#REF!</f>
        <v>#REF!</v>
      </c>
      <c r="V45" s="34" t="e">
        <f>'2.ВС'!#REF!</f>
        <v>#REF!</v>
      </c>
      <c r="W45" s="34" t="e">
        <f>'2.ВС'!#REF!</f>
        <v>#REF!</v>
      </c>
      <c r="X45" s="34" t="e">
        <f>'2.ВС'!#REF!</f>
        <v>#REF!</v>
      </c>
      <c r="Y45" s="34" t="e">
        <f>'2.ВС'!#REF!</f>
        <v>#REF!</v>
      </c>
      <c r="Z45" s="34">
        <f>'2.ВС'!J25</f>
        <v>65000</v>
      </c>
      <c r="AA45" s="34">
        <f>'2.ВС'!K25</f>
        <v>65000</v>
      </c>
      <c r="AB45" s="34">
        <f>'2.ВС'!L25</f>
        <v>65000</v>
      </c>
      <c r="AC45" s="130">
        <f t="shared" si="3"/>
        <v>100</v>
      </c>
    </row>
    <row r="46" spans="1:29" ht="45" x14ac:dyDescent="0.25">
      <c r="A46" s="25" t="s">
        <v>367</v>
      </c>
      <c r="B46" s="78">
        <v>51</v>
      </c>
      <c r="C46" s="78">
        <v>0</v>
      </c>
      <c r="D46" s="4" t="s">
        <v>146</v>
      </c>
      <c r="E46" s="78">
        <v>851</v>
      </c>
      <c r="F46" s="4" t="s">
        <v>14</v>
      </c>
      <c r="G46" s="5" t="s">
        <v>42</v>
      </c>
      <c r="H46" s="5" t="s">
        <v>285</v>
      </c>
      <c r="I46" s="4"/>
      <c r="J46" s="34" t="e">
        <f t="shared" ref="J46:AB46" si="30">J47</f>
        <v>#REF!</v>
      </c>
      <c r="K46" s="34" t="e">
        <f t="shared" si="30"/>
        <v>#REF!</v>
      </c>
      <c r="L46" s="34" t="e">
        <f t="shared" si="30"/>
        <v>#REF!</v>
      </c>
      <c r="M46" s="34" t="e">
        <f t="shared" si="30"/>
        <v>#REF!</v>
      </c>
      <c r="N46" s="34" t="e">
        <f t="shared" si="30"/>
        <v>#REF!</v>
      </c>
      <c r="O46" s="34" t="e">
        <f t="shared" si="30"/>
        <v>#REF!</v>
      </c>
      <c r="P46" s="34" t="e">
        <f t="shared" si="30"/>
        <v>#REF!</v>
      </c>
      <c r="Q46" s="34" t="e">
        <f t="shared" si="30"/>
        <v>#REF!</v>
      </c>
      <c r="R46" s="34" t="e">
        <f t="shared" si="30"/>
        <v>#REF!</v>
      </c>
      <c r="S46" s="34" t="e">
        <f t="shared" si="30"/>
        <v>#REF!</v>
      </c>
      <c r="T46" s="34" t="e">
        <f t="shared" si="30"/>
        <v>#REF!</v>
      </c>
      <c r="U46" s="34" t="e">
        <f t="shared" si="30"/>
        <v>#REF!</v>
      </c>
      <c r="V46" s="34" t="e">
        <f t="shared" si="30"/>
        <v>#REF!</v>
      </c>
      <c r="W46" s="34" t="e">
        <f t="shared" si="30"/>
        <v>#REF!</v>
      </c>
      <c r="X46" s="34" t="e">
        <f t="shared" si="30"/>
        <v>#REF!</v>
      </c>
      <c r="Y46" s="34" t="e">
        <f t="shared" si="30"/>
        <v>#REF!</v>
      </c>
      <c r="Z46" s="34">
        <f t="shared" si="30"/>
        <v>55500</v>
      </c>
      <c r="AA46" s="34">
        <f t="shared" si="30"/>
        <v>55500</v>
      </c>
      <c r="AB46" s="34">
        <f t="shared" si="30"/>
        <v>35322.5</v>
      </c>
      <c r="AC46" s="130">
        <f t="shared" si="3"/>
        <v>63.644144144144143</v>
      </c>
    </row>
    <row r="47" spans="1:29" ht="49.5" customHeight="1" x14ac:dyDescent="0.25">
      <c r="A47" s="3" t="s">
        <v>25</v>
      </c>
      <c r="B47" s="78">
        <v>51</v>
      </c>
      <c r="C47" s="78">
        <v>0</v>
      </c>
      <c r="D47" s="4" t="s">
        <v>146</v>
      </c>
      <c r="E47" s="78">
        <v>851</v>
      </c>
      <c r="F47" s="4" t="s">
        <v>14</v>
      </c>
      <c r="G47" s="5" t="s">
        <v>42</v>
      </c>
      <c r="H47" s="5" t="s">
        <v>285</v>
      </c>
      <c r="I47" s="4" t="s">
        <v>26</v>
      </c>
      <c r="J47" s="34" t="e">
        <f t="shared" ref="J47:AB47" si="31">J48</f>
        <v>#REF!</v>
      </c>
      <c r="K47" s="34" t="e">
        <f t="shared" si="31"/>
        <v>#REF!</v>
      </c>
      <c r="L47" s="34" t="e">
        <f t="shared" si="31"/>
        <v>#REF!</v>
      </c>
      <c r="M47" s="34" t="e">
        <f t="shared" si="31"/>
        <v>#REF!</v>
      </c>
      <c r="N47" s="34" t="e">
        <f t="shared" si="31"/>
        <v>#REF!</v>
      </c>
      <c r="O47" s="34" t="e">
        <f t="shared" si="31"/>
        <v>#REF!</v>
      </c>
      <c r="P47" s="34" t="e">
        <f t="shared" si="31"/>
        <v>#REF!</v>
      </c>
      <c r="Q47" s="34" t="e">
        <f t="shared" si="31"/>
        <v>#REF!</v>
      </c>
      <c r="R47" s="34" t="e">
        <f t="shared" si="31"/>
        <v>#REF!</v>
      </c>
      <c r="S47" s="34" t="e">
        <f t="shared" si="31"/>
        <v>#REF!</v>
      </c>
      <c r="T47" s="34" t="e">
        <f t="shared" si="31"/>
        <v>#REF!</v>
      </c>
      <c r="U47" s="34" t="e">
        <f t="shared" si="31"/>
        <v>#REF!</v>
      </c>
      <c r="V47" s="34" t="e">
        <f t="shared" si="31"/>
        <v>#REF!</v>
      </c>
      <c r="W47" s="34" t="e">
        <f t="shared" si="31"/>
        <v>#REF!</v>
      </c>
      <c r="X47" s="34" t="e">
        <f t="shared" si="31"/>
        <v>#REF!</v>
      </c>
      <c r="Y47" s="34" t="e">
        <f t="shared" si="31"/>
        <v>#REF!</v>
      </c>
      <c r="Z47" s="34">
        <f t="shared" si="31"/>
        <v>55500</v>
      </c>
      <c r="AA47" s="34">
        <f t="shared" si="31"/>
        <v>55500</v>
      </c>
      <c r="AB47" s="34">
        <f t="shared" si="31"/>
        <v>35322.5</v>
      </c>
      <c r="AC47" s="130">
        <f t="shared" si="3"/>
        <v>63.644144144144143</v>
      </c>
    </row>
    <row r="48" spans="1:29" ht="60" x14ac:dyDescent="0.25">
      <c r="A48" s="3" t="s">
        <v>12</v>
      </c>
      <c r="B48" s="78">
        <v>51</v>
      </c>
      <c r="C48" s="78">
        <v>0</v>
      </c>
      <c r="D48" s="4" t="s">
        <v>146</v>
      </c>
      <c r="E48" s="78">
        <v>851</v>
      </c>
      <c r="F48" s="4" t="s">
        <v>14</v>
      </c>
      <c r="G48" s="5" t="s">
        <v>42</v>
      </c>
      <c r="H48" s="5" t="s">
        <v>285</v>
      </c>
      <c r="I48" s="4" t="s">
        <v>27</v>
      </c>
      <c r="J48" s="34" t="e">
        <f>'2.ВС'!#REF!</f>
        <v>#REF!</v>
      </c>
      <c r="K48" s="34" t="e">
        <f>'2.ВС'!#REF!</f>
        <v>#REF!</v>
      </c>
      <c r="L48" s="34" t="e">
        <f>'2.ВС'!#REF!</f>
        <v>#REF!</v>
      </c>
      <c r="M48" s="34" t="e">
        <f>'2.ВС'!#REF!</f>
        <v>#REF!</v>
      </c>
      <c r="N48" s="34" t="e">
        <f>'2.ВС'!#REF!</f>
        <v>#REF!</v>
      </c>
      <c r="O48" s="34" t="e">
        <f>'2.ВС'!#REF!</f>
        <v>#REF!</v>
      </c>
      <c r="P48" s="34" t="e">
        <f>'2.ВС'!#REF!</f>
        <v>#REF!</v>
      </c>
      <c r="Q48" s="34" t="e">
        <f>'2.ВС'!#REF!</f>
        <v>#REF!</v>
      </c>
      <c r="R48" s="34" t="e">
        <f>'2.ВС'!#REF!</f>
        <v>#REF!</v>
      </c>
      <c r="S48" s="34" t="e">
        <f>'2.ВС'!#REF!</f>
        <v>#REF!</v>
      </c>
      <c r="T48" s="34" t="e">
        <f>'2.ВС'!#REF!</f>
        <v>#REF!</v>
      </c>
      <c r="U48" s="34" t="e">
        <f>'2.ВС'!#REF!</f>
        <v>#REF!</v>
      </c>
      <c r="V48" s="34" t="e">
        <f>'2.ВС'!#REF!</f>
        <v>#REF!</v>
      </c>
      <c r="W48" s="34" t="e">
        <f>'2.ВС'!#REF!</f>
        <v>#REF!</v>
      </c>
      <c r="X48" s="34" t="e">
        <f>'2.ВС'!#REF!</f>
        <v>#REF!</v>
      </c>
      <c r="Y48" s="34" t="e">
        <f>'2.ВС'!#REF!</f>
        <v>#REF!</v>
      </c>
      <c r="Z48" s="34">
        <f>'2.ВС'!J56</f>
        <v>55500</v>
      </c>
      <c r="AA48" s="34">
        <f>'2.ВС'!K56</f>
        <v>55500</v>
      </c>
      <c r="AB48" s="34">
        <f>'2.ВС'!L56</f>
        <v>35322.5</v>
      </c>
      <c r="AC48" s="130">
        <f t="shared" si="3"/>
        <v>63.644144144144143</v>
      </c>
    </row>
    <row r="49" spans="1:29" ht="45" hidden="1" x14ac:dyDescent="0.25">
      <c r="A49" s="13" t="s">
        <v>377</v>
      </c>
      <c r="B49" s="78">
        <v>51</v>
      </c>
      <c r="C49" s="78">
        <v>0</v>
      </c>
      <c r="D49" s="4" t="s">
        <v>146</v>
      </c>
      <c r="E49" s="78">
        <v>851</v>
      </c>
      <c r="F49" s="4"/>
      <c r="G49" s="5"/>
      <c r="H49" s="5" t="s">
        <v>379</v>
      </c>
      <c r="I49" s="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130" t="e">
        <f t="shared" si="3"/>
        <v>#DIV/0!</v>
      </c>
    </row>
    <row r="50" spans="1:29" ht="60" hidden="1" x14ac:dyDescent="0.25">
      <c r="A50" s="3" t="s">
        <v>25</v>
      </c>
      <c r="B50" s="78">
        <v>51</v>
      </c>
      <c r="C50" s="78">
        <v>0</v>
      </c>
      <c r="D50" s="4" t="s">
        <v>146</v>
      </c>
      <c r="E50" s="78">
        <v>851</v>
      </c>
      <c r="F50" s="4"/>
      <c r="G50" s="5"/>
      <c r="H50" s="5" t="s">
        <v>379</v>
      </c>
      <c r="I50" s="4" t="s">
        <v>26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130" t="e">
        <f t="shared" si="3"/>
        <v>#DIV/0!</v>
      </c>
    </row>
    <row r="51" spans="1:29" ht="60" hidden="1" x14ac:dyDescent="0.25">
      <c r="A51" s="3" t="s">
        <v>12</v>
      </c>
      <c r="B51" s="78">
        <v>51</v>
      </c>
      <c r="C51" s="78">
        <v>0</v>
      </c>
      <c r="D51" s="4" t="s">
        <v>146</v>
      </c>
      <c r="E51" s="78">
        <v>851</v>
      </c>
      <c r="F51" s="4"/>
      <c r="G51" s="5"/>
      <c r="H51" s="5" t="s">
        <v>379</v>
      </c>
      <c r="I51" s="4" t="s">
        <v>27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130" t="e">
        <f t="shared" si="3"/>
        <v>#DIV/0!</v>
      </c>
    </row>
    <row r="52" spans="1:29" ht="106.5" customHeight="1" x14ac:dyDescent="0.25">
      <c r="A52" s="25" t="s">
        <v>32</v>
      </c>
      <c r="B52" s="78">
        <v>51</v>
      </c>
      <c r="C52" s="78">
        <v>0</v>
      </c>
      <c r="D52" s="4" t="s">
        <v>146</v>
      </c>
      <c r="E52" s="78">
        <v>851</v>
      </c>
      <c r="F52" s="4" t="s">
        <v>14</v>
      </c>
      <c r="G52" s="4" t="s">
        <v>16</v>
      </c>
      <c r="H52" s="4" t="s">
        <v>280</v>
      </c>
      <c r="I52" s="4"/>
      <c r="J52" s="34" t="e">
        <f t="shared" ref="J52:AB53" si="32">J53</f>
        <v>#REF!</v>
      </c>
      <c r="K52" s="34" t="e">
        <f t="shared" si="32"/>
        <v>#REF!</v>
      </c>
      <c r="L52" s="34" t="e">
        <f t="shared" si="32"/>
        <v>#REF!</v>
      </c>
      <c r="M52" s="34" t="e">
        <f t="shared" si="32"/>
        <v>#REF!</v>
      </c>
      <c r="N52" s="34" t="e">
        <f t="shared" si="32"/>
        <v>#REF!</v>
      </c>
      <c r="O52" s="34" t="e">
        <f t="shared" si="32"/>
        <v>#REF!</v>
      </c>
      <c r="P52" s="34" t="e">
        <f t="shared" si="32"/>
        <v>#REF!</v>
      </c>
      <c r="Q52" s="34" t="e">
        <f t="shared" si="32"/>
        <v>#REF!</v>
      </c>
      <c r="R52" s="34" t="e">
        <f t="shared" si="32"/>
        <v>#REF!</v>
      </c>
      <c r="S52" s="34" t="e">
        <f t="shared" si="32"/>
        <v>#REF!</v>
      </c>
      <c r="T52" s="34" t="e">
        <f t="shared" si="32"/>
        <v>#REF!</v>
      </c>
      <c r="U52" s="34" t="e">
        <f t="shared" si="32"/>
        <v>#REF!</v>
      </c>
      <c r="V52" s="34" t="e">
        <f t="shared" si="32"/>
        <v>#REF!</v>
      </c>
      <c r="W52" s="34" t="e">
        <f t="shared" si="32"/>
        <v>#REF!</v>
      </c>
      <c r="X52" s="34" t="e">
        <f t="shared" si="32"/>
        <v>#REF!</v>
      </c>
      <c r="Y52" s="34" t="e">
        <f t="shared" si="32"/>
        <v>#REF!</v>
      </c>
      <c r="Z52" s="34">
        <f t="shared" si="32"/>
        <v>2500</v>
      </c>
      <c r="AA52" s="34">
        <f t="shared" si="32"/>
        <v>2500</v>
      </c>
      <c r="AB52" s="34">
        <f t="shared" si="32"/>
        <v>0</v>
      </c>
      <c r="AC52" s="130">
        <f t="shared" si="3"/>
        <v>0</v>
      </c>
    </row>
    <row r="53" spans="1:29" ht="48" customHeight="1" x14ac:dyDescent="0.25">
      <c r="A53" s="3" t="s">
        <v>25</v>
      </c>
      <c r="B53" s="78">
        <v>51</v>
      </c>
      <c r="C53" s="78">
        <v>0</v>
      </c>
      <c r="D53" s="4" t="s">
        <v>146</v>
      </c>
      <c r="E53" s="78">
        <v>851</v>
      </c>
      <c r="F53" s="4" t="s">
        <v>14</v>
      </c>
      <c r="G53" s="4" t="s">
        <v>16</v>
      </c>
      <c r="H53" s="4" t="s">
        <v>280</v>
      </c>
      <c r="I53" s="4" t="s">
        <v>26</v>
      </c>
      <c r="J53" s="34" t="e">
        <f t="shared" si="32"/>
        <v>#REF!</v>
      </c>
      <c r="K53" s="34" t="e">
        <f t="shared" si="32"/>
        <v>#REF!</v>
      </c>
      <c r="L53" s="34" t="e">
        <f t="shared" si="32"/>
        <v>#REF!</v>
      </c>
      <c r="M53" s="34" t="e">
        <f t="shared" si="32"/>
        <v>#REF!</v>
      </c>
      <c r="N53" s="34" t="e">
        <f t="shared" si="32"/>
        <v>#REF!</v>
      </c>
      <c r="O53" s="34" t="e">
        <f t="shared" si="32"/>
        <v>#REF!</v>
      </c>
      <c r="P53" s="34" t="e">
        <f t="shared" si="32"/>
        <v>#REF!</v>
      </c>
      <c r="Q53" s="34" t="e">
        <f t="shared" si="32"/>
        <v>#REF!</v>
      </c>
      <c r="R53" s="34" t="e">
        <f t="shared" si="32"/>
        <v>#REF!</v>
      </c>
      <c r="S53" s="34" t="e">
        <f t="shared" si="32"/>
        <v>#REF!</v>
      </c>
      <c r="T53" s="34" t="e">
        <f t="shared" si="32"/>
        <v>#REF!</v>
      </c>
      <c r="U53" s="34" t="e">
        <f t="shared" si="32"/>
        <v>#REF!</v>
      </c>
      <c r="V53" s="34" t="e">
        <f t="shared" si="32"/>
        <v>#REF!</v>
      </c>
      <c r="W53" s="34" t="e">
        <f t="shared" si="32"/>
        <v>#REF!</v>
      </c>
      <c r="X53" s="34" t="e">
        <f t="shared" si="32"/>
        <v>#REF!</v>
      </c>
      <c r="Y53" s="34" t="e">
        <f t="shared" si="32"/>
        <v>#REF!</v>
      </c>
      <c r="Z53" s="34">
        <f t="shared" si="32"/>
        <v>2500</v>
      </c>
      <c r="AA53" s="34">
        <f t="shared" si="32"/>
        <v>2500</v>
      </c>
      <c r="AB53" s="34">
        <f t="shared" si="32"/>
        <v>0</v>
      </c>
      <c r="AC53" s="130">
        <f t="shared" si="3"/>
        <v>0</v>
      </c>
    </row>
    <row r="54" spans="1:29" ht="60" x14ac:dyDescent="0.25">
      <c r="A54" s="3" t="s">
        <v>12</v>
      </c>
      <c r="B54" s="78">
        <v>51</v>
      </c>
      <c r="C54" s="78">
        <v>0</v>
      </c>
      <c r="D54" s="4" t="s">
        <v>146</v>
      </c>
      <c r="E54" s="78">
        <v>851</v>
      </c>
      <c r="F54" s="4" t="s">
        <v>14</v>
      </c>
      <c r="G54" s="4" t="s">
        <v>16</v>
      </c>
      <c r="H54" s="4" t="s">
        <v>280</v>
      </c>
      <c r="I54" s="4" t="s">
        <v>27</v>
      </c>
      <c r="J54" s="34" t="e">
        <f>'2.ВС'!#REF!</f>
        <v>#REF!</v>
      </c>
      <c r="K54" s="34" t="e">
        <f>'2.ВС'!#REF!</f>
        <v>#REF!</v>
      </c>
      <c r="L54" s="34" t="e">
        <f>'2.ВС'!#REF!</f>
        <v>#REF!</v>
      </c>
      <c r="M54" s="34" t="e">
        <f>'2.ВС'!#REF!</f>
        <v>#REF!</v>
      </c>
      <c r="N54" s="34" t="e">
        <f>'2.ВС'!#REF!</f>
        <v>#REF!</v>
      </c>
      <c r="O54" s="34" t="e">
        <f>'2.ВС'!#REF!</f>
        <v>#REF!</v>
      </c>
      <c r="P54" s="34" t="e">
        <f>'2.ВС'!#REF!</f>
        <v>#REF!</v>
      </c>
      <c r="Q54" s="34" t="e">
        <f>'2.ВС'!#REF!</f>
        <v>#REF!</v>
      </c>
      <c r="R54" s="34" t="e">
        <f>'2.ВС'!#REF!</f>
        <v>#REF!</v>
      </c>
      <c r="S54" s="34" t="e">
        <f>'2.ВС'!#REF!</f>
        <v>#REF!</v>
      </c>
      <c r="T54" s="34" t="e">
        <f>'2.ВС'!#REF!</f>
        <v>#REF!</v>
      </c>
      <c r="U54" s="34" t="e">
        <f>'2.ВС'!#REF!</f>
        <v>#REF!</v>
      </c>
      <c r="V54" s="34" t="e">
        <f>'2.ВС'!#REF!</f>
        <v>#REF!</v>
      </c>
      <c r="W54" s="34" t="e">
        <f>'2.ВС'!#REF!</f>
        <v>#REF!</v>
      </c>
      <c r="X54" s="34" t="e">
        <f>'2.ВС'!#REF!</f>
        <v>#REF!</v>
      </c>
      <c r="Y54" s="34" t="e">
        <f>'2.ВС'!#REF!</f>
        <v>#REF!</v>
      </c>
      <c r="Z54" s="34">
        <f>'2.ВС'!J28</f>
        <v>2500</v>
      </c>
      <c r="AA54" s="34">
        <f>'2.ВС'!K28</f>
        <v>2500</v>
      </c>
      <c r="AB54" s="34">
        <f>'2.ВС'!L28</f>
        <v>0</v>
      </c>
      <c r="AC54" s="130">
        <f t="shared" si="3"/>
        <v>0</v>
      </c>
    </row>
    <row r="55" spans="1:29" s="36" customFormat="1" ht="78.75" customHeight="1" x14ac:dyDescent="0.25">
      <c r="A55" s="29" t="s">
        <v>227</v>
      </c>
      <c r="B55" s="14">
        <v>51</v>
      </c>
      <c r="C55" s="14">
        <v>0</v>
      </c>
      <c r="D55" s="31" t="s">
        <v>87</v>
      </c>
      <c r="E55" s="14"/>
      <c r="F55" s="31"/>
      <c r="G55" s="31"/>
      <c r="H55" s="31"/>
      <c r="I55" s="31"/>
      <c r="J55" s="35" t="e">
        <f t="shared" ref="J55:AB55" si="33">J56</f>
        <v>#REF!</v>
      </c>
      <c r="K55" s="35" t="e">
        <f t="shared" si="33"/>
        <v>#REF!</v>
      </c>
      <c r="L55" s="35" t="e">
        <f t="shared" si="33"/>
        <v>#REF!</v>
      </c>
      <c r="M55" s="35" t="e">
        <f t="shared" si="33"/>
        <v>#REF!</v>
      </c>
      <c r="N55" s="35" t="e">
        <f t="shared" si="33"/>
        <v>#REF!</v>
      </c>
      <c r="O55" s="35" t="e">
        <f t="shared" si="33"/>
        <v>#REF!</v>
      </c>
      <c r="P55" s="35" t="e">
        <f t="shared" si="33"/>
        <v>#REF!</v>
      </c>
      <c r="Q55" s="35" t="e">
        <f t="shared" si="33"/>
        <v>#REF!</v>
      </c>
      <c r="R55" s="35" t="e">
        <f t="shared" si="33"/>
        <v>#REF!</v>
      </c>
      <c r="S55" s="35" t="e">
        <f t="shared" si="33"/>
        <v>#REF!</v>
      </c>
      <c r="T55" s="35" t="e">
        <f t="shared" si="33"/>
        <v>#REF!</v>
      </c>
      <c r="U55" s="35" t="e">
        <f t="shared" si="33"/>
        <v>#REF!</v>
      </c>
      <c r="V55" s="35" t="e">
        <f t="shared" si="33"/>
        <v>#REF!</v>
      </c>
      <c r="W55" s="35" t="e">
        <f t="shared" si="33"/>
        <v>#REF!</v>
      </c>
      <c r="X55" s="35" t="e">
        <f t="shared" si="33"/>
        <v>#REF!</v>
      </c>
      <c r="Y55" s="35" t="e">
        <f t="shared" si="33"/>
        <v>#REF!</v>
      </c>
      <c r="Z55" s="35">
        <f t="shared" si="33"/>
        <v>3410138</v>
      </c>
      <c r="AA55" s="35">
        <f t="shared" si="33"/>
        <v>3410138</v>
      </c>
      <c r="AB55" s="35">
        <f t="shared" si="33"/>
        <v>2470707.4499999997</v>
      </c>
      <c r="AC55" s="130">
        <f t="shared" si="3"/>
        <v>72.451831861349874</v>
      </c>
    </row>
    <row r="56" spans="1:29" ht="28.5" x14ac:dyDescent="0.25">
      <c r="A56" s="29" t="s">
        <v>9</v>
      </c>
      <c r="B56" s="30">
        <v>51</v>
      </c>
      <c r="C56" s="30">
        <v>0</v>
      </c>
      <c r="D56" s="31" t="s">
        <v>87</v>
      </c>
      <c r="E56" s="30">
        <v>851</v>
      </c>
      <c r="F56" s="31"/>
      <c r="G56" s="31"/>
      <c r="H56" s="31"/>
      <c r="I56" s="4"/>
      <c r="J56" s="32" t="e">
        <f>J57+J64</f>
        <v>#REF!</v>
      </c>
      <c r="K56" s="32" t="e">
        <f t="shared" ref="K56:U56" si="34">K57+K64</f>
        <v>#REF!</v>
      </c>
      <c r="L56" s="32" t="e">
        <f t="shared" si="34"/>
        <v>#REF!</v>
      </c>
      <c r="M56" s="32" t="e">
        <f t="shared" si="34"/>
        <v>#REF!</v>
      </c>
      <c r="N56" s="32" t="e">
        <f t="shared" si="34"/>
        <v>#REF!</v>
      </c>
      <c r="O56" s="32" t="e">
        <f t="shared" si="34"/>
        <v>#REF!</v>
      </c>
      <c r="P56" s="32" t="e">
        <f t="shared" si="34"/>
        <v>#REF!</v>
      </c>
      <c r="Q56" s="32" t="e">
        <f t="shared" si="34"/>
        <v>#REF!</v>
      </c>
      <c r="R56" s="32" t="e">
        <f t="shared" si="34"/>
        <v>#REF!</v>
      </c>
      <c r="S56" s="32" t="e">
        <f t="shared" si="34"/>
        <v>#REF!</v>
      </c>
      <c r="T56" s="32" t="e">
        <f t="shared" si="34"/>
        <v>#REF!</v>
      </c>
      <c r="U56" s="32" t="e">
        <f t="shared" si="34"/>
        <v>#REF!</v>
      </c>
      <c r="V56" s="32" t="e">
        <f t="shared" ref="V56" si="35">V57+V64</f>
        <v>#REF!</v>
      </c>
      <c r="W56" s="32" t="e">
        <f t="shared" ref="W56" si="36">W57+W64</f>
        <v>#REF!</v>
      </c>
      <c r="X56" s="32" t="e">
        <f t="shared" ref="X56" si="37">X57+X64</f>
        <v>#REF!</v>
      </c>
      <c r="Y56" s="32" t="e">
        <f t="shared" ref="Y56" si="38">Y57+Y64</f>
        <v>#REF!</v>
      </c>
      <c r="Z56" s="32">
        <f t="shared" ref="Z56:AB56" si="39">Z57+Z64</f>
        <v>3410138</v>
      </c>
      <c r="AA56" s="32">
        <f t="shared" si="39"/>
        <v>3410138</v>
      </c>
      <c r="AB56" s="32">
        <f t="shared" si="39"/>
        <v>2470707.4499999997</v>
      </c>
      <c r="AC56" s="130">
        <f t="shared" si="3"/>
        <v>72.451831861349874</v>
      </c>
    </row>
    <row r="57" spans="1:29" s="36" customFormat="1" ht="30" x14ac:dyDescent="0.25">
      <c r="A57" s="25" t="s">
        <v>68</v>
      </c>
      <c r="B57" s="78">
        <v>51</v>
      </c>
      <c r="C57" s="78">
        <v>0</v>
      </c>
      <c r="D57" s="4" t="s">
        <v>87</v>
      </c>
      <c r="E57" s="78">
        <v>851</v>
      </c>
      <c r="F57" s="4" t="s">
        <v>61</v>
      </c>
      <c r="G57" s="4" t="s">
        <v>67</v>
      </c>
      <c r="H57" s="4" t="s">
        <v>286</v>
      </c>
      <c r="I57" s="31"/>
      <c r="J57" s="34" t="e">
        <f t="shared" ref="J57" si="40">J58+J60+J62</f>
        <v>#REF!</v>
      </c>
      <c r="K57" s="34" t="e">
        <f t="shared" ref="K57:U57" si="41">K58+K60+K62</f>
        <v>#REF!</v>
      </c>
      <c r="L57" s="34" t="e">
        <f t="shared" si="41"/>
        <v>#REF!</v>
      </c>
      <c r="M57" s="34" t="e">
        <f t="shared" si="41"/>
        <v>#REF!</v>
      </c>
      <c r="N57" s="34" t="e">
        <f t="shared" si="41"/>
        <v>#REF!</v>
      </c>
      <c r="O57" s="34" t="e">
        <f t="shared" si="41"/>
        <v>#REF!</v>
      </c>
      <c r="P57" s="34" t="e">
        <f t="shared" si="41"/>
        <v>#REF!</v>
      </c>
      <c r="Q57" s="34" t="e">
        <f t="shared" si="41"/>
        <v>#REF!</v>
      </c>
      <c r="R57" s="34" t="e">
        <f t="shared" si="41"/>
        <v>#REF!</v>
      </c>
      <c r="S57" s="34" t="e">
        <f t="shared" si="41"/>
        <v>#REF!</v>
      </c>
      <c r="T57" s="34" t="e">
        <f t="shared" si="41"/>
        <v>#REF!</v>
      </c>
      <c r="U57" s="34" t="e">
        <f t="shared" si="41"/>
        <v>#REF!</v>
      </c>
      <c r="V57" s="34" t="e">
        <f t="shared" ref="V57:Y57" si="42">V58+V60+V62</f>
        <v>#REF!</v>
      </c>
      <c r="W57" s="34" t="e">
        <f t="shared" si="42"/>
        <v>#REF!</v>
      </c>
      <c r="X57" s="34" t="e">
        <f t="shared" si="42"/>
        <v>#REF!</v>
      </c>
      <c r="Y57" s="34" t="e">
        <f t="shared" si="42"/>
        <v>#REF!</v>
      </c>
      <c r="Z57" s="34">
        <f t="shared" ref="Z57:AB57" si="43">Z58+Z60+Z62</f>
        <v>2784404</v>
      </c>
      <c r="AA57" s="34">
        <f t="shared" si="43"/>
        <v>2784404</v>
      </c>
      <c r="AB57" s="34">
        <f t="shared" si="43"/>
        <v>1941917.5399999998</v>
      </c>
      <c r="AC57" s="130">
        <f t="shared" si="3"/>
        <v>69.742664498398938</v>
      </c>
    </row>
    <row r="58" spans="1:29" ht="106.5" customHeight="1" x14ac:dyDescent="0.25">
      <c r="A58" s="76" t="s">
        <v>19</v>
      </c>
      <c r="B58" s="78">
        <v>51</v>
      </c>
      <c r="C58" s="78">
        <v>0</v>
      </c>
      <c r="D58" s="5" t="s">
        <v>87</v>
      </c>
      <c r="E58" s="78">
        <v>851</v>
      </c>
      <c r="F58" s="4" t="s">
        <v>61</v>
      </c>
      <c r="G58" s="5" t="s">
        <v>67</v>
      </c>
      <c r="H58" s="4" t="s">
        <v>286</v>
      </c>
      <c r="I58" s="4" t="s">
        <v>21</v>
      </c>
      <c r="J58" s="34" t="e">
        <f t="shared" ref="J58:AB58" si="44">J59</f>
        <v>#REF!</v>
      </c>
      <c r="K58" s="34" t="e">
        <f t="shared" si="44"/>
        <v>#REF!</v>
      </c>
      <c r="L58" s="34" t="e">
        <f t="shared" si="44"/>
        <v>#REF!</v>
      </c>
      <c r="M58" s="34" t="e">
        <f t="shared" si="44"/>
        <v>#REF!</v>
      </c>
      <c r="N58" s="34" t="e">
        <f t="shared" si="44"/>
        <v>#REF!</v>
      </c>
      <c r="O58" s="34" t="e">
        <f t="shared" si="44"/>
        <v>#REF!</v>
      </c>
      <c r="P58" s="34" t="e">
        <f t="shared" si="44"/>
        <v>#REF!</v>
      </c>
      <c r="Q58" s="34" t="e">
        <f t="shared" si="44"/>
        <v>#REF!</v>
      </c>
      <c r="R58" s="34" t="e">
        <f t="shared" si="44"/>
        <v>#REF!</v>
      </c>
      <c r="S58" s="34" t="e">
        <f t="shared" si="44"/>
        <v>#REF!</v>
      </c>
      <c r="T58" s="34" t="e">
        <f t="shared" si="44"/>
        <v>#REF!</v>
      </c>
      <c r="U58" s="34" t="e">
        <f t="shared" si="44"/>
        <v>#REF!</v>
      </c>
      <c r="V58" s="34" t="e">
        <f t="shared" si="44"/>
        <v>#REF!</v>
      </c>
      <c r="W58" s="34" t="e">
        <f t="shared" si="44"/>
        <v>#REF!</v>
      </c>
      <c r="X58" s="34" t="e">
        <f t="shared" si="44"/>
        <v>#REF!</v>
      </c>
      <c r="Y58" s="34" t="e">
        <f t="shared" si="44"/>
        <v>#REF!</v>
      </c>
      <c r="Z58" s="34">
        <f t="shared" si="44"/>
        <v>1863400</v>
      </c>
      <c r="AA58" s="34">
        <f t="shared" si="44"/>
        <v>1863400</v>
      </c>
      <c r="AB58" s="34">
        <f t="shared" si="44"/>
        <v>1253603.2999999998</v>
      </c>
      <c r="AC58" s="130">
        <f t="shared" si="3"/>
        <v>67.275050982075769</v>
      </c>
    </row>
    <row r="59" spans="1:29" ht="30" x14ac:dyDescent="0.25">
      <c r="A59" s="3" t="s">
        <v>10</v>
      </c>
      <c r="B59" s="78">
        <v>51</v>
      </c>
      <c r="C59" s="78">
        <v>0</v>
      </c>
      <c r="D59" s="5" t="s">
        <v>87</v>
      </c>
      <c r="E59" s="78">
        <v>851</v>
      </c>
      <c r="F59" s="4" t="s">
        <v>61</v>
      </c>
      <c r="G59" s="5" t="s">
        <v>67</v>
      </c>
      <c r="H59" s="4" t="s">
        <v>286</v>
      </c>
      <c r="I59" s="4" t="s">
        <v>70</v>
      </c>
      <c r="J59" s="34" t="e">
        <f>'2.ВС'!#REF!</f>
        <v>#REF!</v>
      </c>
      <c r="K59" s="34" t="e">
        <f>'2.ВС'!#REF!</f>
        <v>#REF!</v>
      </c>
      <c r="L59" s="34" t="e">
        <f>'2.ВС'!#REF!</f>
        <v>#REF!</v>
      </c>
      <c r="M59" s="34" t="e">
        <f>'2.ВС'!#REF!</f>
        <v>#REF!</v>
      </c>
      <c r="N59" s="34" t="e">
        <f>'2.ВС'!#REF!</f>
        <v>#REF!</v>
      </c>
      <c r="O59" s="34" t="e">
        <f>'2.ВС'!#REF!</f>
        <v>#REF!</v>
      </c>
      <c r="P59" s="34" t="e">
        <f>'2.ВС'!#REF!</f>
        <v>#REF!</v>
      </c>
      <c r="Q59" s="34" t="e">
        <f>'2.ВС'!#REF!</f>
        <v>#REF!</v>
      </c>
      <c r="R59" s="34" t="e">
        <f>'2.ВС'!#REF!</f>
        <v>#REF!</v>
      </c>
      <c r="S59" s="34" t="e">
        <f>'2.ВС'!#REF!</f>
        <v>#REF!</v>
      </c>
      <c r="T59" s="34" t="e">
        <f>'2.ВС'!#REF!</f>
        <v>#REF!</v>
      </c>
      <c r="U59" s="34" t="e">
        <f>'2.ВС'!#REF!</f>
        <v>#REF!</v>
      </c>
      <c r="V59" s="34" t="e">
        <f>'2.ВС'!#REF!</f>
        <v>#REF!</v>
      </c>
      <c r="W59" s="34" t="e">
        <f>'2.ВС'!#REF!</f>
        <v>#REF!</v>
      </c>
      <c r="X59" s="34" t="e">
        <f>'2.ВС'!#REF!</f>
        <v>#REF!</v>
      </c>
      <c r="Y59" s="34" t="e">
        <f>'2.ВС'!#REF!</f>
        <v>#REF!</v>
      </c>
      <c r="Z59" s="34">
        <f>'2.ВС'!J79</f>
        <v>1863400</v>
      </c>
      <c r="AA59" s="34">
        <f>'2.ВС'!K79</f>
        <v>1863400</v>
      </c>
      <c r="AB59" s="34">
        <f>'2.ВС'!L79</f>
        <v>1253603.2999999998</v>
      </c>
      <c r="AC59" s="130">
        <f t="shared" si="3"/>
        <v>67.275050982075769</v>
      </c>
    </row>
    <row r="60" spans="1:29" ht="45.75" customHeight="1" x14ac:dyDescent="0.25">
      <c r="A60" s="3" t="s">
        <v>25</v>
      </c>
      <c r="B60" s="78">
        <v>51</v>
      </c>
      <c r="C60" s="78">
        <v>0</v>
      </c>
      <c r="D60" s="5" t="s">
        <v>87</v>
      </c>
      <c r="E60" s="78">
        <v>851</v>
      </c>
      <c r="F60" s="4" t="s">
        <v>61</v>
      </c>
      <c r="G60" s="5" t="s">
        <v>67</v>
      </c>
      <c r="H60" s="4" t="s">
        <v>286</v>
      </c>
      <c r="I60" s="4" t="s">
        <v>26</v>
      </c>
      <c r="J60" s="34" t="e">
        <f t="shared" ref="J60:AB60" si="45">J61</f>
        <v>#REF!</v>
      </c>
      <c r="K60" s="34" t="e">
        <f t="shared" si="45"/>
        <v>#REF!</v>
      </c>
      <c r="L60" s="34" t="e">
        <f t="shared" si="45"/>
        <v>#REF!</v>
      </c>
      <c r="M60" s="34" t="e">
        <f t="shared" si="45"/>
        <v>#REF!</v>
      </c>
      <c r="N60" s="34" t="e">
        <f t="shared" si="45"/>
        <v>#REF!</v>
      </c>
      <c r="O60" s="34" t="e">
        <f t="shared" si="45"/>
        <v>#REF!</v>
      </c>
      <c r="P60" s="34" t="e">
        <f t="shared" si="45"/>
        <v>#REF!</v>
      </c>
      <c r="Q60" s="34" t="e">
        <f t="shared" si="45"/>
        <v>#REF!</v>
      </c>
      <c r="R60" s="34" t="e">
        <f t="shared" si="45"/>
        <v>#REF!</v>
      </c>
      <c r="S60" s="34" t="e">
        <f t="shared" si="45"/>
        <v>#REF!</v>
      </c>
      <c r="T60" s="34" t="e">
        <f t="shared" si="45"/>
        <v>#REF!</v>
      </c>
      <c r="U60" s="34" t="e">
        <f t="shared" si="45"/>
        <v>#REF!</v>
      </c>
      <c r="V60" s="34" t="e">
        <f t="shared" si="45"/>
        <v>#REF!</v>
      </c>
      <c r="W60" s="34" t="e">
        <f t="shared" si="45"/>
        <v>#REF!</v>
      </c>
      <c r="X60" s="34" t="e">
        <f t="shared" si="45"/>
        <v>#REF!</v>
      </c>
      <c r="Y60" s="34" t="e">
        <f t="shared" si="45"/>
        <v>#REF!</v>
      </c>
      <c r="Z60" s="34">
        <f t="shared" si="45"/>
        <v>872056</v>
      </c>
      <c r="AA60" s="34">
        <f t="shared" si="45"/>
        <v>872056</v>
      </c>
      <c r="AB60" s="34">
        <f t="shared" si="45"/>
        <v>650666.23999999999</v>
      </c>
      <c r="AC60" s="130">
        <f t="shared" si="3"/>
        <v>74.612896419495996</v>
      </c>
    </row>
    <row r="61" spans="1:29" ht="60" x14ac:dyDescent="0.25">
      <c r="A61" s="3" t="s">
        <v>12</v>
      </c>
      <c r="B61" s="78">
        <v>51</v>
      </c>
      <c r="C61" s="78">
        <v>0</v>
      </c>
      <c r="D61" s="5" t="s">
        <v>87</v>
      </c>
      <c r="E61" s="78">
        <v>851</v>
      </c>
      <c r="F61" s="4" t="s">
        <v>61</v>
      </c>
      <c r="G61" s="5" t="s">
        <v>67</v>
      </c>
      <c r="H61" s="4" t="s">
        <v>286</v>
      </c>
      <c r="I61" s="4" t="s">
        <v>27</v>
      </c>
      <c r="J61" s="34" t="e">
        <f>'2.ВС'!#REF!</f>
        <v>#REF!</v>
      </c>
      <c r="K61" s="34" t="e">
        <f>'2.ВС'!#REF!</f>
        <v>#REF!</v>
      </c>
      <c r="L61" s="34" t="e">
        <f>'2.ВС'!#REF!</f>
        <v>#REF!</v>
      </c>
      <c r="M61" s="34" t="e">
        <f>'2.ВС'!#REF!</f>
        <v>#REF!</v>
      </c>
      <c r="N61" s="34" t="e">
        <f>'2.ВС'!#REF!</f>
        <v>#REF!</v>
      </c>
      <c r="O61" s="34" t="e">
        <f>'2.ВС'!#REF!</f>
        <v>#REF!</v>
      </c>
      <c r="P61" s="34" t="e">
        <f>'2.ВС'!#REF!</f>
        <v>#REF!</v>
      </c>
      <c r="Q61" s="34" t="e">
        <f>'2.ВС'!#REF!</f>
        <v>#REF!</v>
      </c>
      <c r="R61" s="34" t="e">
        <f>'2.ВС'!#REF!</f>
        <v>#REF!</v>
      </c>
      <c r="S61" s="34" t="e">
        <f>'2.ВС'!#REF!</f>
        <v>#REF!</v>
      </c>
      <c r="T61" s="34" t="e">
        <f>'2.ВС'!#REF!</f>
        <v>#REF!</v>
      </c>
      <c r="U61" s="34" t="e">
        <f>'2.ВС'!#REF!</f>
        <v>#REF!</v>
      </c>
      <c r="V61" s="34" t="e">
        <f>'2.ВС'!#REF!</f>
        <v>#REF!</v>
      </c>
      <c r="W61" s="34" t="e">
        <f>'2.ВС'!#REF!</f>
        <v>#REF!</v>
      </c>
      <c r="X61" s="34" t="e">
        <f>'2.ВС'!#REF!</f>
        <v>#REF!</v>
      </c>
      <c r="Y61" s="34" t="e">
        <f>'2.ВС'!#REF!</f>
        <v>#REF!</v>
      </c>
      <c r="Z61" s="34">
        <f>'2.ВС'!J81</f>
        <v>872056</v>
      </c>
      <c r="AA61" s="34">
        <f>'2.ВС'!K81</f>
        <v>872056</v>
      </c>
      <c r="AB61" s="34">
        <f>'2.ВС'!L81</f>
        <v>650666.23999999999</v>
      </c>
      <c r="AC61" s="130">
        <f t="shared" si="3"/>
        <v>74.612896419495996</v>
      </c>
    </row>
    <row r="62" spans="1:29" x14ac:dyDescent="0.25">
      <c r="A62" s="3" t="s">
        <v>28</v>
      </c>
      <c r="B62" s="78">
        <v>51</v>
      </c>
      <c r="C62" s="78">
        <v>0</v>
      </c>
      <c r="D62" s="5" t="s">
        <v>87</v>
      </c>
      <c r="E62" s="78">
        <v>851</v>
      </c>
      <c r="F62" s="4" t="s">
        <v>61</v>
      </c>
      <c r="G62" s="5" t="s">
        <v>67</v>
      </c>
      <c r="H62" s="4" t="s">
        <v>286</v>
      </c>
      <c r="I62" s="4" t="s">
        <v>29</v>
      </c>
      <c r="J62" s="34" t="e">
        <f t="shared" ref="J62:AB62" si="46">J63</f>
        <v>#REF!</v>
      </c>
      <c r="K62" s="34" t="e">
        <f t="shared" si="46"/>
        <v>#REF!</v>
      </c>
      <c r="L62" s="34" t="e">
        <f t="shared" si="46"/>
        <v>#REF!</v>
      </c>
      <c r="M62" s="34" t="e">
        <f t="shared" si="46"/>
        <v>#REF!</v>
      </c>
      <c r="N62" s="34" t="e">
        <f t="shared" si="46"/>
        <v>#REF!</v>
      </c>
      <c r="O62" s="34" t="e">
        <f t="shared" si="46"/>
        <v>#REF!</v>
      </c>
      <c r="P62" s="34" t="e">
        <f t="shared" si="46"/>
        <v>#REF!</v>
      </c>
      <c r="Q62" s="34" t="e">
        <f t="shared" si="46"/>
        <v>#REF!</v>
      </c>
      <c r="R62" s="34" t="e">
        <f t="shared" si="46"/>
        <v>#REF!</v>
      </c>
      <c r="S62" s="34" t="e">
        <f t="shared" si="46"/>
        <v>#REF!</v>
      </c>
      <c r="T62" s="34" t="e">
        <f t="shared" si="46"/>
        <v>#REF!</v>
      </c>
      <c r="U62" s="34" t="e">
        <f t="shared" si="46"/>
        <v>#REF!</v>
      </c>
      <c r="V62" s="34" t="e">
        <f t="shared" si="46"/>
        <v>#REF!</v>
      </c>
      <c r="W62" s="34" t="e">
        <f t="shared" si="46"/>
        <v>#REF!</v>
      </c>
      <c r="X62" s="34" t="e">
        <f t="shared" si="46"/>
        <v>#REF!</v>
      </c>
      <c r="Y62" s="34" t="e">
        <f t="shared" si="46"/>
        <v>#REF!</v>
      </c>
      <c r="Z62" s="34">
        <f t="shared" si="46"/>
        <v>48948</v>
      </c>
      <c r="AA62" s="34">
        <f t="shared" si="46"/>
        <v>48948</v>
      </c>
      <c r="AB62" s="34">
        <f t="shared" si="46"/>
        <v>37648</v>
      </c>
      <c r="AC62" s="130">
        <f t="shared" si="3"/>
        <v>76.914276374928491</v>
      </c>
    </row>
    <row r="63" spans="1:29" ht="30" x14ac:dyDescent="0.25">
      <c r="A63" s="3" t="s">
        <v>30</v>
      </c>
      <c r="B63" s="78">
        <v>51</v>
      </c>
      <c r="C63" s="78">
        <v>0</v>
      </c>
      <c r="D63" s="5" t="s">
        <v>87</v>
      </c>
      <c r="E63" s="78">
        <v>851</v>
      </c>
      <c r="F63" s="4" t="s">
        <v>61</v>
      </c>
      <c r="G63" s="5" t="s">
        <v>67</v>
      </c>
      <c r="H63" s="4" t="s">
        <v>286</v>
      </c>
      <c r="I63" s="4" t="s">
        <v>31</v>
      </c>
      <c r="J63" s="34" t="e">
        <f>'2.ВС'!#REF!</f>
        <v>#REF!</v>
      </c>
      <c r="K63" s="34" t="e">
        <f>'2.ВС'!#REF!</f>
        <v>#REF!</v>
      </c>
      <c r="L63" s="34" t="e">
        <f>'2.ВС'!#REF!</f>
        <v>#REF!</v>
      </c>
      <c r="M63" s="34" t="e">
        <f>'2.ВС'!#REF!</f>
        <v>#REF!</v>
      </c>
      <c r="N63" s="34" t="e">
        <f>'2.ВС'!#REF!</f>
        <v>#REF!</v>
      </c>
      <c r="O63" s="34" t="e">
        <f>'2.ВС'!#REF!</f>
        <v>#REF!</v>
      </c>
      <c r="P63" s="34" t="e">
        <f>'2.ВС'!#REF!</f>
        <v>#REF!</v>
      </c>
      <c r="Q63" s="34" t="e">
        <f>'2.ВС'!#REF!</f>
        <v>#REF!</v>
      </c>
      <c r="R63" s="34" t="e">
        <f>'2.ВС'!#REF!</f>
        <v>#REF!</v>
      </c>
      <c r="S63" s="34" t="e">
        <f>'2.ВС'!#REF!</f>
        <v>#REF!</v>
      </c>
      <c r="T63" s="34" t="e">
        <f>'2.ВС'!#REF!</f>
        <v>#REF!</v>
      </c>
      <c r="U63" s="34" t="e">
        <f>'2.ВС'!#REF!</f>
        <v>#REF!</v>
      </c>
      <c r="V63" s="34" t="e">
        <f>'2.ВС'!#REF!</f>
        <v>#REF!</v>
      </c>
      <c r="W63" s="34" t="e">
        <f>'2.ВС'!#REF!</f>
        <v>#REF!</v>
      </c>
      <c r="X63" s="34" t="e">
        <f>'2.ВС'!#REF!</f>
        <v>#REF!</v>
      </c>
      <c r="Y63" s="34" t="e">
        <f>'2.ВС'!#REF!</f>
        <v>#REF!</v>
      </c>
      <c r="Z63" s="34">
        <f>'2.ВС'!J83</f>
        <v>48948</v>
      </c>
      <c r="AA63" s="34">
        <f>'2.ВС'!K83</f>
        <v>48948</v>
      </c>
      <c r="AB63" s="34">
        <f>'2.ВС'!L83</f>
        <v>37648</v>
      </c>
      <c r="AC63" s="130">
        <f t="shared" si="3"/>
        <v>76.914276374928491</v>
      </c>
    </row>
    <row r="64" spans="1:29" ht="75" x14ac:dyDescent="0.25">
      <c r="A64" s="25" t="s">
        <v>445</v>
      </c>
      <c r="B64" s="98">
        <v>51</v>
      </c>
      <c r="C64" s="98">
        <v>0</v>
      </c>
      <c r="D64" s="5" t="s">
        <v>87</v>
      </c>
      <c r="E64" s="98">
        <v>851</v>
      </c>
      <c r="F64" s="4" t="s">
        <v>61</v>
      </c>
      <c r="G64" s="5" t="s">
        <v>67</v>
      </c>
      <c r="H64" s="4" t="s">
        <v>447</v>
      </c>
      <c r="I64" s="4"/>
      <c r="J64" s="34" t="e">
        <f>J65</f>
        <v>#REF!</v>
      </c>
      <c r="K64" s="34" t="e">
        <f t="shared" ref="K64:U65" si="47">K65</f>
        <v>#REF!</v>
      </c>
      <c r="L64" s="34" t="e">
        <f t="shared" si="47"/>
        <v>#REF!</v>
      </c>
      <c r="M64" s="34" t="e">
        <f t="shared" si="47"/>
        <v>#REF!</v>
      </c>
      <c r="N64" s="34" t="e">
        <f t="shared" si="47"/>
        <v>#REF!</v>
      </c>
      <c r="O64" s="34" t="e">
        <f t="shared" si="47"/>
        <v>#REF!</v>
      </c>
      <c r="P64" s="34" t="e">
        <f t="shared" si="47"/>
        <v>#REF!</v>
      </c>
      <c r="Q64" s="34" t="e">
        <f t="shared" si="47"/>
        <v>#REF!</v>
      </c>
      <c r="R64" s="34" t="e">
        <f t="shared" si="47"/>
        <v>#REF!</v>
      </c>
      <c r="S64" s="34" t="e">
        <f t="shared" si="47"/>
        <v>#REF!</v>
      </c>
      <c r="T64" s="34" t="e">
        <f t="shared" si="47"/>
        <v>#REF!</v>
      </c>
      <c r="U64" s="34" t="e">
        <f t="shared" si="47"/>
        <v>#REF!</v>
      </c>
      <c r="V64" s="34" t="e">
        <f t="shared" ref="V64:V65" si="48">V65</f>
        <v>#REF!</v>
      </c>
      <c r="W64" s="34" t="e">
        <f t="shared" ref="W64:W65" si="49">W65</f>
        <v>#REF!</v>
      </c>
      <c r="X64" s="34" t="e">
        <f t="shared" ref="X64:X65" si="50">X65</f>
        <v>#REF!</v>
      </c>
      <c r="Y64" s="34" t="e">
        <f t="shared" ref="Y64:Y65" si="51">Y65</f>
        <v>#REF!</v>
      </c>
      <c r="Z64" s="34">
        <f t="shared" ref="Z64:AB65" si="52">Z65</f>
        <v>625734</v>
      </c>
      <c r="AA64" s="34">
        <f t="shared" si="52"/>
        <v>625734</v>
      </c>
      <c r="AB64" s="34">
        <f t="shared" si="52"/>
        <v>528789.91</v>
      </c>
      <c r="AC64" s="130">
        <f t="shared" si="3"/>
        <v>84.507140414297453</v>
      </c>
    </row>
    <row r="65" spans="1:29" ht="48.75" customHeight="1" x14ac:dyDescent="0.25">
      <c r="A65" s="3" t="s">
        <v>25</v>
      </c>
      <c r="B65" s="98">
        <v>51</v>
      </c>
      <c r="C65" s="98">
        <v>0</v>
      </c>
      <c r="D65" s="5" t="s">
        <v>87</v>
      </c>
      <c r="E65" s="98">
        <v>851</v>
      </c>
      <c r="F65" s="4" t="s">
        <v>61</v>
      </c>
      <c r="G65" s="5" t="s">
        <v>67</v>
      </c>
      <c r="H65" s="4" t="s">
        <v>447</v>
      </c>
      <c r="I65" s="4" t="s">
        <v>26</v>
      </c>
      <c r="J65" s="34" t="e">
        <f>J66</f>
        <v>#REF!</v>
      </c>
      <c r="K65" s="34" t="e">
        <f t="shared" si="47"/>
        <v>#REF!</v>
      </c>
      <c r="L65" s="34" t="e">
        <f t="shared" si="47"/>
        <v>#REF!</v>
      </c>
      <c r="M65" s="34" t="e">
        <f t="shared" si="47"/>
        <v>#REF!</v>
      </c>
      <c r="N65" s="34" t="e">
        <f t="shared" si="47"/>
        <v>#REF!</v>
      </c>
      <c r="O65" s="34" t="e">
        <f t="shared" si="47"/>
        <v>#REF!</v>
      </c>
      <c r="P65" s="34" t="e">
        <f t="shared" si="47"/>
        <v>#REF!</v>
      </c>
      <c r="Q65" s="34" t="e">
        <f t="shared" si="47"/>
        <v>#REF!</v>
      </c>
      <c r="R65" s="34" t="e">
        <f t="shared" si="47"/>
        <v>#REF!</v>
      </c>
      <c r="S65" s="34" t="e">
        <f t="shared" si="47"/>
        <v>#REF!</v>
      </c>
      <c r="T65" s="34" t="e">
        <f t="shared" si="47"/>
        <v>#REF!</v>
      </c>
      <c r="U65" s="34" t="e">
        <f t="shared" si="47"/>
        <v>#REF!</v>
      </c>
      <c r="V65" s="34" t="e">
        <f t="shared" si="48"/>
        <v>#REF!</v>
      </c>
      <c r="W65" s="34" t="e">
        <f t="shared" si="49"/>
        <v>#REF!</v>
      </c>
      <c r="X65" s="34" t="e">
        <f t="shared" si="50"/>
        <v>#REF!</v>
      </c>
      <c r="Y65" s="34" t="e">
        <f t="shared" si="51"/>
        <v>#REF!</v>
      </c>
      <c r="Z65" s="34">
        <f t="shared" si="52"/>
        <v>625734</v>
      </c>
      <c r="AA65" s="34">
        <f t="shared" si="52"/>
        <v>625734</v>
      </c>
      <c r="AB65" s="34">
        <f t="shared" si="52"/>
        <v>528789.91</v>
      </c>
      <c r="AC65" s="130">
        <f t="shared" si="3"/>
        <v>84.507140414297453</v>
      </c>
    </row>
    <row r="66" spans="1:29" ht="60.75" customHeight="1" x14ac:dyDescent="0.25">
      <c r="A66" s="3" t="s">
        <v>12</v>
      </c>
      <c r="B66" s="98">
        <v>51</v>
      </c>
      <c r="C66" s="98">
        <v>0</v>
      </c>
      <c r="D66" s="5" t="s">
        <v>87</v>
      </c>
      <c r="E66" s="98">
        <v>851</v>
      </c>
      <c r="F66" s="4" t="s">
        <v>61</v>
      </c>
      <c r="G66" s="5" t="s">
        <v>67</v>
      </c>
      <c r="H66" s="4" t="s">
        <v>447</v>
      </c>
      <c r="I66" s="4" t="s">
        <v>27</v>
      </c>
      <c r="J66" s="34" t="e">
        <f>'2.ВС'!#REF!</f>
        <v>#REF!</v>
      </c>
      <c r="K66" s="34" t="e">
        <f>'2.ВС'!#REF!</f>
        <v>#REF!</v>
      </c>
      <c r="L66" s="34" t="e">
        <f>'2.ВС'!#REF!</f>
        <v>#REF!</v>
      </c>
      <c r="M66" s="34" t="e">
        <f>'2.ВС'!#REF!</f>
        <v>#REF!</v>
      </c>
      <c r="N66" s="34" t="e">
        <f>'2.ВС'!#REF!</f>
        <v>#REF!</v>
      </c>
      <c r="O66" s="34" t="e">
        <f>'2.ВС'!#REF!</f>
        <v>#REF!</v>
      </c>
      <c r="P66" s="34" t="e">
        <f>'2.ВС'!#REF!</f>
        <v>#REF!</v>
      </c>
      <c r="Q66" s="34" t="e">
        <f>'2.ВС'!#REF!</f>
        <v>#REF!</v>
      </c>
      <c r="R66" s="34" t="e">
        <f>'2.ВС'!#REF!</f>
        <v>#REF!</v>
      </c>
      <c r="S66" s="34" t="e">
        <f>'2.ВС'!#REF!</f>
        <v>#REF!</v>
      </c>
      <c r="T66" s="34" t="e">
        <f>'2.ВС'!#REF!</f>
        <v>#REF!</v>
      </c>
      <c r="U66" s="34" t="e">
        <f>'2.ВС'!#REF!</f>
        <v>#REF!</v>
      </c>
      <c r="V66" s="34" t="e">
        <f>'2.ВС'!#REF!</f>
        <v>#REF!</v>
      </c>
      <c r="W66" s="34" t="e">
        <f>'2.ВС'!#REF!</f>
        <v>#REF!</v>
      </c>
      <c r="X66" s="34" t="e">
        <f>'2.ВС'!#REF!</f>
        <v>#REF!</v>
      </c>
      <c r="Y66" s="34" t="e">
        <f>'2.ВС'!#REF!</f>
        <v>#REF!</v>
      </c>
      <c r="Z66" s="34">
        <f>'2.ВС'!J86</f>
        <v>625734</v>
      </c>
      <c r="AA66" s="34">
        <f>'2.ВС'!K86</f>
        <v>625734</v>
      </c>
      <c r="AB66" s="34">
        <f>'2.ВС'!L86</f>
        <v>528789.91</v>
      </c>
      <c r="AC66" s="130">
        <f t="shared" si="3"/>
        <v>84.507140414297453</v>
      </c>
    </row>
    <row r="67" spans="1:29" s="36" customFormat="1" ht="56.25" customHeight="1" x14ac:dyDescent="0.25">
      <c r="A67" s="29" t="s">
        <v>229</v>
      </c>
      <c r="B67" s="14">
        <v>51</v>
      </c>
      <c r="C67" s="14">
        <v>0</v>
      </c>
      <c r="D67" s="31" t="s">
        <v>200</v>
      </c>
      <c r="E67" s="14"/>
      <c r="F67" s="31"/>
      <c r="G67" s="31"/>
      <c r="H67" s="31"/>
      <c r="I67" s="31"/>
      <c r="J67" s="35" t="e">
        <f t="shared" ref="J67:AB67" si="53">J68</f>
        <v>#REF!</v>
      </c>
      <c r="K67" s="35" t="e">
        <f t="shared" si="53"/>
        <v>#REF!</v>
      </c>
      <c r="L67" s="35" t="e">
        <f t="shared" si="53"/>
        <v>#REF!</v>
      </c>
      <c r="M67" s="35" t="e">
        <f t="shared" si="53"/>
        <v>#REF!</v>
      </c>
      <c r="N67" s="35" t="e">
        <f t="shared" si="53"/>
        <v>#REF!</v>
      </c>
      <c r="O67" s="35" t="e">
        <f t="shared" si="53"/>
        <v>#REF!</v>
      </c>
      <c r="P67" s="35" t="e">
        <f t="shared" si="53"/>
        <v>#REF!</v>
      </c>
      <c r="Q67" s="35" t="e">
        <f t="shared" si="53"/>
        <v>#REF!</v>
      </c>
      <c r="R67" s="35" t="e">
        <f t="shared" si="53"/>
        <v>#REF!</v>
      </c>
      <c r="S67" s="35" t="e">
        <f t="shared" si="53"/>
        <v>#REF!</v>
      </c>
      <c r="T67" s="35" t="e">
        <f t="shared" si="53"/>
        <v>#REF!</v>
      </c>
      <c r="U67" s="35" t="e">
        <f t="shared" si="53"/>
        <v>#REF!</v>
      </c>
      <c r="V67" s="35" t="e">
        <f t="shared" si="53"/>
        <v>#REF!</v>
      </c>
      <c r="W67" s="35" t="e">
        <f t="shared" si="53"/>
        <v>#REF!</v>
      </c>
      <c r="X67" s="35" t="e">
        <f t="shared" si="53"/>
        <v>#REF!</v>
      </c>
      <c r="Y67" s="35" t="e">
        <f t="shared" si="53"/>
        <v>#REF!</v>
      </c>
      <c r="Z67" s="35">
        <f t="shared" si="53"/>
        <v>2503100</v>
      </c>
      <c r="AA67" s="35">
        <f t="shared" si="53"/>
        <v>2503100</v>
      </c>
      <c r="AB67" s="35">
        <f t="shared" si="53"/>
        <v>1662799</v>
      </c>
      <c r="AC67" s="130">
        <f t="shared" si="3"/>
        <v>66.429587311733457</v>
      </c>
    </row>
    <row r="68" spans="1:29" ht="28.5" x14ac:dyDescent="0.25">
      <c r="A68" s="29" t="s">
        <v>9</v>
      </c>
      <c r="B68" s="30">
        <v>51</v>
      </c>
      <c r="C68" s="30">
        <v>0</v>
      </c>
      <c r="D68" s="31" t="s">
        <v>200</v>
      </c>
      <c r="E68" s="30">
        <v>851</v>
      </c>
      <c r="F68" s="31"/>
      <c r="G68" s="31"/>
      <c r="H68" s="31"/>
      <c r="I68" s="4"/>
      <c r="J68" s="32" t="e">
        <f t="shared" ref="J68" si="54">J72+J69</f>
        <v>#REF!</v>
      </c>
      <c r="K68" s="32" t="e">
        <f t="shared" ref="K68:U68" si="55">K72+K69</f>
        <v>#REF!</v>
      </c>
      <c r="L68" s="32" t="e">
        <f t="shared" si="55"/>
        <v>#REF!</v>
      </c>
      <c r="M68" s="32" t="e">
        <f t="shared" si="55"/>
        <v>#REF!</v>
      </c>
      <c r="N68" s="32" t="e">
        <f t="shared" si="55"/>
        <v>#REF!</v>
      </c>
      <c r="O68" s="32" t="e">
        <f t="shared" si="55"/>
        <v>#REF!</v>
      </c>
      <c r="P68" s="32" t="e">
        <f t="shared" si="55"/>
        <v>#REF!</v>
      </c>
      <c r="Q68" s="32" t="e">
        <f t="shared" si="55"/>
        <v>#REF!</v>
      </c>
      <c r="R68" s="32" t="e">
        <f t="shared" si="55"/>
        <v>#REF!</v>
      </c>
      <c r="S68" s="32" t="e">
        <f t="shared" si="55"/>
        <v>#REF!</v>
      </c>
      <c r="T68" s="32" t="e">
        <f t="shared" si="55"/>
        <v>#REF!</v>
      </c>
      <c r="U68" s="32" t="e">
        <f t="shared" si="55"/>
        <v>#REF!</v>
      </c>
      <c r="V68" s="32" t="e">
        <f t="shared" ref="V68:Y68" si="56">V72+V69</f>
        <v>#REF!</v>
      </c>
      <c r="W68" s="32" t="e">
        <f t="shared" si="56"/>
        <v>#REF!</v>
      </c>
      <c r="X68" s="32" t="e">
        <f t="shared" si="56"/>
        <v>#REF!</v>
      </c>
      <c r="Y68" s="32" t="e">
        <f t="shared" si="56"/>
        <v>#REF!</v>
      </c>
      <c r="Z68" s="32">
        <f t="shared" ref="Z68:AB68" si="57">Z72+Z69</f>
        <v>2503100</v>
      </c>
      <c r="AA68" s="32">
        <f t="shared" si="57"/>
        <v>2503100</v>
      </c>
      <c r="AB68" s="32">
        <f t="shared" si="57"/>
        <v>1662799</v>
      </c>
      <c r="AC68" s="130">
        <f t="shared" si="3"/>
        <v>66.429587311733457</v>
      </c>
    </row>
    <row r="69" spans="1:29" s="37" customFormat="1" ht="48.75" customHeight="1" x14ac:dyDescent="0.25">
      <c r="A69" s="25" t="s">
        <v>54</v>
      </c>
      <c r="B69" s="78">
        <v>51</v>
      </c>
      <c r="C69" s="78">
        <v>0</v>
      </c>
      <c r="D69" s="5" t="s">
        <v>200</v>
      </c>
      <c r="E69" s="78">
        <v>851</v>
      </c>
      <c r="F69" s="5" t="s">
        <v>14</v>
      </c>
      <c r="G69" s="5" t="s">
        <v>42</v>
      </c>
      <c r="H69" s="5" t="s">
        <v>287</v>
      </c>
      <c r="I69" s="5"/>
      <c r="J69" s="9" t="e">
        <f t="shared" ref="J69:AB69" si="58">J70</f>
        <v>#REF!</v>
      </c>
      <c r="K69" s="9" t="e">
        <f t="shared" si="58"/>
        <v>#REF!</v>
      </c>
      <c r="L69" s="9" t="e">
        <f t="shared" si="58"/>
        <v>#REF!</v>
      </c>
      <c r="M69" s="9" t="e">
        <f t="shared" si="58"/>
        <v>#REF!</v>
      </c>
      <c r="N69" s="9" t="e">
        <f t="shared" si="58"/>
        <v>#REF!</v>
      </c>
      <c r="O69" s="9" t="e">
        <f t="shared" si="58"/>
        <v>#REF!</v>
      </c>
      <c r="P69" s="9" t="e">
        <f t="shared" si="58"/>
        <v>#REF!</v>
      </c>
      <c r="Q69" s="9" t="e">
        <f t="shared" si="58"/>
        <v>#REF!</v>
      </c>
      <c r="R69" s="9" t="e">
        <f t="shared" si="58"/>
        <v>#REF!</v>
      </c>
      <c r="S69" s="9" t="e">
        <f t="shared" si="58"/>
        <v>#REF!</v>
      </c>
      <c r="T69" s="9" t="e">
        <f t="shared" si="58"/>
        <v>#REF!</v>
      </c>
      <c r="U69" s="9" t="e">
        <f t="shared" si="58"/>
        <v>#REF!</v>
      </c>
      <c r="V69" s="9" t="e">
        <f t="shared" si="58"/>
        <v>#REF!</v>
      </c>
      <c r="W69" s="9" t="e">
        <f t="shared" si="58"/>
        <v>#REF!</v>
      </c>
      <c r="X69" s="9" t="e">
        <f t="shared" si="58"/>
        <v>#REF!</v>
      </c>
      <c r="Y69" s="9" t="e">
        <f t="shared" si="58"/>
        <v>#REF!</v>
      </c>
      <c r="Z69" s="9">
        <f t="shared" si="58"/>
        <v>2503100</v>
      </c>
      <c r="AA69" s="9">
        <f t="shared" si="58"/>
        <v>2503100</v>
      </c>
      <c r="AB69" s="9">
        <f t="shared" si="58"/>
        <v>1662799</v>
      </c>
      <c r="AC69" s="130">
        <f t="shared" si="3"/>
        <v>66.429587311733457</v>
      </c>
    </row>
    <row r="70" spans="1:29" ht="60" x14ac:dyDescent="0.25">
      <c r="A70" s="3" t="s">
        <v>56</v>
      </c>
      <c r="B70" s="78">
        <v>51</v>
      </c>
      <c r="C70" s="78">
        <v>0</v>
      </c>
      <c r="D70" s="5" t="s">
        <v>200</v>
      </c>
      <c r="E70" s="78">
        <v>851</v>
      </c>
      <c r="F70" s="5" t="s">
        <v>14</v>
      </c>
      <c r="G70" s="5" t="s">
        <v>42</v>
      </c>
      <c r="H70" s="5" t="s">
        <v>287</v>
      </c>
      <c r="I70" s="4" t="s">
        <v>112</v>
      </c>
      <c r="J70" s="34" t="e">
        <f t="shared" ref="J70:AB70" si="59">J71</f>
        <v>#REF!</v>
      </c>
      <c r="K70" s="34" t="e">
        <f t="shared" si="59"/>
        <v>#REF!</v>
      </c>
      <c r="L70" s="34" t="e">
        <f t="shared" si="59"/>
        <v>#REF!</v>
      </c>
      <c r="M70" s="34" t="e">
        <f t="shared" si="59"/>
        <v>#REF!</v>
      </c>
      <c r="N70" s="34" t="e">
        <f t="shared" si="59"/>
        <v>#REF!</v>
      </c>
      <c r="O70" s="34" t="e">
        <f t="shared" si="59"/>
        <v>#REF!</v>
      </c>
      <c r="P70" s="34" t="e">
        <f t="shared" si="59"/>
        <v>#REF!</v>
      </c>
      <c r="Q70" s="34" t="e">
        <f t="shared" si="59"/>
        <v>#REF!</v>
      </c>
      <c r="R70" s="34" t="e">
        <f t="shared" si="59"/>
        <v>#REF!</v>
      </c>
      <c r="S70" s="34" t="e">
        <f t="shared" si="59"/>
        <v>#REF!</v>
      </c>
      <c r="T70" s="34" t="e">
        <f t="shared" si="59"/>
        <v>#REF!</v>
      </c>
      <c r="U70" s="34" t="e">
        <f t="shared" si="59"/>
        <v>#REF!</v>
      </c>
      <c r="V70" s="34" t="e">
        <f t="shared" si="59"/>
        <v>#REF!</v>
      </c>
      <c r="W70" s="34" t="e">
        <f t="shared" si="59"/>
        <v>#REF!</v>
      </c>
      <c r="X70" s="34" t="e">
        <f t="shared" si="59"/>
        <v>#REF!</v>
      </c>
      <c r="Y70" s="34" t="e">
        <f t="shared" si="59"/>
        <v>#REF!</v>
      </c>
      <c r="Z70" s="34">
        <f t="shared" si="59"/>
        <v>2503100</v>
      </c>
      <c r="AA70" s="34">
        <f t="shared" si="59"/>
        <v>2503100</v>
      </c>
      <c r="AB70" s="34">
        <f t="shared" si="59"/>
        <v>1662799</v>
      </c>
      <c r="AC70" s="130">
        <f t="shared" si="3"/>
        <v>66.429587311733457</v>
      </c>
    </row>
    <row r="71" spans="1:29" ht="18.75" customHeight="1" x14ac:dyDescent="0.25">
      <c r="A71" s="3" t="s">
        <v>57</v>
      </c>
      <c r="B71" s="78">
        <v>51</v>
      </c>
      <c r="C71" s="78">
        <v>0</v>
      </c>
      <c r="D71" s="5" t="s">
        <v>200</v>
      </c>
      <c r="E71" s="78">
        <v>851</v>
      </c>
      <c r="F71" s="5" t="s">
        <v>14</v>
      </c>
      <c r="G71" s="5" t="s">
        <v>42</v>
      </c>
      <c r="H71" s="5" t="s">
        <v>287</v>
      </c>
      <c r="I71" s="4" t="s">
        <v>114</v>
      </c>
      <c r="J71" s="34" t="e">
        <f>'2.ВС'!#REF!</f>
        <v>#REF!</v>
      </c>
      <c r="K71" s="34" t="e">
        <f>'2.ВС'!#REF!</f>
        <v>#REF!</v>
      </c>
      <c r="L71" s="34" t="e">
        <f>'2.ВС'!#REF!</f>
        <v>#REF!</v>
      </c>
      <c r="M71" s="34" t="e">
        <f>'2.ВС'!#REF!</f>
        <v>#REF!</v>
      </c>
      <c r="N71" s="34" t="e">
        <f>'2.ВС'!#REF!</f>
        <v>#REF!</v>
      </c>
      <c r="O71" s="34" t="e">
        <f>'2.ВС'!#REF!</f>
        <v>#REF!</v>
      </c>
      <c r="P71" s="34" t="e">
        <f>'2.ВС'!#REF!</f>
        <v>#REF!</v>
      </c>
      <c r="Q71" s="34" t="e">
        <f>'2.ВС'!#REF!</f>
        <v>#REF!</v>
      </c>
      <c r="R71" s="34" t="e">
        <f>'2.ВС'!#REF!</f>
        <v>#REF!</v>
      </c>
      <c r="S71" s="34" t="e">
        <f>'2.ВС'!#REF!</f>
        <v>#REF!</v>
      </c>
      <c r="T71" s="34" t="e">
        <f>'2.ВС'!#REF!</f>
        <v>#REF!</v>
      </c>
      <c r="U71" s="34" t="e">
        <f>'2.ВС'!#REF!</f>
        <v>#REF!</v>
      </c>
      <c r="V71" s="34" t="e">
        <f>'2.ВС'!#REF!</f>
        <v>#REF!</v>
      </c>
      <c r="W71" s="34" t="e">
        <f>'2.ВС'!#REF!</f>
        <v>#REF!</v>
      </c>
      <c r="X71" s="34" t="e">
        <f>'2.ВС'!#REF!</f>
        <v>#REF!</v>
      </c>
      <c r="Y71" s="34" t="e">
        <f>'2.ВС'!#REF!</f>
        <v>#REF!</v>
      </c>
      <c r="Z71" s="34">
        <f>'2.ВС'!J59</f>
        <v>2503100</v>
      </c>
      <c r="AA71" s="34">
        <f>'2.ВС'!K59</f>
        <v>2503100</v>
      </c>
      <c r="AB71" s="34">
        <f>'2.ВС'!L59</f>
        <v>1662799</v>
      </c>
      <c r="AC71" s="130">
        <f t="shared" ref="AC71:AC134" si="60">AB71/AA71*100</f>
        <v>66.429587311733457</v>
      </c>
    </row>
    <row r="72" spans="1:29" ht="90" hidden="1" x14ac:dyDescent="0.25">
      <c r="A72" s="13" t="s">
        <v>397</v>
      </c>
      <c r="B72" s="78">
        <v>51</v>
      </c>
      <c r="C72" s="78">
        <v>0</v>
      </c>
      <c r="D72" s="5" t="s">
        <v>200</v>
      </c>
      <c r="E72" s="78">
        <v>851</v>
      </c>
      <c r="F72" s="5" t="s">
        <v>14</v>
      </c>
      <c r="G72" s="5" t="s">
        <v>42</v>
      </c>
      <c r="H72" s="5" t="s">
        <v>399</v>
      </c>
      <c r="I72" s="5"/>
      <c r="J72" s="9" t="e">
        <f t="shared" ref="J72:AB73" si="61">J73</f>
        <v>#REF!</v>
      </c>
      <c r="K72" s="9" t="e">
        <f t="shared" si="61"/>
        <v>#REF!</v>
      </c>
      <c r="L72" s="9" t="e">
        <f t="shared" si="61"/>
        <v>#REF!</v>
      </c>
      <c r="M72" s="9" t="e">
        <f t="shared" si="61"/>
        <v>#REF!</v>
      </c>
      <c r="N72" s="9" t="e">
        <f t="shared" si="61"/>
        <v>#REF!</v>
      </c>
      <c r="O72" s="9" t="e">
        <f t="shared" si="61"/>
        <v>#REF!</v>
      </c>
      <c r="P72" s="9" t="e">
        <f t="shared" si="61"/>
        <v>#REF!</v>
      </c>
      <c r="Q72" s="9" t="e">
        <f t="shared" si="61"/>
        <v>#REF!</v>
      </c>
      <c r="R72" s="9" t="e">
        <f t="shared" si="61"/>
        <v>#REF!</v>
      </c>
      <c r="S72" s="9" t="e">
        <f t="shared" si="61"/>
        <v>#REF!</v>
      </c>
      <c r="T72" s="9" t="e">
        <f t="shared" si="61"/>
        <v>#REF!</v>
      </c>
      <c r="U72" s="9" t="e">
        <f t="shared" si="61"/>
        <v>#REF!</v>
      </c>
      <c r="V72" s="9" t="e">
        <f t="shared" si="61"/>
        <v>#REF!</v>
      </c>
      <c r="W72" s="9" t="e">
        <f t="shared" si="61"/>
        <v>#REF!</v>
      </c>
      <c r="X72" s="9" t="e">
        <f t="shared" si="61"/>
        <v>#REF!</v>
      </c>
      <c r="Y72" s="9" t="e">
        <f t="shared" si="61"/>
        <v>#REF!</v>
      </c>
      <c r="Z72" s="9">
        <f t="shared" si="61"/>
        <v>0</v>
      </c>
      <c r="AA72" s="9">
        <f t="shared" si="61"/>
        <v>0</v>
      </c>
      <c r="AB72" s="9">
        <f t="shared" si="61"/>
        <v>0</v>
      </c>
      <c r="AC72" s="130" t="e">
        <f t="shared" si="60"/>
        <v>#DIV/0!</v>
      </c>
    </row>
    <row r="73" spans="1:29" ht="60" hidden="1" x14ac:dyDescent="0.25">
      <c r="A73" s="3" t="s">
        <v>56</v>
      </c>
      <c r="B73" s="78">
        <v>51</v>
      </c>
      <c r="C73" s="78">
        <v>0</v>
      </c>
      <c r="D73" s="5" t="s">
        <v>200</v>
      </c>
      <c r="E73" s="78">
        <v>851</v>
      </c>
      <c r="F73" s="5" t="s">
        <v>14</v>
      </c>
      <c r="G73" s="5" t="s">
        <v>42</v>
      </c>
      <c r="H73" s="5" t="s">
        <v>399</v>
      </c>
      <c r="I73" s="4" t="s">
        <v>112</v>
      </c>
      <c r="J73" s="34" t="e">
        <f t="shared" si="61"/>
        <v>#REF!</v>
      </c>
      <c r="K73" s="34" t="e">
        <f t="shared" si="61"/>
        <v>#REF!</v>
      </c>
      <c r="L73" s="34" t="e">
        <f t="shared" si="61"/>
        <v>#REF!</v>
      </c>
      <c r="M73" s="34" t="e">
        <f t="shared" si="61"/>
        <v>#REF!</v>
      </c>
      <c r="N73" s="34" t="e">
        <f t="shared" si="61"/>
        <v>#REF!</v>
      </c>
      <c r="O73" s="34" t="e">
        <f t="shared" si="61"/>
        <v>#REF!</v>
      </c>
      <c r="P73" s="34" t="e">
        <f t="shared" si="61"/>
        <v>#REF!</v>
      </c>
      <c r="Q73" s="34" t="e">
        <f t="shared" si="61"/>
        <v>#REF!</v>
      </c>
      <c r="R73" s="34" t="e">
        <f t="shared" si="61"/>
        <v>#REF!</v>
      </c>
      <c r="S73" s="34" t="e">
        <f t="shared" si="61"/>
        <v>#REF!</v>
      </c>
      <c r="T73" s="34" t="e">
        <f t="shared" si="61"/>
        <v>#REF!</v>
      </c>
      <c r="U73" s="34" t="e">
        <f t="shared" si="61"/>
        <v>#REF!</v>
      </c>
      <c r="V73" s="34" t="e">
        <f t="shared" si="61"/>
        <v>#REF!</v>
      </c>
      <c r="W73" s="34" t="e">
        <f t="shared" si="61"/>
        <v>#REF!</v>
      </c>
      <c r="X73" s="34" t="e">
        <f t="shared" si="61"/>
        <v>#REF!</v>
      </c>
      <c r="Y73" s="34" t="e">
        <f t="shared" si="61"/>
        <v>#REF!</v>
      </c>
      <c r="Z73" s="34">
        <f t="shared" si="61"/>
        <v>0</v>
      </c>
      <c r="AA73" s="34">
        <f t="shared" si="61"/>
        <v>0</v>
      </c>
      <c r="AB73" s="34">
        <f t="shared" si="61"/>
        <v>0</v>
      </c>
      <c r="AC73" s="130" t="e">
        <f t="shared" si="60"/>
        <v>#DIV/0!</v>
      </c>
    </row>
    <row r="74" spans="1:29" ht="30" hidden="1" x14ac:dyDescent="0.25">
      <c r="A74" s="3" t="s">
        <v>57</v>
      </c>
      <c r="B74" s="78">
        <v>51</v>
      </c>
      <c r="C74" s="78">
        <v>0</v>
      </c>
      <c r="D74" s="5" t="s">
        <v>200</v>
      </c>
      <c r="E74" s="78">
        <v>851</v>
      </c>
      <c r="F74" s="5" t="s">
        <v>14</v>
      </c>
      <c r="G74" s="5" t="s">
        <v>42</v>
      </c>
      <c r="H74" s="5" t="s">
        <v>399</v>
      </c>
      <c r="I74" s="4" t="s">
        <v>114</v>
      </c>
      <c r="J74" s="10" t="e">
        <f>'2.ВС'!#REF!</f>
        <v>#REF!</v>
      </c>
      <c r="K74" s="10" t="e">
        <f>'2.ВС'!#REF!</f>
        <v>#REF!</v>
      </c>
      <c r="L74" s="10" t="e">
        <f>'2.ВС'!#REF!</f>
        <v>#REF!</v>
      </c>
      <c r="M74" s="10" t="e">
        <f>'2.ВС'!#REF!</f>
        <v>#REF!</v>
      </c>
      <c r="N74" s="10" t="e">
        <f>'2.ВС'!#REF!</f>
        <v>#REF!</v>
      </c>
      <c r="O74" s="10" t="e">
        <f>'2.ВС'!#REF!</f>
        <v>#REF!</v>
      </c>
      <c r="P74" s="10" t="e">
        <f>'2.ВС'!#REF!</f>
        <v>#REF!</v>
      </c>
      <c r="Q74" s="10" t="e">
        <f>'2.ВС'!#REF!</f>
        <v>#REF!</v>
      </c>
      <c r="R74" s="10" t="e">
        <f>'2.ВС'!#REF!</f>
        <v>#REF!</v>
      </c>
      <c r="S74" s="10" t="e">
        <f>'2.ВС'!#REF!</f>
        <v>#REF!</v>
      </c>
      <c r="T74" s="10" t="e">
        <f>'2.ВС'!#REF!</f>
        <v>#REF!</v>
      </c>
      <c r="U74" s="10" t="e">
        <f>'2.ВС'!#REF!</f>
        <v>#REF!</v>
      </c>
      <c r="V74" s="10" t="e">
        <f>'2.ВС'!#REF!</f>
        <v>#REF!</v>
      </c>
      <c r="W74" s="10" t="e">
        <f>'2.ВС'!#REF!</f>
        <v>#REF!</v>
      </c>
      <c r="X74" s="10" t="e">
        <f>'2.ВС'!#REF!</f>
        <v>#REF!</v>
      </c>
      <c r="Y74" s="10" t="e">
        <f>'2.ВС'!#REF!</f>
        <v>#REF!</v>
      </c>
      <c r="Z74" s="10">
        <f>'2.ВС'!J62</f>
        <v>0</v>
      </c>
      <c r="AA74" s="10">
        <f>'2.ВС'!K62</f>
        <v>0</v>
      </c>
      <c r="AB74" s="10">
        <f>'2.ВС'!L62</f>
        <v>0</v>
      </c>
      <c r="AC74" s="130" t="e">
        <f t="shared" si="60"/>
        <v>#DIV/0!</v>
      </c>
    </row>
    <row r="75" spans="1:29" s="39" customFormat="1" ht="56.25" customHeight="1" x14ac:dyDescent="0.2">
      <c r="A75" s="29" t="s">
        <v>230</v>
      </c>
      <c r="B75" s="14">
        <v>51</v>
      </c>
      <c r="C75" s="14">
        <v>0</v>
      </c>
      <c r="D75" s="38" t="s">
        <v>231</v>
      </c>
      <c r="E75" s="14"/>
      <c r="F75" s="14"/>
      <c r="G75" s="14"/>
      <c r="H75" s="14"/>
      <c r="I75" s="38"/>
      <c r="J75" s="35" t="e">
        <f t="shared" ref="J75:AB76" si="62">J76</f>
        <v>#REF!</v>
      </c>
      <c r="K75" s="35" t="e">
        <f t="shared" si="62"/>
        <v>#REF!</v>
      </c>
      <c r="L75" s="35" t="e">
        <f t="shared" si="62"/>
        <v>#REF!</v>
      </c>
      <c r="M75" s="35" t="e">
        <f t="shared" si="62"/>
        <v>#REF!</v>
      </c>
      <c r="N75" s="35" t="e">
        <f t="shared" si="62"/>
        <v>#REF!</v>
      </c>
      <c r="O75" s="35" t="e">
        <f t="shared" si="62"/>
        <v>#REF!</v>
      </c>
      <c r="P75" s="35" t="e">
        <f t="shared" si="62"/>
        <v>#REF!</v>
      </c>
      <c r="Q75" s="35" t="e">
        <f t="shared" si="62"/>
        <v>#REF!</v>
      </c>
      <c r="R75" s="35" t="e">
        <f t="shared" si="62"/>
        <v>#REF!</v>
      </c>
      <c r="S75" s="35" t="e">
        <f t="shared" si="62"/>
        <v>#REF!</v>
      </c>
      <c r="T75" s="35" t="e">
        <f t="shared" si="62"/>
        <v>#REF!</v>
      </c>
      <c r="U75" s="35" t="e">
        <f t="shared" si="62"/>
        <v>#REF!</v>
      </c>
      <c r="V75" s="35" t="e">
        <f t="shared" si="62"/>
        <v>#REF!</v>
      </c>
      <c r="W75" s="35" t="e">
        <f t="shared" si="62"/>
        <v>#REF!</v>
      </c>
      <c r="X75" s="35" t="e">
        <f t="shared" si="62"/>
        <v>#REF!</v>
      </c>
      <c r="Y75" s="35" t="e">
        <f t="shared" si="62"/>
        <v>#REF!</v>
      </c>
      <c r="Z75" s="35">
        <f t="shared" si="62"/>
        <v>1586103</v>
      </c>
      <c r="AA75" s="35">
        <f t="shared" si="62"/>
        <v>1586103</v>
      </c>
      <c r="AB75" s="35">
        <f t="shared" si="62"/>
        <v>1142854.69</v>
      </c>
      <c r="AC75" s="130">
        <f t="shared" si="60"/>
        <v>72.054254358008279</v>
      </c>
    </row>
    <row r="76" spans="1:29" ht="28.5" x14ac:dyDescent="0.25">
      <c r="A76" s="29" t="s">
        <v>9</v>
      </c>
      <c r="B76" s="30">
        <v>51</v>
      </c>
      <c r="C76" s="30">
        <v>0</v>
      </c>
      <c r="D76" s="31" t="s">
        <v>231</v>
      </c>
      <c r="E76" s="30">
        <v>851</v>
      </c>
      <c r="F76" s="78" t="s">
        <v>59</v>
      </c>
      <c r="G76" s="78" t="s">
        <v>61</v>
      </c>
      <c r="H76" s="78"/>
      <c r="I76" s="4"/>
      <c r="J76" s="32" t="e">
        <f t="shared" si="62"/>
        <v>#REF!</v>
      </c>
      <c r="K76" s="32" t="e">
        <f t="shared" si="62"/>
        <v>#REF!</v>
      </c>
      <c r="L76" s="32" t="e">
        <f t="shared" si="62"/>
        <v>#REF!</v>
      </c>
      <c r="M76" s="32" t="e">
        <f t="shared" si="62"/>
        <v>#REF!</v>
      </c>
      <c r="N76" s="32" t="e">
        <f t="shared" si="62"/>
        <v>#REF!</v>
      </c>
      <c r="O76" s="32" t="e">
        <f t="shared" si="62"/>
        <v>#REF!</v>
      </c>
      <c r="P76" s="32" t="e">
        <f t="shared" si="62"/>
        <v>#REF!</v>
      </c>
      <c r="Q76" s="32" t="e">
        <f t="shared" si="62"/>
        <v>#REF!</v>
      </c>
      <c r="R76" s="32" t="e">
        <f t="shared" si="62"/>
        <v>#REF!</v>
      </c>
      <c r="S76" s="32" t="e">
        <f t="shared" si="62"/>
        <v>#REF!</v>
      </c>
      <c r="T76" s="32" t="e">
        <f t="shared" si="62"/>
        <v>#REF!</v>
      </c>
      <c r="U76" s="32" t="e">
        <f t="shared" si="62"/>
        <v>#REF!</v>
      </c>
      <c r="V76" s="32" t="e">
        <f t="shared" si="62"/>
        <v>#REF!</v>
      </c>
      <c r="W76" s="32" t="e">
        <f t="shared" si="62"/>
        <v>#REF!</v>
      </c>
      <c r="X76" s="32" t="e">
        <f t="shared" si="62"/>
        <v>#REF!</v>
      </c>
      <c r="Y76" s="32" t="e">
        <f t="shared" si="62"/>
        <v>#REF!</v>
      </c>
      <c r="Z76" s="32">
        <f t="shared" si="62"/>
        <v>1586103</v>
      </c>
      <c r="AA76" s="32">
        <f t="shared" si="62"/>
        <v>1586103</v>
      </c>
      <c r="AB76" s="32">
        <f t="shared" si="62"/>
        <v>1142854.69</v>
      </c>
      <c r="AC76" s="130">
        <f t="shared" si="60"/>
        <v>72.054254358008279</v>
      </c>
    </row>
    <row r="77" spans="1:29" s="2" customFormat="1" ht="49.5" customHeight="1" x14ac:dyDescent="0.25">
      <c r="A77" s="25" t="s">
        <v>62</v>
      </c>
      <c r="B77" s="6">
        <v>51</v>
      </c>
      <c r="C77" s="78">
        <v>0</v>
      </c>
      <c r="D77" s="78">
        <v>15</v>
      </c>
      <c r="E77" s="6">
        <v>851</v>
      </c>
      <c r="F77" s="78" t="s">
        <v>59</v>
      </c>
      <c r="G77" s="78" t="s">
        <v>61</v>
      </c>
      <c r="H77" s="78">
        <v>51180</v>
      </c>
      <c r="I77" s="78" t="s">
        <v>64</v>
      </c>
      <c r="J77" s="10" t="e">
        <f t="shared" ref="J77" si="63">J78+J80+J82</f>
        <v>#REF!</v>
      </c>
      <c r="K77" s="10" t="e">
        <f t="shared" ref="K77:U77" si="64">K78+K80+K82</f>
        <v>#REF!</v>
      </c>
      <c r="L77" s="10" t="e">
        <f t="shared" si="64"/>
        <v>#REF!</v>
      </c>
      <c r="M77" s="10" t="e">
        <f t="shared" si="64"/>
        <v>#REF!</v>
      </c>
      <c r="N77" s="10" t="e">
        <f t="shared" si="64"/>
        <v>#REF!</v>
      </c>
      <c r="O77" s="10" t="e">
        <f t="shared" si="64"/>
        <v>#REF!</v>
      </c>
      <c r="P77" s="10" t="e">
        <f t="shared" si="64"/>
        <v>#REF!</v>
      </c>
      <c r="Q77" s="10" t="e">
        <f t="shared" si="64"/>
        <v>#REF!</v>
      </c>
      <c r="R77" s="10" t="e">
        <f t="shared" si="64"/>
        <v>#REF!</v>
      </c>
      <c r="S77" s="10" t="e">
        <f t="shared" si="64"/>
        <v>#REF!</v>
      </c>
      <c r="T77" s="10" t="e">
        <f t="shared" si="64"/>
        <v>#REF!</v>
      </c>
      <c r="U77" s="10" t="e">
        <f t="shared" si="64"/>
        <v>#REF!</v>
      </c>
      <c r="V77" s="10" t="e">
        <f t="shared" ref="V77:Y77" si="65">V78+V80+V82</f>
        <v>#REF!</v>
      </c>
      <c r="W77" s="10" t="e">
        <f t="shared" si="65"/>
        <v>#REF!</v>
      </c>
      <c r="X77" s="10" t="e">
        <f t="shared" si="65"/>
        <v>#REF!</v>
      </c>
      <c r="Y77" s="10" t="e">
        <f t="shared" si="65"/>
        <v>#REF!</v>
      </c>
      <c r="Z77" s="10">
        <f t="shared" ref="Z77:AB77" si="66">Z78+Z80+Z82</f>
        <v>1586103</v>
      </c>
      <c r="AA77" s="10">
        <f t="shared" si="66"/>
        <v>1586103</v>
      </c>
      <c r="AB77" s="10">
        <f t="shared" si="66"/>
        <v>1142854.69</v>
      </c>
      <c r="AC77" s="130">
        <f t="shared" si="60"/>
        <v>72.054254358008279</v>
      </c>
    </row>
    <row r="78" spans="1:29" ht="104.25" customHeight="1" x14ac:dyDescent="0.25">
      <c r="A78" s="76" t="s">
        <v>19</v>
      </c>
      <c r="B78" s="78">
        <v>51</v>
      </c>
      <c r="C78" s="78">
        <v>0</v>
      </c>
      <c r="D78" s="4" t="s">
        <v>231</v>
      </c>
      <c r="E78" s="78">
        <v>851</v>
      </c>
      <c r="F78" s="4" t="s">
        <v>59</v>
      </c>
      <c r="G78" s="4" t="s">
        <v>61</v>
      </c>
      <c r="H78" s="78">
        <v>51180</v>
      </c>
      <c r="I78" s="4" t="s">
        <v>21</v>
      </c>
      <c r="J78" s="34" t="e">
        <f t="shared" ref="J78:AB78" si="67">J79</f>
        <v>#REF!</v>
      </c>
      <c r="K78" s="34" t="e">
        <f t="shared" si="67"/>
        <v>#REF!</v>
      </c>
      <c r="L78" s="34" t="e">
        <f t="shared" si="67"/>
        <v>#REF!</v>
      </c>
      <c r="M78" s="34" t="e">
        <f t="shared" si="67"/>
        <v>#REF!</v>
      </c>
      <c r="N78" s="34" t="e">
        <f t="shared" si="67"/>
        <v>#REF!</v>
      </c>
      <c r="O78" s="34" t="e">
        <f t="shared" si="67"/>
        <v>#REF!</v>
      </c>
      <c r="P78" s="34" t="e">
        <f t="shared" si="67"/>
        <v>#REF!</v>
      </c>
      <c r="Q78" s="34" t="e">
        <f t="shared" si="67"/>
        <v>#REF!</v>
      </c>
      <c r="R78" s="34" t="e">
        <f t="shared" si="67"/>
        <v>#REF!</v>
      </c>
      <c r="S78" s="34" t="e">
        <f t="shared" si="67"/>
        <v>#REF!</v>
      </c>
      <c r="T78" s="34" t="e">
        <f t="shared" si="67"/>
        <v>#REF!</v>
      </c>
      <c r="U78" s="34" t="e">
        <f t="shared" si="67"/>
        <v>#REF!</v>
      </c>
      <c r="V78" s="34" t="e">
        <f t="shared" si="67"/>
        <v>#REF!</v>
      </c>
      <c r="W78" s="34" t="e">
        <f t="shared" si="67"/>
        <v>#REF!</v>
      </c>
      <c r="X78" s="34" t="e">
        <f t="shared" si="67"/>
        <v>#REF!</v>
      </c>
      <c r="Y78" s="34" t="e">
        <f t="shared" si="67"/>
        <v>#REF!</v>
      </c>
      <c r="Z78" s="34">
        <f t="shared" si="67"/>
        <v>552150</v>
      </c>
      <c r="AA78" s="34">
        <f t="shared" si="67"/>
        <v>552150</v>
      </c>
      <c r="AB78" s="34">
        <f t="shared" si="67"/>
        <v>377728.56</v>
      </c>
      <c r="AC78" s="130">
        <f t="shared" si="60"/>
        <v>68.410497147514263</v>
      </c>
    </row>
    <row r="79" spans="1:29" ht="45" x14ac:dyDescent="0.25">
      <c r="A79" s="76" t="s">
        <v>11</v>
      </c>
      <c r="B79" s="78">
        <v>51</v>
      </c>
      <c r="C79" s="78">
        <v>0</v>
      </c>
      <c r="D79" s="4" t="s">
        <v>231</v>
      </c>
      <c r="E79" s="78">
        <v>851</v>
      </c>
      <c r="F79" s="4" t="s">
        <v>59</v>
      </c>
      <c r="G79" s="4" t="s">
        <v>61</v>
      </c>
      <c r="H79" s="78">
        <v>51180</v>
      </c>
      <c r="I79" s="4" t="s">
        <v>22</v>
      </c>
      <c r="J79" s="34" t="e">
        <f>'2.ВС'!#REF!</f>
        <v>#REF!</v>
      </c>
      <c r="K79" s="34" t="e">
        <f>'2.ВС'!#REF!</f>
        <v>#REF!</v>
      </c>
      <c r="L79" s="34" t="e">
        <f>'2.ВС'!#REF!</f>
        <v>#REF!</v>
      </c>
      <c r="M79" s="34" t="e">
        <f>'2.ВС'!#REF!</f>
        <v>#REF!</v>
      </c>
      <c r="N79" s="34" t="e">
        <f>'2.ВС'!#REF!</f>
        <v>#REF!</v>
      </c>
      <c r="O79" s="34" t="e">
        <f>'2.ВС'!#REF!</f>
        <v>#REF!</v>
      </c>
      <c r="P79" s="34" t="e">
        <f>'2.ВС'!#REF!</f>
        <v>#REF!</v>
      </c>
      <c r="Q79" s="34" t="e">
        <f>'2.ВС'!#REF!</f>
        <v>#REF!</v>
      </c>
      <c r="R79" s="34" t="e">
        <f>'2.ВС'!#REF!</f>
        <v>#REF!</v>
      </c>
      <c r="S79" s="34" t="e">
        <f>'2.ВС'!#REF!</f>
        <v>#REF!</v>
      </c>
      <c r="T79" s="34" t="e">
        <f>'2.ВС'!#REF!</f>
        <v>#REF!</v>
      </c>
      <c r="U79" s="34" t="e">
        <f>'2.ВС'!#REF!</f>
        <v>#REF!</v>
      </c>
      <c r="V79" s="34" t="e">
        <f>'2.ВС'!#REF!</f>
        <v>#REF!</v>
      </c>
      <c r="W79" s="34" t="e">
        <f>'2.ВС'!#REF!</f>
        <v>#REF!</v>
      </c>
      <c r="X79" s="34" t="e">
        <f>'2.ВС'!#REF!</f>
        <v>#REF!</v>
      </c>
      <c r="Y79" s="34" t="e">
        <f>'2.ВС'!#REF!</f>
        <v>#REF!</v>
      </c>
      <c r="Z79" s="34">
        <f>'2.ВС'!J70</f>
        <v>552150</v>
      </c>
      <c r="AA79" s="34">
        <f>'2.ВС'!K70</f>
        <v>552150</v>
      </c>
      <c r="AB79" s="34">
        <f>'2.ВС'!L70</f>
        <v>377728.56</v>
      </c>
      <c r="AC79" s="130">
        <f t="shared" si="60"/>
        <v>68.410497147514263</v>
      </c>
    </row>
    <row r="80" spans="1:29" ht="48.75" customHeight="1" x14ac:dyDescent="0.25">
      <c r="A80" s="3" t="s">
        <v>25</v>
      </c>
      <c r="B80" s="78">
        <v>51</v>
      </c>
      <c r="C80" s="78">
        <v>0</v>
      </c>
      <c r="D80" s="4" t="s">
        <v>231</v>
      </c>
      <c r="E80" s="78">
        <v>851</v>
      </c>
      <c r="F80" s="4" t="s">
        <v>59</v>
      </c>
      <c r="G80" s="4" t="s">
        <v>61</v>
      </c>
      <c r="H80" s="78">
        <v>51180</v>
      </c>
      <c r="I80" s="4" t="s">
        <v>26</v>
      </c>
      <c r="J80" s="34" t="e">
        <f t="shared" ref="J80:AB80" si="68">J81</f>
        <v>#REF!</v>
      </c>
      <c r="K80" s="34" t="e">
        <f t="shared" si="68"/>
        <v>#REF!</v>
      </c>
      <c r="L80" s="34" t="e">
        <f t="shared" si="68"/>
        <v>#REF!</v>
      </c>
      <c r="M80" s="34" t="e">
        <f t="shared" si="68"/>
        <v>#REF!</v>
      </c>
      <c r="N80" s="34" t="e">
        <f t="shared" si="68"/>
        <v>#REF!</v>
      </c>
      <c r="O80" s="34" t="e">
        <f t="shared" si="68"/>
        <v>#REF!</v>
      </c>
      <c r="P80" s="34" t="e">
        <f t="shared" si="68"/>
        <v>#REF!</v>
      </c>
      <c r="Q80" s="34" t="e">
        <f t="shared" si="68"/>
        <v>#REF!</v>
      </c>
      <c r="R80" s="34" t="e">
        <f t="shared" si="68"/>
        <v>#REF!</v>
      </c>
      <c r="S80" s="34" t="e">
        <f t="shared" si="68"/>
        <v>#REF!</v>
      </c>
      <c r="T80" s="34" t="e">
        <f t="shared" si="68"/>
        <v>#REF!</v>
      </c>
      <c r="U80" s="34" t="e">
        <f t="shared" si="68"/>
        <v>#REF!</v>
      </c>
      <c r="V80" s="34" t="e">
        <f t="shared" si="68"/>
        <v>#REF!</v>
      </c>
      <c r="W80" s="34" t="e">
        <f t="shared" si="68"/>
        <v>#REF!</v>
      </c>
      <c r="X80" s="34" t="e">
        <f t="shared" si="68"/>
        <v>#REF!</v>
      </c>
      <c r="Y80" s="34" t="e">
        <f t="shared" si="68"/>
        <v>#REF!</v>
      </c>
      <c r="Z80" s="34">
        <f t="shared" si="68"/>
        <v>42639</v>
      </c>
      <c r="AA80" s="34">
        <f t="shared" si="68"/>
        <v>42639</v>
      </c>
      <c r="AB80" s="34">
        <f t="shared" si="68"/>
        <v>21640.63</v>
      </c>
      <c r="AC80" s="130">
        <f t="shared" si="60"/>
        <v>50.753136799643514</v>
      </c>
    </row>
    <row r="81" spans="1:29" ht="60" x14ac:dyDescent="0.25">
      <c r="A81" s="3" t="s">
        <v>12</v>
      </c>
      <c r="B81" s="78">
        <v>51</v>
      </c>
      <c r="C81" s="78">
        <v>0</v>
      </c>
      <c r="D81" s="4" t="s">
        <v>231</v>
      </c>
      <c r="E81" s="78">
        <v>851</v>
      </c>
      <c r="F81" s="4" t="s">
        <v>59</v>
      </c>
      <c r="G81" s="4" t="s">
        <v>61</v>
      </c>
      <c r="H81" s="78">
        <v>51180</v>
      </c>
      <c r="I81" s="4" t="s">
        <v>27</v>
      </c>
      <c r="J81" s="34" t="e">
        <f>'2.ВС'!#REF!</f>
        <v>#REF!</v>
      </c>
      <c r="K81" s="34" t="e">
        <f>'2.ВС'!#REF!</f>
        <v>#REF!</v>
      </c>
      <c r="L81" s="34" t="e">
        <f>'2.ВС'!#REF!</f>
        <v>#REF!</v>
      </c>
      <c r="M81" s="34" t="e">
        <f>'2.ВС'!#REF!</f>
        <v>#REF!</v>
      </c>
      <c r="N81" s="34" t="e">
        <f>'2.ВС'!#REF!</f>
        <v>#REF!</v>
      </c>
      <c r="O81" s="34" t="e">
        <f>'2.ВС'!#REF!</f>
        <v>#REF!</v>
      </c>
      <c r="P81" s="34" t="e">
        <f>'2.ВС'!#REF!</f>
        <v>#REF!</v>
      </c>
      <c r="Q81" s="34" t="e">
        <f>'2.ВС'!#REF!</f>
        <v>#REF!</v>
      </c>
      <c r="R81" s="34" t="e">
        <f>'2.ВС'!#REF!</f>
        <v>#REF!</v>
      </c>
      <c r="S81" s="34" t="e">
        <f>'2.ВС'!#REF!</f>
        <v>#REF!</v>
      </c>
      <c r="T81" s="34" t="e">
        <f>'2.ВС'!#REF!</f>
        <v>#REF!</v>
      </c>
      <c r="U81" s="34" t="e">
        <f>'2.ВС'!#REF!</f>
        <v>#REF!</v>
      </c>
      <c r="V81" s="34" t="e">
        <f>'2.ВС'!#REF!</f>
        <v>#REF!</v>
      </c>
      <c r="W81" s="34" t="e">
        <f>'2.ВС'!#REF!</f>
        <v>#REF!</v>
      </c>
      <c r="X81" s="34" t="e">
        <f>'2.ВС'!#REF!</f>
        <v>#REF!</v>
      </c>
      <c r="Y81" s="34" t="e">
        <f>'2.ВС'!#REF!</f>
        <v>#REF!</v>
      </c>
      <c r="Z81" s="34">
        <f>'2.ВС'!J72</f>
        <v>42639</v>
      </c>
      <c r="AA81" s="34">
        <f>'2.ВС'!K72</f>
        <v>42639</v>
      </c>
      <c r="AB81" s="34">
        <f>'2.ВС'!L72</f>
        <v>21640.63</v>
      </c>
      <c r="AC81" s="130">
        <f t="shared" si="60"/>
        <v>50.753136799643514</v>
      </c>
    </row>
    <row r="82" spans="1:29" s="36" customFormat="1" x14ac:dyDescent="0.25">
      <c r="A82" s="3" t="s">
        <v>45</v>
      </c>
      <c r="B82" s="78">
        <v>51</v>
      </c>
      <c r="C82" s="78">
        <v>0</v>
      </c>
      <c r="D82" s="4" t="s">
        <v>231</v>
      </c>
      <c r="E82" s="78">
        <v>851</v>
      </c>
      <c r="F82" s="4" t="s">
        <v>59</v>
      </c>
      <c r="G82" s="4" t="s">
        <v>61</v>
      </c>
      <c r="H82" s="78">
        <v>51180</v>
      </c>
      <c r="I82" s="4" t="s">
        <v>46</v>
      </c>
      <c r="J82" s="34" t="e">
        <f t="shared" ref="J82:AB82" si="69">J83</f>
        <v>#REF!</v>
      </c>
      <c r="K82" s="34" t="e">
        <f t="shared" si="69"/>
        <v>#REF!</v>
      </c>
      <c r="L82" s="34" t="e">
        <f t="shared" si="69"/>
        <v>#REF!</v>
      </c>
      <c r="M82" s="34" t="e">
        <f t="shared" si="69"/>
        <v>#REF!</v>
      </c>
      <c r="N82" s="34" t="e">
        <f t="shared" si="69"/>
        <v>#REF!</v>
      </c>
      <c r="O82" s="34" t="e">
        <f t="shared" si="69"/>
        <v>#REF!</v>
      </c>
      <c r="P82" s="34" t="e">
        <f t="shared" si="69"/>
        <v>#REF!</v>
      </c>
      <c r="Q82" s="34" t="e">
        <f t="shared" si="69"/>
        <v>#REF!</v>
      </c>
      <c r="R82" s="34" t="e">
        <f t="shared" si="69"/>
        <v>#REF!</v>
      </c>
      <c r="S82" s="34" t="e">
        <f t="shared" si="69"/>
        <v>#REF!</v>
      </c>
      <c r="T82" s="34" t="e">
        <f t="shared" si="69"/>
        <v>#REF!</v>
      </c>
      <c r="U82" s="34" t="e">
        <f t="shared" si="69"/>
        <v>#REF!</v>
      </c>
      <c r="V82" s="34" t="e">
        <f t="shared" si="69"/>
        <v>#REF!</v>
      </c>
      <c r="W82" s="34" t="e">
        <f t="shared" si="69"/>
        <v>#REF!</v>
      </c>
      <c r="X82" s="34" t="e">
        <f t="shared" si="69"/>
        <v>#REF!</v>
      </c>
      <c r="Y82" s="34" t="e">
        <f t="shared" si="69"/>
        <v>#REF!</v>
      </c>
      <c r="Z82" s="34">
        <f t="shared" si="69"/>
        <v>991314</v>
      </c>
      <c r="AA82" s="34">
        <f t="shared" si="69"/>
        <v>991314</v>
      </c>
      <c r="AB82" s="34">
        <f t="shared" si="69"/>
        <v>743485.5</v>
      </c>
      <c r="AC82" s="130">
        <f t="shared" si="60"/>
        <v>75</v>
      </c>
    </row>
    <row r="83" spans="1:29" x14ac:dyDescent="0.25">
      <c r="A83" s="3" t="s">
        <v>47</v>
      </c>
      <c r="B83" s="78">
        <v>51</v>
      </c>
      <c r="C83" s="78">
        <v>0</v>
      </c>
      <c r="D83" s="4" t="s">
        <v>231</v>
      </c>
      <c r="E83" s="78">
        <v>851</v>
      </c>
      <c r="F83" s="4" t="s">
        <v>59</v>
      </c>
      <c r="G83" s="4" t="s">
        <v>61</v>
      </c>
      <c r="H83" s="78">
        <v>51180</v>
      </c>
      <c r="I83" s="4" t="s">
        <v>48</v>
      </c>
      <c r="J83" s="34" t="e">
        <f>'2.ВС'!#REF!</f>
        <v>#REF!</v>
      </c>
      <c r="K83" s="34" t="e">
        <f>'2.ВС'!#REF!</f>
        <v>#REF!</v>
      </c>
      <c r="L83" s="34" t="e">
        <f>'2.ВС'!#REF!</f>
        <v>#REF!</v>
      </c>
      <c r="M83" s="34" t="e">
        <f>'2.ВС'!#REF!</f>
        <v>#REF!</v>
      </c>
      <c r="N83" s="34" t="e">
        <f>'2.ВС'!#REF!</f>
        <v>#REF!</v>
      </c>
      <c r="O83" s="34" t="e">
        <f>'2.ВС'!#REF!</f>
        <v>#REF!</v>
      </c>
      <c r="P83" s="34" t="e">
        <f>'2.ВС'!#REF!</f>
        <v>#REF!</v>
      </c>
      <c r="Q83" s="34" t="e">
        <f>'2.ВС'!#REF!</f>
        <v>#REF!</v>
      </c>
      <c r="R83" s="34" t="e">
        <f>'2.ВС'!#REF!</f>
        <v>#REF!</v>
      </c>
      <c r="S83" s="34" t="e">
        <f>'2.ВС'!#REF!</f>
        <v>#REF!</v>
      </c>
      <c r="T83" s="34" t="e">
        <f>'2.ВС'!#REF!</f>
        <v>#REF!</v>
      </c>
      <c r="U83" s="34" t="e">
        <f>'2.ВС'!#REF!</f>
        <v>#REF!</v>
      </c>
      <c r="V83" s="34" t="e">
        <f>'2.ВС'!#REF!</f>
        <v>#REF!</v>
      </c>
      <c r="W83" s="34" t="e">
        <f>'2.ВС'!#REF!</f>
        <v>#REF!</v>
      </c>
      <c r="X83" s="34" t="e">
        <f>'2.ВС'!#REF!</f>
        <v>#REF!</v>
      </c>
      <c r="Y83" s="34" t="e">
        <f>'2.ВС'!#REF!</f>
        <v>#REF!</v>
      </c>
      <c r="Z83" s="34">
        <f>'2.ВС'!J74</f>
        <v>991314</v>
      </c>
      <c r="AA83" s="34">
        <f>'2.ВС'!K74</f>
        <v>991314</v>
      </c>
      <c r="AB83" s="34">
        <f>'2.ВС'!L74</f>
        <v>743485.5</v>
      </c>
      <c r="AC83" s="130">
        <f t="shared" si="60"/>
        <v>75</v>
      </c>
    </row>
    <row r="84" spans="1:29" s="36" customFormat="1" ht="33" customHeight="1" x14ac:dyDescent="0.25">
      <c r="A84" s="29" t="s">
        <v>232</v>
      </c>
      <c r="B84" s="14">
        <v>51</v>
      </c>
      <c r="C84" s="14">
        <v>0</v>
      </c>
      <c r="D84" s="31" t="s">
        <v>233</v>
      </c>
      <c r="E84" s="14"/>
      <c r="F84" s="31"/>
      <c r="G84" s="31"/>
      <c r="H84" s="31"/>
      <c r="I84" s="31"/>
      <c r="J84" s="35" t="e">
        <f t="shared" ref="J84:AB87" si="70">J85</f>
        <v>#REF!</v>
      </c>
      <c r="K84" s="35" t="e">
        <f t="shared" si="70"/>
        <v>#REF!</v>
      </c>
      <c r="L84" s="35" t="e">
        <f t="shared" si="70"/>
        <v>#REF!</v>
      </c>
      <c r="M84" s="35" t="e">
        <f t="shared" si="70"/>
        <v>#REF!</v>
      </c>
      <c r="N84" s="35" t="e">
        <f t="shared" si="70"/>
        <v>#REF!</v>
      </c>
      <c r="O84" s="35" t="e">
        <f t="shared" si="70"/>
        <v>#REF!</v>
      </c>
      <c r="P84" s="35" t="e">
        <f t="shared" si="70"/>
        <v>#REF!</v>
      </c>
      <c r="Q84" s="35" t="e">
        <f t="shared" si="70"/>
        <v>#REF!</v>
      </c>
      <c r="R84" s="35" t="e">
        <f t="shared" si="70"/>
        <v>#REF!</v>
      </c>
      <c r="S84" s="35" t="e">
        <f t="shared" si="70"/>
        <v>#REF!</v>
      </c>
      <c r="T84" s="35" t="e">
        <f t="shared" si="70"/>
        <v>#REF!</v>
      </c>
      <c r="U84" s="35" t="e">
        <f t="shared" si="70"/>
        <v>#REF!</v>
      </c>
      <c r="V84" s="35" t="e">
        <f t="shared" si="70"/>
        <v>#REF!</v>
      </c>
      <c r="W84" s="35" t="e">
        <f t="shared" si="70"/>
        <v>#REF!</v>
      </c>
      <c r="X84" s="35" t="e">
        <f t="shared" si="70"/>
        <v>#REF!</v>
      </c>
      <c r="Y84" s="35" t="e">
        <f t="shared" si="70"/>
        <v>#REF!</v>
      </c>
      <c r="Z84" s="35">
        <f t="shared" si="70"/>
        <v>52370.2</v>
      </c>
      <c r="AA84" s="35">
        <f t="shared" si="70"/>
        <v>52370.2</v>
      </c>
      <c r="AB84" s="35">
        <f t="shared" si="70"/>
        <v>52370.2</v>
      </c>
      <c r="AC84" s="130">
        <f t="shared" si="60"/>
        <v>100</v>
      </c>
    </row>
    <row r="85" spans="1:29" s="36" customFormat="1" ht="28.5" x14ac:dyDescent="0.25">
      <c r="A85" s="29" t="s">
        <v>9</v>
      </c>
      <c r="B85" s="30">
        <v>51</v>
      </c>
      <c r="C85" s="30">
        <v>0</v>
      </c>
      <c r="D85" s="31" t="s">
        <v>233</v>
      </c>
      <c r="E85" s="30">
        <v>851</v>
      </c>
      <c r="F85" s="31"/>
      <c r="G85" s="31"/>
      <c r="H85" s="31"/>
      <c r="I85" s="4"/>
      <c r="J85" s="32" t="e">
        <f t="shared" si="70"/>
        <v>#REF!</v>
      </c>
      <c r="K85" s="32" t="e">
        <f t="shared" si="70"/>
        <v>#REF!</v>
      </c>
      <c r="L85" s="32" t="e">
        <f t="shared" si="70"/>
        <v>#REF!</v>
      </c>
      <c r="M85" s="32" t="e">
        <f t="shared" si="70"/>
        <v>#REF!</v>
      </c>
      <c r="N85" s="32" t="e">
        <f t="shared" si="70"/>
        <v>#REF!</v>
      </c>
      <c r="O85" s="32" t="e">
        <f t="shared" si="70"/>
        <v>#REF!</v>
      </c>
      <c r="P85" s="32" t="e">
        <f t="shared" si="70"/>
        <v>#REF!</v>
      </c>
      <c r="Q85" s="32" t="e">
        <f t="shared" si="70"/>
        <v>#REF!</v>
      </c>
      <c r="R85" s="32" t="e">
        <f t="shared" si="70"/>
        <v>#REF!</v>
      </c>
      <c r="S85" s="32" t="e">
        <f t="shared" si="70"/>
        <v>#REF!</v>
      </c>
      <c r="T85" s="32" t="e">
        <f t="shared" si="70"/>
        <v>#REF!</v>
      </c>
      <c r="U85" s="32" t="e">
        <f t="shared" si="70"/>
        <v>#REF!</v>
      </c>
      <c r="V85" s="32" t="e">
        <f t="shared" si="70"/>
        <v>#REF!</v>
      </c>
      <c r="W85" s="32" t="e">
        <f t="shared" si="70"/>
        <v>#REF!</v>
      </c>
      <c r="X85" s="32" t="e">
        <f t="shared" si="70"/>
        <v>#REF!</v>
      </c>
      <c r="Y85" s="32" t="e">
        <f t="shared" si="70"/>
        <v>#REF!</v>
      </c>
      <c r="Z85" s="32">
        <f t="shared" si="70"/>
        <v>52370.2</v>
      </c>
      <c r="AA85" s="32">
        <f t="shared" si="70"/>
        <v>52370.2</v>
      </c>
      <c r="AB85" s="32">
        <f t="shared" si="70"/>
        <v>52370.2</v>
      </c>
      <c r="AC85" s="130">
        <f t="shared" si="60"/>
        <v>100</v>
      </c>
    </row>
    <row r="86" spans="1:29" s="36" customFormat="1" ht="183.75" customHeight="1" x14ac:dyDescent="0.25">
      <c r="A86" s="25" t="s">
        <v>73</v>
      </c>
      <c r="B86" s="6">
        <v>51</v>
      </c>
      <c r="C86" s="6">
        <v>0</v>
      </c>
      <c r="D86" s="4" t="s">
        <v>233</v>
      </c>
      <c r="E86" s="78">
        <v>851</v>
      </c>
      <c r="F86" s="4" t="s">
        <v>16</v>
      </c>
      <c r="G86" s="4" t="s">
        <v>38</v>
      </c>
      <c r="H86" s="4" t="s">
        <v>234</v>
      </c>
      <c r="I86" s="4"/>
      <c r="J86" s="34" t="e">
        <f t="shared" si="70"/>
        <v>#REF!</v>
      </c>
      <c r="K86" s="34" t="e">
        <f t="shared" si="70"/>
        <v>#REF!</v>
      </c>
      <c r="L86" s="34" t="e">
        <f t="shared" si="70"/>
        <v>#REF!</v>
      </c>
      <c r="M86" s="34" t="e">
        <f t="shared" si="70"/>
        <v>#REF!</v>
      </c>
      <c r="N86" s="34" t="e">
        <f t="shared" si="70"/>
        <v>#REF!</v>
      </c>
      <c r="O86" s="34" t="e">
        <f t="shared" si="70"/>
        <v>#REF!</v>
      </c>
      <c r="P86" s="34" t="e">
        <f t="shared" si="70"/>
        <v>#REF!</v>
      </c>
      <c r="Q86" s="34" t="e">
        <f t="shared" si="70"/>
        <v>#REF!</v>
      </c>
      <c r="R86" s="34" t="e">
        <f t="shared" si="70"/>
        <v>#REF!</v>
      </c>
      <c r="S86" s="34" t="e">
        <f t="shared" si="70"/>
        <v>#REF!</v>
      </c>
      <c r="T86" s="34" t="e">
        <f t="shared" si="70"/>
        <v>#REF!</v>
      </c>
      <c r="U86" s="34" t="e">
        <f t="shared" si="70"/>
        <v>#REF!</v>
      </c>
      <c r="V86" s="34" t="e">
        <f t="shared" si="70"/>
        <v>#REF!</v>
      </c>
      <c r="W86" s="34" t="e">
        <f t="shared" si="70"/>
        <v>#REF!</v>
      </c>
      <c r="X86" s="34" t="e">
        <f t="shared" si="70"/>
        <v>#REF!</v>
      </c>
      <c r="Y86" s="34" t="e">
        <f t="shared" si="70"/>
        <v>#REF!</v>
      </c>
      <c r="Z86" s="34">
        <f t="shared" si="70"/>
        <v>52370.2</v>
      </c>
      <c r="AA86" s="34">
        <f t="shared" si="70"/>
        <v>52370.2</v>
      </c>
      <c r="AB86" s="34">
        <f t="shared" si="70"/>
        <v>52370.2</v>
      </c>
      <c r="AC86" s="130">
        <f t="shared" si="60"/>
        <v>100</v>
      </c>
    </row>
    <row r="87" spans="1:29" s="36" customFormat="1" ht="45.75" customHeight="1" x14ac:dyDescent="0.25">
      <c r="A87" s="3" t="s">
        <v>25</v>
      </c>
      <c r="B87" s="6">
        <v>51</v>
      </c>
      <c r="C87" s="6">
        <v>0</v>
      </c>
      <c r="D87" s="4" t="s">
        <v>233</v>
      </c>
      <c r="E87" s="78">
        <v>851</v>
      </c>
      <c r="F87" s="4" t="s">
        <v>16</v>
      </c>
      <c r="G87" s="4" t="s">
        <v>38</v>
      </c>
      <c r="H87" s="4" t="s">
        <v>234</v>
      </c>
      <c r="I87" s="4" t="s">
        <v>26</v>
      </c>
      <c r="J87" s="34" t="e">
        <f t="shared" si="70"/>
        <v>#REF!</v>
      </c>
      <c r="K87" s="34" t="e">
        <f t="shared" si="70"/>
        <v>#REF!</v>
      </c>
      <c r="L87" s="34" t="e">
        <f t="shared" si="70"/>
        <v>#REF!</v>
      </c>
      <c r="M87" s="34" t="e">
        <f t="shared" si="70"/>
        <v>#REF!</v>
      </c>
      <c r="N87" s="34" t="e">
        <f t="shared" si="70"/>
        <v>#REF!</v>
      </c>
      <c r="O87" s="34" t="e">
        <f t="shared" si="70"/>
        <v>#REF!</v>
      </c>
      <c r="P87" s="34" t="e">
        <f t="shared" si="70"/>
        <v>#REF!</v>
      </c>
      <c r="Q87" s="34" t="e">
        <f t="shared" si="70"/>
        <v>#REF!</v>
      </c>
      <c r="R87" s="34" t="e">
        <f t="shared" si="70"/>
        <v>#REF!</v>
      </c>
      <c r="S87" s="34" t="e">
        <f t="shared" si="70"/>
        <v>#REF!</v>
      </c>
      <c r="T87" s="34" t="e">
        <f t="shared" si="70"/>
        <v>#REF!</v>
      </c>
      <c r="U87" s="34" t="e">
        <f t="shared" si="70"/>
        <v>#REF!</v>
      </c>
      <c r="V87" s="34" t="e">
        <f t="shared" si="70"/>
        <v>#REF!</v>
      </c>
      <c r="W87" s="34" t="e">
        <f t="shared" si="70"/>
        <v>#REF!</v>
      </c>
      <c r="X87" s="34" t="e">
        <f t="shared" si="70"/>
        <v>#REF!</v>
      </c>
      <c r="Y87" s="34" t="e">
        <f t="shared" si="70"/>
        <v>#REF!</v>
      </c>
      <c r="Z87" s="34">
        <f t="shared" si="70"/>
        <v>52370.2</v>
      </c>
      <c r="AA87" s="34">
        <f t="shared" si="70"/>
        <v>52370.2</v>
      </c>
      <c r="AB87" s="34">
        <f t="shared" si="70"/>
        <v>52370.2</v>
      </c>
      <c r="AC87" s="130">
        <f t="shared" si="60"/>
        <v>100</v>
      </c>
    </row>
    <row r="88" spans="1:29" ht="60" x14ac:dyDescent="0.25">
      <c r="A88" s="3" t="s">
        <v>12</v>
      </c>
      <c r="B88" s="6">
        <v>51</v>
      </c>
      <c r="C88" s="6">
        <v>0</v>
      </c>
      <c r="D88" s="4" t="s">
        <v>233</v>
      </c>
      <c r="E88" s="78">
        <v>851</v>
      </c>
      <c r="F88" s="4" t="s">
        <v>16</v>
      </c>
      <c r="G88" s="4" t="s">
        <v>38</v>
      </c>
      <c r="H88" s="4" t="s">
        <v>234</v>
      </c>
      <c r="I88" s="4" t="s">
        <v>27</v>
      </c>
      <c r="J88" s="34" t="e">
        <f>'2.ВС'!#REF!</f>
        <v>#REF!</v>
      </c>
      <c r="K88" s="34" t="e">
        <f>'2.ВС'!#REF!</f>
        <v>#REF!</v>
      </c>
      <c r="L88" s="34" t="e">
        <f>'2.ВС'!#REF!</f>
        <v>#REF!</v>
      </c>
      <c r="M88" s="34" t="e">
        <f>'2.ВС'!#REF!</f>
        <v>#REF!</v>
      </c>
      <c r="N88" s="34" t="e">
        <f>'2.ВС'!#REF!</f>
        <v>#REF!</v>
      </c>
      <c r="O88" s="34" t="e">
        <f>'2.ВС'!#REF!</f>
        <v>#REF!</v>
      </c>
      <c r="P88" s="34" t="e">
        <f>'2.ВС'!#REF!</f>
        <v>#REF!</v>
      </c>
      <c r="Q88" s="34" t="e">
        <f>'2.ВС'!#REF!</f>
        <v>#REF!</v>
      </c>
      <c r="R88" s="34" t="e">
        <f>'2.ВС'!#REF!</f>
        <v>#REF!</v>
      </c>
      <c r="S88" s="34" t="e">
        <f>'2.ВС'!#REF!</f>
        <v>#REF!</v>
      </c>
      <c r="T88" s="34" t="e">
        <f>'2.ВС'!#REF!</f>
        <v>#REF!</v>
      </c>
      <c r="U88" s="34" t="e">
        <f>'2.ВС'!#REF!</f>
        <v>#REF!</v>
      </c>
      <c r="V88" s="34" t="e">
        <f>'2.ВС'!#REF!</f>
        <v>#REF!</v>
      </c>
      <c r="W88" s="34" t="e">
        <f>'2.ВС'!#REF!</f>
        <v>#REF!</v>
      </c>
      <c r="X88" s="34" t="e">
        <f>'2.ВС'!#REF!</f>
        <v>#REF!</v>
      </c>
      <c r="Y88" s="34" t="e">
        <f>'2.ВС'!#REF!</f>
        <v>#REF!</v>
      </c>
      <c r="Z88" s="34">
        <f>'2.ВС'!J94</f>
        <v>52370.2</v>
      </c>
      <c r="AA88" s="34">
        <f>'2.ВС'!K94</f>
        <v>52370.2</v>
      </c>
      <c r="AB88" s="34">
        <f>'2.ВС'!L94</f>
        <v>52370.2</v>
      </c>
      <c r="AC88" s="130">
        <f t="shared" si="60"/>
        <v>100</v>
      </c>
    </row>
    <row r="89" spans="1:29" s="36" customFormat="1" ht="86.25" customHeight="1" x14ac:dyDescent="0.25">
      <c r="A89" s="29" t="s">
        <v>235</v>
      </c>
      <c r="B89" s="30">
        <v>51</v>
      </c>
      <c r="C89" s="30">
        <v>0</v>
      </c>
      <c r="D89" s="31" t="s">
        <v>236</v>
      </c>
      <c r="E89" s="14"/>
      <c r="F89" s="31"/>
      <c r="G89" s="31"/>
      <c r="H89" s="31"/>
      <c r="I89" s="31"/>
      <c r="J89" s="35" t="e">
        <f t="shared" ref="J89:AB89" si="71">J90</f>
        <v>#REF!</v>
      </c>
      <c r="K89" s="35" t="e">
        <f t="shared" si="71"/>
        <v>#REF!</v>
      </c>
      <c r="L89" s="35" t="e">
        <f t="shared" si="71"/>
        <v>#REF!</v>
      </c>
      <c r="M89" s="35" t="e">
        <f t="shared" si="71"/>
        <v>#REF!</v>
      </c>
      <c r="N89" s="35" t="e">
        <f t="shared" si="71"/>
        <v>#REF!</v>
      </c>
      <c r="O89" s="35" t="e">
        <f t="shared" si="71"/>
        <v>#REF!</v>
      </c>
      <c r="P89" s="35" t="e">
        <f t="shared" si="71"/>
        <v>#REF!</v>
      </c>
      <c r="Q89" s="35" t="e">
        <f t="shared" si="71"/>
        <v>#REF!</v>
      </c>
      <c r="R89" s="35" t="e">
        <f t="shared" si="71"/>
        <v>#REF!</v>
      </c>
      <c r="S89" s="35" t="e">
        <f t="shared" si="71"/>
        <v>#REF!</v>
      </c>
      <c r="T89" s="35" t="e">
        <f t="shared" si="71"/>
        <v>#REF!</v>
      </c>
      <c r="U89" s="35" t="e">
        <f t="shared" si="71"/>
        <v>#REF!</v>
      </c>
      <c r="V89" s="35" t="e">
        <f t="shared" si="71"/>
        <v>#REF!</v>
      </c>
      <c r="W89" s="35" t="e">
        <f t="shared" si="71"/>
        <v>#REF!</v>
      </c>
      <c r="X89" s="35" t="e">
        <f t="shared" si="71"/>
        <v>#REF!</v>
      </c>
      <c r="Y89" s="35" t="e">
        <f t="shared" si="71"/>
        <v>#REF!</v>
      </c>
      <c r="Z89" s="35">
        <f t="shared" si="71"/>
        <v>3492201</v>
      </c>
      <c r="AA89" s="35">
        <f t="shared" si="71"/>
        <v>3492201</v>
      </c>
      <c r="AB89" s="35">
        <f t="shared" si="71"/>
        <v>1950509.02</v>
      </c>
      <c r="AC89" s="130">
        <f t="shared" si="60"/>
        <v>55.853286222642971</v>
      </c>
    </row>
    <row r="90" spans="1:29" s="36" customFormat="1" ht="28.5" x14ac:dyDescent="0.25">
      <c r="A90" s="29" t="s">
        <v>9</v>
      </c>
      <c r="B90" s="30">
        <v>51</v>
      </c>
      <c r="C90" s="30">
        <v>0</v>
      </c>
      <c r="D90" s="31" t="s">
        <v>236</v>
      </c>
      <c r="E90" s="30">
        <v>851</v>
      </c>
      <c r="F90" s="31"/>
      <c r="G90" s="31"/>
      <c r="H90" s="31"/>
      <c r="I90" s="4"/>
      <c r="J90" s="32" t="e">
        <f t="shared" ref="J90:Y90" si="72">J91+J94+J97+J100+J103++J106+J109</f>
        <v>#REF!</v>
      </c>
      <c r="K90" s="32" t="e">
        <f t="shared" si="72"/>
        <v>#REF!</v>
      </c>
      <c r="L90" s="32" t="e">
        <f t="shared" si="72"/>
        <v>#REF!</v>
      </c>
      <c r="M90" s="32" t="e">
        <f t="shared" si="72"/>
        <v>#REF!</v>
      </c>
      <c r="N90" s="32" t="e">
        <f t="shared" si="72"/>
        <v>#REF!</v>
      </c>
      <c r="O90" s="32" t="e">
        <f t="shared" si="72"/>
        <v>#REF!</v>
      </c>
      <c r="P90" s="32" t="e">
        <f t="shared" si="72"/>
        <v>#REF!</v>
      </c>
      <c r="Q90" s="32" t="e">
        <f t="shared" si="72"/>
        <v>#REF!</v>
      </c>
      <c r="R90" s="32" t="e">
        <f t="shared" si="72"/>
        <v>#REF!</v>
      </c>
      <c r="S90" s="32" t="e">
        <f t="shared" si="72"/>
        <v>#REF!</v>
      </c>
      <c r="T90" s="32" t="e">
        <f t="shared" si="72"/>
        <v>#REF!</v>
      </c>
      <c r="U90" s="32" t="e">
        <f t="shared" si="72"/>
        <v>#REF!</v>
      </c>
      <c r="V90" s="32" t="e">
        <f t="shared" si="72"/>
        <v>#REF!</v>
      </c>
      <c r="W90" s="32" t="e">
        <f t="shared" si="72"/>
        <v>#REF!</v>
      </c>
      <c r="X90" s="32" t="e">
        <f t="shared" si="72"/>
        <v>#REF!</v>
      </c>
      <c r="Y90" s="32" t="e">
        <f t="shared" si="72"/>
        <v>#REF!</v>
      </c>
      <c r="Z90" s="32">
        <f t="shared" ref="Z90:AB90" si="73">Z91+Z94+Z97+Z100+Z103++Z106+Z109</f>
        <v>3492201</v>
      </c>
      <c r="AA90" s="32">
        <f t="shared" si="73"/>
        <v>3492201</v>
      </c>
      <c r="AB90" s="32">
        <f t="shared" si="73"/>
        <v>1950509.02</v>
      </c>
      <c r="AC90" s="130">
        <f t="shared" si="60"/>
        <v>55.853286222642971</v>
      </c>
    </row>
    <row r="91" spans="1:29" ht="50.25" customHeight="1" x14ac:dyDescent="0.25">
      <c r="A91" s="25" t="s">
        <v>101</v>
      </c>
      <c r="B91" s="78">
        <v>51</v>
      </c>
      <c r="C91" s="78">
        <v>0</v>
      </c>
      <c r="D91" s="4" t="s">
        <v>236</v>
      </c>
      <c r="E91" s="78">
        <v>851</v>
      </c>
      <c r="F91" s="4" t="s">
        <v>38</v>
      </c>
      <c r="G91" s="4" t="s">
        <v>59</v>
      </c>
      <c r="H91" s="4" t="s">
        <v>297</v>
      </c>
      <c r="I91" s="4"/>
      <c r="J91" s="34" t="e">
        <f t="shared" ref="J91:AB91" si="74">J92</f>
        <v>#REF!</v>
      </c>
      <c r="K91" s="34" t="e">
        <f t="shared" si="74"/>
        <v>#REF!</v>
      </c>
      <c r="L91" s="34" t="e">
        <f t="shared" si="74"/>
        <v>#REF!</v>
      </c>
      <c r="M91" s="34" t="e">
        <f t="shared" si="74"/>
        <v>#REF!</v>
      </c>
      <c r="N91" s="34" t="e">
        <f t="shared" si="74"/>
        <v>#REF!</v>
      </c>
      <c r="O91" s="34" t="e">
        <f t="shared" si="74"/>
        <v>#REF!</v>
      </c>
      <c r="P91" s="34" t="e">
        <f t="shared" si="74"/>
        <v>#REF!</v>
      </c>
      <c r="Q91" s="34" t="e">
        <f t="shared" si="74"/>
        <v>#REF!</v>
      </c>
      <c r="R91" s="34" t="e">
        <f t="shared" si="74"/>
        <v>#REF!</v>
      </c>
      <c r="S91" s="34" t="e">
        <f t="shared" si="74"/>
        <v>#REF!</v>
      </c>
      <c r="T91" s="34" t="e">
        <f t="shared" si="74"/>
        <v>#REF!</v>
      </c>
      <c r="U91" s="34" t="e">
        <f t="shared" si="74"/>
        <v>#REF!</v>
      </c>
      <c r="V91" s="34" t="e">
        <f t="shared" si="74"/>
        <v>#REF!</v>
      </c>
      <c r="W91" s="34" t="e">
        <f t="shared" si="74"/>
        <v>#REF!</v>
      </c>
      <c r="X91" s="34" t="e">
        <f t="shared" si="74"/>
        <v>#REF!</v>
      </c>
      <c r="Y91" s="34" t="e">
        <f t="shared" si="74"/>
        <v>#REF!</v>
      </c>
      <c r="Z91" s="34">
        <f t="shared" si="74"/>
        <v>3215000</v>
      </c>
      <c r="AA91" s="34">
        <f t="shared" si="74"/>
        <v>3215000</v>
      </c>
      <c r="AB91" s="34">
        <f t="shared" si="74"/>
        <v>1818790</v>
      </c>
      <c r="AC91" s="130">
        <f t="shared" si="60"/>
        <v>56.57200622083981</v>
      </c>
    </row>
    <row r="92" spans="1:29" ht="45" x14ac:dyDescent="0.25">
      <c r="A92" s="3" t="s">
        <v>97</v>
      </c>
      <c r="B92" s="78">
        <v>51</v>
      </c>
      <c r="C92" s="78">
        <v>0</v>
      </c>
      <c r="D92" s="4" t="s">
        <v>236</v>
      </c>
      <c r="E92" s="78">
        <v>851</v>
      </c>
      <c r="F92" s="4" t="s">
        <v>38</v>
      </c>
      <c r="G92" s="4" t="s">
        <v>59</v>
      </c>
      <c r="H92" s="4" t="s">
        <v>297</v>
      </c>
      <c r="I92" s="4" t="s">
        <v>98</v>
      </c>
      <c r="J92" s="34" t="e">
        <f t="shared" ref="J92:AB92" si="75">J93</f>
        <v>#REF!</v>
      </c>
      <c r="K92" s="34" t="e">
        <f t="shared" si="75"/>
        <v>#REF!</v>
      </c>
      <c r="L92" s="34" t="e">
        <f t="shared" si="75"/>
        <v>#REF!</v>
      </c>
      <c r="M92" s="34" t="e">
        <f t="shared" si="75"/>
        <v>#REF!</v>
      </c>
      <c r="N92" s="34" t="e">
        <f t="shared" si="75"/>
        <v>#REF!</v>
      </c>
      <c r="O92" s="34" t="e">
        <f t="shared" si="75"/>
        <v>#REF!</v>
      </c>
      <c r="P92" s="34" t="e">
        <f t="shared" si="75"/>
        <v>#REF!</v>
      </c>
      <c r="Q92" s="34" t="e">
        <f t="shared" si="75"/>
        <v>#REF!</v>
      </c>
      <c r="R92" s="34" t="e">
        <f t="shared" si="75"/>
        <v>#REF!</v>
      </c>
      <c r="S92" s="34" t="e">
        <f t="shared" si="75"/>
        <v>#REF!</v>
      </c>
      <c r="T92" s="34" t="e">
        <f t="shared" si="75"/>
        <v>#REF!</v>
      </c>
      <c r="U92" s="34" t="e">
        <f t="shared" si="75"/>
        <v>#REF!</v>
      </c>
      <c r="V92" s="34" t="e">
        <f t="shared" si="75"/>
        <v>#REF!</v>
      </c>
      <c r="W92" s="34" t="e">
        <f t="shared" si="75"/>
        <v>#REF!</v>
      </c>
      <c r="X92" s="34" t="e">
        <f t="shared" si="75"/>
        <v>#REF!</v>
      </c>
      <c r="Y92" s="34" t="e">
        <f t="shared" si="75"/>
        <v>#REF!</v>
      </c>
      <c r="Z92" s="34">
        <f t="shared" si="75"/>
        <v>3215000</v>
      </c>
      <c r="AA92" s="34">
        <f t="shared" si="75"/>
        <v>3215000</v>
      </c>
      <c r="AB92" s="34">
        <f t="shared" si="75"/>
        <v>1818790</v>
      </c>
      <c r="AC92" s="130">
        <f t="shared" si="60"/>
        <v>56.57200622083981</v>
      </c>
    </row>
    <row r="93" spans="1:29" x14ac:dyDescent="0.25">
      <c r="A93" s="3" t="s">
        <v>99</v>
      </c>
      <c r="B93" s="78">
        <v>51</v>
      </c>
      <c r="C93" s="78">
        <v>0</v>
      </c>
      <c r="D93" s="4" t="s">
        <v>236</v>
      </c>
      <c r="E93" s="78">
        <v>851</v>
      </c>
      <c r="F93" s="4" t="s">
        <v>38</v>
      </c>
      <c r="G93" s="4" t="s">
        <v>59</v>
      </c>
      <c r="H93" s="4" t="s">
        <v>297</v>
      </c>
      <c r="I93" s="4" t="s">
        <v>100</v>
      </c>
      <c r="J93" s="34" t="e">
        <f>'2.ВС'!#REF!</f>
        <v>#REF!</v>
      </c>
      <c r="K93" s="34" t="e">
        <f>'2.ВС'!#REF!</f>
        <v>#REF!</v>
      </c>
      <c r="L93" s="34" t="e">
        <f>'2.ВС'!#REF!</f>
        <v>#REF!</v>
      </c>
      <c r="M93" s="34" t="e">
        <f>'2.ВС'!#REF!</f>
        <v>#REF!</v>
      </c>
      <c r="N93" s="34" t="e">
        <f>'2.ВС'!#REF!</f>
        <v>#REF!</v>
      </c>
      <c r="O93" s="34" t="e">
        <f>'2.ВС'!#REF!</f>
        <v>#REF!</v>
      </c>
      <c r="P93" s="34" t="e">
        <f>'2.ВС'!#REF!</f>
        <v>#REF!</v>
      </c>
      <c r="Q93" s="34" t="e">
        <f>'2.ВС'!#REF!</f>
        <v>#REF!</v>
      </c>
      <c r="R93" s="34" t="e">
        <f>'2.ВС'!#REF!</f>
        <v>#REF!</v>
      </c>
      <c r="S93" s="34" t="e">
        <f>'2.ВС'!#REF!</f>
        <v>#REF!</v>
      </c>
      <c r="T93" s="34" t="e">
        <f>'2.ВС'!#REF!</f>
        <v>#REF!</v>
      </c>
      <c r="U93" s="34" t="e">
        <f>'2.ВС'!#REF!</f>
        <v>#REF!</v>
      </c>
      <c r="V93" s="34" t="e">
        <f>'2.ВС'!#REF!</f>
        <v>#REF!</v>
      </c>
      <c r="W93" s="34" t="e">
        <f>'2.ВС'!#REF!</f>
        <v>#REF!</v>
      </c>
      <c r="X93" s="34" t="e">
        <f>'2.ВС'!#REF!</f>
        <v>#REF!</v>
      </c>
      <c r="Y93" s="34" t="e">
        <f>'2.ВС'!#REF!</f>
        <v>#REF!</v>
      </c>
      <c r="Z93" s="34">
        <f>'2.ВС'!J135</f>
        <v>3215000</v>
      </c>
      <c r="AA93" s="34">
        <f>'2.ВС'!K135</f>
        <v>3215000</v>
      </c>
      <c r="AB93" s="34">
        <f>'2.ВС'!L135</f>
        <v>1818790</v>
      </c>
      <c r="AC93" s="130">
        <f t="shared" si="60"/>
        <v>56.57200622083981</v>
      </c>
    </row>
    <row r="94" spans="1:29" ht="30" x14ac:dyDescent="0.25">
      <c r="A94" s="13" t="s">
        <v>384</v>
      </c>
      <c r="B94" s="78">
        <v>51</v>
      </c>
      <c r="C94" s="78">
        <v>0</v>
      </c>
      <c r="D94" s="4" t="s">
        <v>236</v>
      </c>
      <c r="E94" s="78">
        <v>851</v>
      </c>
      <c r="F94" s="4" t="s">
        <v>38</v>
      </c>
      <c r="G94" s="4" t="s">
        <v>59</v>
      </c>
      <c r="H94" s="4" t="s">
        <v>386</v>
      </c>
      <c r="I94" s="4"/>
      <c r="J94" s="34" t="e">
        <f t="shared" ref="J94:AB95" si="76">J95</f>
        <v>#REF!</v>
      </c>
      <c r="K94" s="34" t="e">
        <f t="shared" si="76"/>
        <v>#REF!</v>
      </c>
      <c r="L94" s="34" t="e">
        <f t="shared" si="76"/>
        <v>#REF!</v>
      </c>
      <c r="M94" s="34" t="e">
        <f t="shared" si="76"/>
        <v>#REF!</v>
      </c>
      <c r="N94" s="34" t="e">
        <f t="shared" si="76"/>
        <v>#REF!</v>
      </c>
      <c r="O94" s="34" t="e">
        <f t="shared" si="76"/>
        <v>#REF!</v>
      </c>
      <c r="P94" s="34" t="e">
        <f t="shared" si="76"/>
        <v>#REF!</v>
      </c>
      <c r="Q94" s="34" t="e">
        <f t="shared" si="76"/>
        <v>#REF!</v>
      </c>
      <c r="R94" s="34" t="e">
        <f t="shared" si="76"/>
        <v>#REF!</v>
      </c>
      <c r="S94" s="34" t="e">
        <f t="shared" si="76"/>
        <v>#REF!</v>
      </c>
      <c r="T94" s="34" t="e">
        <f t="shared" si="76"/>
        <v>#REF!</v>
      </c>
      <c r="U94" s="34" t="e">
        <f t="shared" si="76"/>
        <v>#REF!</v>
      </c>
      <c r="V94" s="34" t="e">
        <f t="shared" si="76"/>
        <v>#REF!</v>
      </c>
      <c r="W94" s="34" t="e">
        <f t="shared" si="76"/>
        <v>#REF!</v>
      </c>
      <c r="X94" s="34" t="e">
        <f t="shared" si="76"/>
        <v>#REF!</v>
      </c>
      <c r="Y94" s="34" t="e">
        <f t="shared" si="76"/>
        <v>#REF!</v>
      </c>
      <c r="Z94" s="34">
        <f t="shared" si="76"/>
        <v>100000</v>
      </c>
      <c r="AA94" s="34">
        <f t="shared" si="76"/>
        <v>100000</v>
      </c>
      <c r="AB94" s="34">
        <f t="shared" si="76"/>
        <v>25000</v>
      </c>
      <c r="AC94" s="130">
        <f t="shared" si="60"/>
        <v>25</v>
      </c>
    </row>
    <row r="95" spans="1:29" ht="49.5" customHeight="1" x14ac:dyDescent="0.25">
      <c r="A95" s="3" t="s">
        <v>25</v>
      </c>
      <c r="B95" s="78">
        <v>51</v>
      </c>
      <c r="C95" s="78">
        <v>0</v>
      </c>
      <c r="D95" s="4" t="s">
        <v>236</v>
      </c>
      <c r="E95" s="78">
        <v>851</v>
      </c>
      <c r="F95" s="4" t="s">
        <v>38</v>
      </c>
      <c r="G95" s="4" t="s">
        <v>59</v>
      </c>
      <c r="H95" s="4" t="s">
        <v>386</v>
      </c>
      <c r="I95" s="4" t="s">
        <v>26</v>
      </c>
      <c r="J95" s="34" t="e">
        <f t="shared" si="76"/>
        <v>#REF!</v>
      </c>
      <c r="K95" s="34" t="e">
        <f t="shared" si="76"/>
        <v>#REF!</v>
      </c>
      <c r="L95" s="34" t="e">
        <f t="shared" si="76"/>
        <v>#REF!</v>
      </c>
      <c r="M95" s="34" t="e">
        <f t="shared" si="76"/>
        <v>#REF!</v>
      </c>
      <c r="N95" s="34" t="e">
        <f t="shared" si="76"/>
        <v>#REF!</v>
      </c>
      <c r="O95" s="34" t="e">
        <f t="shared" si="76"/>
        <v>#REF!</v>
      </c>
      <c r="P95" s="34" t="e">
        <f t="shared" si="76"/>
        <v>#REF!</v>
      </c>
      <c r="Q95" s="34" t="e">
        <f t="shared" si="76"/>
        <v>#REF!</v>
      </c>
      <c r="R95" s="34" t="e">
        <f t="shared" si="76"/>
        <v>#REF!</v>
      </c>
      <c r="S95" s="34" t="e">
        <f t="shared" si="76"/>
        <v>#REF!</v>
      </c>
      <c r="T95" s="34" t="e">
        <f t="shared" si="76"/>
        <v>#REF!</v>
      </c>
      <c r="U95" s="34" t="e">
        <f t="shared" si="76"/>
        <v>#REF!</v>
      </c>
      <c r="V95" s="34" t="e">
        <f t="shared" si="76"/>
        <v>#REF!</v>
      </c>
      <c r="W95" s="34" t="e">
        <f t="shared" si="76"/>
        <v>#REF!</v>
      </c>
      <c r="X95" s="34" t="e">
        <f t="shared" si="76"/>
        <v>#REF!</v>
      </c>
      <c r="Y95" s="34" t="e">
        <f t="shared" si="76"/>
        <v>#REF!</v>
      </c>
      <c r="Z95" s="34">
        <f t="shared" si="76"/>
        <v>100000</v>
      </c>
      <c r="AA95" s="34">
        <f t="shared" si="76"/>
        <v>100000</v>
      </c>
      <c r="AB95" s="34">
        <f t="shared" si="76"/>
        <v>25000</v>
      </c>
      <c r="AC95" s="130">
        <f t="shared" si="60"/>
        <v>25</v>
      </c>
    </row>
    <row r="96" spans="1:29" ht="60" x14ac:dyDescent="0.25">
      <c r="A96" s="3" t="s">
        <v>12</v>
      </c>
      <c r="B96" s="78">
        <v>51</v>
      </c>
      <c r="C96" s="78">
        <v>0</v>
      </c>
      <c r="D96" s="4" t="s">
        <v>236</v>
      </c>
      <c r="E96" s="78">
        <v>851</v>
      </c>
      <c r="F96" s="4" t="s">
        <v>38</v>
      </c>
      <c r="G96" s="4" t="s">
        <v>59</v>
      </c>
      <c r="H96" s="4" t="s">
        <v>386</v>
      </c>
      <c r="I96" s="4" t="s">
        <v>27</v>
      </c>
      <c r="J96" s="34" t="e">
        <f>'2.ВС'!#REF!</f>
        <v>#REF!</v>
      </c>
      <c r="K96" s="34" t="e">
        <f>'2.ВС'!#REF!</f>
        <v>#REF!</v>
      </c>
      <c r="L96" s="34" t="e">
        <f>'2.ВС'!#REF!</f>
        <v>#REF!</v>
      </c>
      <c r="M96" s="34" t="e">
        <f>'2.ВС'!#REF!</f>
        <v>#REF!</v>
      </c>
      <c r="N96" s="34" t="e">
        <f>'2.ВС'!#REF!</f>
        <v>#REF!</v>
      </c>
      <c r="O96" s="34" t="e">
        <f>'2.ВС'!#REF!</f>
        <v>#REF!</v>
      </c>
      <c r="P96" s="34" t="e">
        <f>'2.ВС'!#REF!</f>
        <v>#REF!</v>
      </c>
      <c r="Q96" s="34" t="e">
        <f>'2.ВС'!#REF!</f>
        <v>#REF!</v>
      </c>
      <c r="R96" s="34" t="e">
        <f>'2.ВС'!#REF!</f>
        <v>#REF!</v>
      </c>
      <c r="S96" s="34" t="e">
        <f>'2.ВС'!#REF!</f>
        <v>#REF!</v>
      </c>
      <c r="T96" s="34" t="e">
        <f>'2.ВС'!#REF!</f>
        <v>#REF!</v>
      </c>
      <c r="U96" s="34" t="e">
        <f>'2.ВС'!#REF!</f>
        <v>#REF!</v>
      </c>
      <c r="V96" s="34" t="e">
        <f>'2.ВС'!#REF!</f>
        <v>#REF!</v>
      </c>
      <c r="W96" s="34" t="e">
        <f>'2.ВС'!#REF!</f>
        <v>#REF!</v>
      </c>
      <c r="X96" s="34" t="e">
        <f>'2.ВС'!#REF!</f>
        <v>#REF!</v>
      </c>
      <c r="Y96" s="34" t="e">
        <f>'2.ВС'!#REF!</f>
        <v>#REF!</v>
      </c>
      <c r="Z96" s="34">
        <f>'2.ВС'!J138</f>
        <v>100000</v>
      </c>
      <c r="AA96" s="34">
        <f>'2.ВС'!K138</f>
        <v>100000</v>
      </c>
      <c r="AB96" s="34">
        <f>'2.ВС'!L138</f>
        <v>25000</v>
      </c>
      <c r="AC96" s="130">
        <f t="shared" si="60"/>
        <v>25</v>
      </c>
    </row>
    <row r="97" spans="1:29" s="36" customFormat="1" ht="80.25" customHeight="1" x14ac:dyDescent="0.25">
      <c r="A97" s="25" t="s">
        <v>92</v>
      </c>
      <c r="B97" s="78">
        <v>51</v>
      </c>
      <c r="C97" s="78">
        <v>0</v>
      </c>
      <c r="D97" s="5" t="s">
        <v>236</v>
      </c>
      <c r="E97" s="78">
        <v>851</v>
      </c>
      <c r="F97" s="5" t="s">
        <v>38</v>
      </c>
      <c r="G97" s="5" t="s">
        <v>14</v>
      </c>
      <c r="H97" s="5" t="s">
        <v>295</v>
      </c>
      <c r="I97" s="4"/>
      <c r="J97" s="34" t="e">
        <f t="shared" ref="J97:AB101" si="77">J98</f>
        <v>#REF!</v>
      </c>
      <c r="K97" s="34" t="e">
        <f t="shared" si="77"/>
        <v>#REF!</v>
      </c>
      <c r="L97" s="34" t="e">
        <f t="shared" si="77"/>
        <v>#REF!</v>
      </c>
      <c r="M97" s="34" t="e">
        <f t="shared" si="77"/>
        <v>#REF!</v>
      </c>
      <c r="N97" s="34" t="e">
        <f t="shared" si="77"/>
        <v>#REF!</v>
      </c>
      <c r="O97" s="34" t="e">
        <f t="shared" si="77"/>
        <v>#REF!</v>
      </c>
      <c r="P97" s="34" t="e">
        <f t="shared" si="77"/>
        <v>#REF!</v>
      </c>
      <c r="Q97" s="34" t="e">
        <f t="shared" si="77"/>
        <v>#REF!</v>
      </c>
      <c r="R97" s="34" t="e">
        <f t="shared" si="77"/>
        <v>#REF!</v>
      </c>
      <c r="S97" s="34" t="e">
        <f t="shared" si="77"/>
        <v>#REF!</v>
      </c>
      <c r="T97" s="34" t="e">
        <f t="shared" si="77"/>
        <v>#REF!</v>
      </c>
      <c r="U97" s="34" t="e">
        <f t="shared" si="77"/>
        <v>#REF!</v>
      </c>
      <c r="V97" s="34" t="e">
        <f t="shared" si="77"/>
        <v>#REF!</v>
      </c>
      <c r="W97" s="34" t="e">
        <f t="shared" si="77"/>
        <v>#REF!</v>
      </c>
      <c r="X97" s="34" t="e">
        <f t="shared" si="77"/>
        <v>#REF!</v>
      </c>
      <c r="Y97" s="34" t="e">
        <f t="shared" si="77"/>
        <v>#REF!</v>
      </c>
      <c r="Z97" s="34">
        <f t="shared" si="77"/>
        <v>91000</v>
      </c>
      <c r="AA97" s="34">
        <f t="shared" si="77"/>
        <v>91000</v>
      </c>
      <c r="AB97" s="34">
        <f t="shared" si="77"/>
        <v>50298.49</v>
      </c>
      <c r="AC97" s="130">
        <f t="shared" si="60"/>
        <v>55.273065934065933</v>
      </c>
    </row>
    <row r="98" spans="1:29" ht="48" customHeight="1" x14ac:dyDescent="0.25">
      <c r="A98" s="3" t="s">
        <v>25</v>
      </c>
      <c r="B98" s="78">
        <v>51</v>
      </c>
      <c r="C98" s="78">
        <v>0</v>
      </c>
      <c r="D98" s="5" t="s">
        <v>236</v>
      </c>
      <c r="E98" s="78">
        <v>851</v>
      </c>
      <c r="F98" s="5" t="s">
        <v>38</v>
      </c>
      <c r="G98" s="5" t="s">
        <v>14</v>
      </c>
      <c r="H98" s="5" t="s">
        <v>295</v>
      </c>
      <c r="I98" s="4" t="s">
        <v>26</v>
      </c>
      <c r="J98" s="34" t="e">
        <f t="shared" si="77"/>
        <v>#REF!</v>
      </c>
      <c r="K98" s="34" t="e">
        <f t="shared" si="77"/>
        <v>#REF!</v>
      </c>
      <c r="L98" s="34" t="e">
        <f t="shared" si="77"/>
        <v>#REF!</v>
      </c>
      <c r="M98" s="34" t="e">
        <f t="shared" si="77"/>
        <v>#REF!</v>
      </c>
      <c r="N98" s="34" t="e">
        <f t="shared" si="77"/>
        <v>#REF!</v>
      </c>
      <c r="O98" s="34" t="e">
        <f t="shared" si="77"/>
        <v>#REF!</v>
      </c>
      <c r="P98" s="34" t="e">
        <f t="shared" si="77"/>
        <v>#REF!</v>
      </c>
      <c r="Q98" s="34" t="e">
        <f t="shared" si="77"/>
        <v>#REF!</v>
      </c>
      <c r="R98" s="34" t="e">
        <f t="shared" si="77"/>
        <v>#REF!</v>
      </c>
      <c r="S98" s="34" t="e">
        <f t="shared" si="77"/>
        <v>#REF!</v>
      </c>
      <c r="T98" s="34" t="e">
        <f t="shared" si="77"/>
        <v>#REF!</v>
      </c>
      <c r="U98" s="34" t="e">
        <f t="shared" si="77"/>
        <v>#REF!</v>
      </c>
      <c r="V98" s="34" t="e">
        <f t="shared" si="77"/>
        <v>#REF!</v>
      </c>
      <c r="W98" s="34" t="e">
        <f t="shared" si="77"/>
        <v>#REF!</v>
      </c>
      <c r="X98" s="34" t="e">
        <f t="shared" si="77"/>
        <v>#REF!</v>
      </c>
      <c r="Y98" s="34" t="e">
        <f t="shared" si="77"/>
        <v>#REF!</v>
      </c>
      <c r="Z98" s="34">
        <f t="shared" si="77"/>
        <v>91000</v>
      </c>
      <c r="AA98" s="34">
        <f t="shared" si="77"/>
        <v>91000</v>
      </c>
      <c r="AB98" s="34">
        <f t="shared" si="77"/>
        <v>50298.49</v>
      </c>
      <c r="AC98" s="130">
        <f t="shared" si="60"/>
        <v>55.273065934065933</v>
      </c>
    </row>
    <row r="99" spans="1:29" ht="60" x14ac:dyDescent="0.25">
      <c r="A99" s="3" t="s">
        <v>12</v>
      </c>
      <c r="B99" s="78">
        <v>51</v>
      </c>
      <c r="C99" s="78">
        <v>0</v>
      </c>
      <c r="D99" s="5" t="s">
        <v>236</v>
      </c>
      <c r="E99" s="78">
        <v>851</v>
      </c>
      <c r="F99" s="5" t="s">
        <v>38</v>
      </c>
      <c r="G99" s="5" t="s">
        <v>14</v>
      </c>
      <c r="H99" s="5" t="s">
        <v>295</v>
      </c>
      <c r="I99" s="4" t="s">
        <v>27</v>
      </c>
      <c r="J99" s="34" t="e">
        <f>'2.ВС'!#REF!</f>
        <v>#REF!</v>
      </c>
      <c r="K99" s="34" t="e">
        <f>'2.ВС'!#REF!</f>
        <v>#REF!</v>
      </c>
      <c r="L99" s="34" t="e">
        <f>'2.ВС'!#REF!</f>
        <v>#REF!</v>
      </c>
      <c r="M99" s="34" t="e">
        <f>'2.ВС'!#REF!</f>
        <v>#REF!</v>
      </c>
      <c r="N99" s="34" t="e">
        <f>'2.ВС'!#REF!</f>
        <v>#REF!</v>
      </c>
      <c r="O99" s="34" t="e">
        <f>'2.ВС'!#REF!</f>
        <v>#REF!</v>
      </c>
      <c r="P99" s="34" t="e">
        <f>'2.ВС'!#REF!</f>
        <v>#REF!</v>
      </c>
      <c r="Q99" s="34" t="e">
        <f>'2.ВС'!#REF!</f>
        <v>#REF!</v>
      </c>
      <c r="R99" s="34" t="e">
        <f>'2.ВС'!#REF!</f>
        <v>#REF!</v>
      </c>
      <c r="S99" s="34" t="e">
        <f>'2.ВС'!#REF!</f>
        <v>#REF!</v>
      </c>
      <c r="T99" s="34" t="e">
        <f>'2.ВС'!#REF!</f>
        <v>#REF!</v>
      </c>
      <c r="U99" s="34" t="e">
        <f>'2.ВС'!#REF!</f>
        <v>#REF!</v>
      </c>
      <c r="V99" s="34" t="e">
        <f>'2.ВС'!#REF!</f>
        <v>#REF!</v>
      </c>
      <c r="W99" s="34" t="e">
        <f>'2.ВС'!#REF!</f>
        <v>#REF!</v>
      </c>
      <c r="X99" s="34" t="e">
        <f>'2.ВС'!#REF!</f>
        <v>#REF!</v>
      </c>
      <c r="Y99" s="34" t="e">
        <f>'2.ВС'!#REF!</f>
        <v>#REF!</v>
      </c>
      <c r="Z99" s="34">
        <f>'2.ВС'!J128</f>
        <v>91000</v>
      </c>
      <c r="AA99" s="34">
        <f>'2.ВС'!K128</f>
        <v>91000</v>
      </c>
      <c r="AB99" s="34">
        <f>'2.ВС'!L128</f>
        <v>50298.49</v>
      </c>
      <c r="AC99" s="130">
        <f t="shared" si="60"/>
        <v>55.273065934065933</v>
      </c>
    </row>
    <row r="100" spans="1:29" ht="136.5" customHeight="1" x14ac:dyDescent="0.25">
      <c r="A100" s="25" t="s">
        <v>103</v>
      </c>
      <c r="B100" s="78">
        <v>51</v>
      </c>
      <c r="C100" s="78">
        <v>0</v>
      </c>
      <c r="D100" s="5" t="s">
        <v>236</v>
      </c>
      <c r="E100" s="78">
        <v>851</v>
      </c>
      <c r="F100" s="5" t="s">
        <v>38</v>
      </c>
      <c r="G100" s="5" t="s">
        <v>59</v>
      </c>
      <c r="H100" s="5" t="s">
        <v>298</v>
      </c>
      <c r="I100" s="4"/>
      <c r="J100" s="34" t="e">
        <f t="shared" si="77"/>
        <v>#REF!</v>
      </c>
      <c r="K100" s="34" t="e">
        <f t="shared" si="77"/>
        <v>#REF!</v>
      </c>
      <c r="L100" s="34" t="e">
        <f t="shared" si="77"/>
        <v>#REF!</v>
      </c>
      <c r="M100" s="34" t="e">
        <f t="shared" si="77"/>
        <v>#REF!</v>
      </c>
      <c r="N100" s="34" t="e">
        <f t="shared" si="77"/>
        <v>#REF!</v>
      </c>
      <c r="O100" s="34" t="e">
        <f t="shared" si="77"/>
        <v>#REF!</v>
      </c>
      <c r="P100" s="34" t="e">
        <f t="shared" si="77"/>
        <v>#REF!</v>
      </c>
      <c r="Q100" s="34" t="e">
        <f t="shared" si="77"/>
        <v>#REF!</v>
      </c>
      <c r="R100" s="34" t="e">
        <f t="shared" si="77"/>
        <v>#REF!</v>
      </c>
      <c r="S100" s="34" t="e">
        <f t="shared" si="77"/>
        <v>#REF!</v>
      </c>
      <c r="T100" s="34" t="e">
        <f t="shared" si="77"/>
        <v>#REF!</v>
      </c>
      <c r="U100" s="34" t="e">
        <f t="shared" si="77"/>
        <v>#REF!</v>
      </c>
      <c r="V100" s="34" t="e">
        <f t="shared" si="77"/>
        <v>#REF!</v>
      </c>
      <c r="W100" s="34" t="e">
        <f t="shared" si="77"/>
        <v>#REF!</v>
      </c>
      <c r="X100" s="34" t="e">
        <f t="shared" si="77"/>
        <v>#REF!</v>
      </c>
      <c r="Y100" s="34" t="e">
        <f t="shared" si="77"/>
        <v>#REF!</v>
      </c>
      <c r="Z100" s="34">
        <f t="shared" si="77"/>
        <v>600</v>
      </c>
      <c r="AA100" s="34">
        <f t="shared" si="77"/>
        <v>600</v>
      </c>
      <c r="AB100" s="34">
        <f t="shared" si="77"/>
        <v>600</v>
      </c>
      <c r="AC100" s="130">
        <f t="shared" si="60"/>
        <v>100</v>
      </c>
    </row>
    <row r="101" spans="1:29" x14ac:dyDescent="0.25">
      <c r="A101" s="76" t="s">
        <v>45</v>
      </c>
      <c r="B101" s="78">
        <v>51</v>
      </c>
      <c r="C101" s="78">
        <v>0</v>
      </c>
      <c r="D101" s="5" t="s">
        <v>236</v>
      </c>
      <c r="E101" s="78">
        <v>851</v>
      </c>
      <c r="F101" s="5" t="s">
        <v>38</v>
      </c>
      <c r="G101" s="5" t="s">
        <v>59</v>
      </c>
      <c r="H101" s="5" t="s">
        <v>298</v>
      </c>
      <c r="I101" s="4" t="s">
        <v>46</v>
      </c>
      <c r="J101" s="34" t="e">
        <f t="shared" si="77"/>
        <v>#REF!</v>
      </c>
      <c r="K101" s="34" t="e">
        <f t="shared" si="77"/>
        <v>#REF!</v>
      </c>
      <c r="L101" s="34" t="e">
        <f t="shared" si="77"/>
        <v>#REF!</v>
      </c>
      <c r="M101" s="34" t="e">
        <f t="shared" si="77"/>
        <v>#REF!</v>
      </c>
      <c r="N101" s="34" t="e">
        <f t="shared" si="77"/>
        <v>#REF!</v>
      </c>
      <c r="O101" s="34" t="e">
        <f t="shared" si="77"/>
        <v>#REF!</v>
      </c>
      <c r="P101" s="34" t="e">
        <f t="shared" si="77"/>
        <v>#REF!</v>
      </c>
      <c r="Q101" s="34" t="e">
        <f t="shared" si="77"/>
        <v>#REF!</v>
      </c>
      <c r="R101" s="34" t="e">
        <f t="shared" si="77"/>
        <v>#REF!</v>
      </c>
      <c r="S101" s="34" t="e">
        <f t="shared" si="77"/>
        <v>#REF!</v>
      </c>
      <c r="T101" s="34" t="e">
        <f t="shared" si="77"/>
        <v>#REF!</v>
      </c>
      <c r="U101" s="34" t="e">
        <f t="shared" si="77"/>
        <v>#REF!</v>
      </c>
      <c r="V101" s="34" t="e">
        <f t="shared" si="77"/>
        <v>#REF!</v>
      </c>
      <c r="W101" s="34" t="e">
        <f t="shared" si="77"/>
        <v>#REF!</v>
      </c>
      <c r="X101" s="34" t="e">
        <f t="shared" si="77"/>
        <v>#REF!</v>
      </c>
      <c r="Y101" s="34" t="e">
        <f t="shared" si="77"/>
        <v>#REF!</v>
      </c>
      <c r="Z101" s="34">
        <f t="shared" si="77"/>
        <v>600</v>
      </c>
      <c r="AA101" s="34">
        <f t="shared" si="77"/>
        <v>600</v>
      </c>
      <c r="AB101" s="34">
        <f t="shared" si="77"/>
        <v>600</v>
      </c>
      <c r="AC101" s="130">
        <f t="shared" si="60"/>
        <v>100</v>
      </c>
    </row>
    <row r="102" spans="1:29" ht="30" x14ac:dyDescent="0.25">
      <c r="A102" s="3" t="s">
        <v>84</v>
      </c>
      <c r="B102" s="78">
        <v>51</v>
      </c>
      <c r="C102" s="78">
        <v>0</v>
      </c>
      <c r="D102" s="5" t="s">
        <v>236</v>
      </c>
      <c r="E102" s="78">
        <v>851</v>
      </c>
      <c r="F102" s="5" t="s">
        <v>38</v>
      </c>
      <c r="G102" s="5" t="s">
        <v>59</v>
      </c>
      <c r="H102" s="5" t="s">
        <v>298</v>
      </c>
      <c r="I102" s="4" t="s">
        <v>85</v>
      </c>
      <c r="J102" s="34" t="e">
        <f>'2.ВС'!#REF!</f>
        <v>#REF!</v>
      </c>
      <c r="K102" s="34" t="e">
        <f>'2.ВС'!#REF!</f>
        <v>#REF!</v>
      </c>
      <c r="L102" s="34" t="e">
        <f>'2.ВС'!#REF!</f>
        <v>#REF!</v>
      </c>
      <c r="M102" s="34" t="e">
        <f>'2.ВС'!#REF!</f>
        <v>#REF!</v>
      </c>
      <c r="N102" s="34" t="e">
        <f>'2.ВС'!#REF!</f>
        <v>#REF!</v>
      </c>
      <c r="O102" s="34" t="e">
        <f>'2.ВС'!#REF!</f>
        <v>#REF!</v>
      </c>
      <c r="P102" s="34" t="e">
        <f>'2.ВС'!#REF!</f>
        <v>#REF!</v>
      </c>
      <c r="Q102" s="34" t="e">
        <f>'2.ВС'!#REF!</f>
        <v>#REF!</v>
      </c>
      <c r="R102" s="34" t="e">
        <f>'2.ВС'!#REF!</f>
        <v>#REF!</v>
      </c>
      <c r="S102" s="34" t="e">
        <f>'2.ВС'!#REF!</f>
        <v>#REF!</v>
      </c>
      <c r="T102" s="34" t="e">
        <f>'2.ВС'!#REF!</f>
        <v>#REF!</v>
      </c>
      <c r="U102" s="34" t="e">
        <f>'2.ВС'!#REF!</f>
        <v>#REF!</v>
      </c>
      <c r="V102" s="34" t="e">
        <f>'2.ВС'!#REF!</f>
        <v>#REF!</v>
      </c>
      <c r="W102" s="34" t="e">
        <f>'2.ВС'!#REF!</f>
        <v>#REF!</v>
      </c>
      <c r="X102" s="34" t="e">
        <f>'2.ВС'!#REF!</f>
        <v>#REF!</v>
      </c>
      <c r="Y102" s="34" t="e">
        <f>'2.ВС'!#REF!</f>
        <v>#REF!</v>
      </c>
      <c r="Z102" s="34">
        <f>'2.ВС'!J141</f>
        <v>600</v>
      </c>
      <c r="AA102" s="34">
        <f>'2.ВС'!K141</f>
        <v>600</v>
      </c>
      <c r="AB102" s="34">
        <f>'2.ВС'!L141</f>
        <v>600</v>
      </c>
      <c r="AC102" s="130">
        <f t="shared" si="60"/>
        <v>100</v>
      </c>
    </row>
    <row r="103" spans="1:29" ht="177.75" customHeight="1" x14ac:dyDescent="0.25">
      <c r="A103" s="25" t="s">
        <v>94</v>
      </c>
      <c r="B103" s="78">
        <v>51</v>
      </c>
      <c r="C103" s="78">
        <v>0</v>
      </c>
      <c r="D103" s="5" t="s">
        <v>236</v>
      </c>
      <c r="E103" s="78">
        <v>851</v>
      </c>
      <c r="F103" s="5"/>
      <c r="G103" s="5"/>
      <c r="H103" s="5" t="s">
        <v>296</v>
      </c>
      <c r="I103" s="4"/>
      <c r="J103" s="34" t="e">
        <f t="shared" ref="J103:AB104" si="78">J104</f>
        <v>#REF!</v>
      </c>
      <c r="K103" s="34" t="e">
        <f t="shared" si="78"/>
        <v>#REF!</v>
      </c>
      <c r="L103" s="34" t="e">
        <f t="shared" si="78"/>
        <v>#REF!</v>
      </c>
      <c r="M103" s="34" t="e">
        <f t="shared" si="78"/>
        <v>#REF!</v>
      </c>
      <c r="N103" s="34" t="e">
        <f t="shared" si="78"/>
        <v>#REF!</v>
      </c>
      <c r="O103" s="34" t="e">
        <f t="shared" si="78"/>
        <v>#REF!</v>
      </c>
      <c r="P103" s="34" t="e">
        <f t="shared" si="78"/>
        <v>#REF!</v>
      </c>
      <c r="Q103" s="34" t="e">
        <f t="shared" si="78"/>
        <v>#REF!</v>
      </c>
      <c r="R103" s="34" t="e">
        <f t="shared" si="78"/>
        <v>#REF!</v>
      </c>
      <c r="S103" s="34" t="e">
        <f t="shared" si="78"/>
        <v>#REF!</v>
      </c>
      <c r="T103" s="34" t="e">
        <f t="shared" si="78"/>
        <v>#REF!</v>
      </c>
      <c r="U103" s="34" t="e">
        <f t="shared" si="78"/>
        <v>#REF!</v>
      </c>
      <c r="V103" s="34" t="e">
        <f t="shared" si="78"/>
        <v>#REF!</v>
      </c>
      <c r="W103" s="34" t="e">
        <f t="shared" si="78"/>
        <v>#REF!</v>
      </c>
      <c r="X103" s="34" t="e">
        <f t="shared" si="78"/>
        <v>#REF!</v>
      </c>
      <c r="Y103" s="34" t="e">
        <f t="shared" si="78"/>
        <v>#REF!</v>
      </c>
      <c r="Z103" s="34">
        <f t="shared" si="78"/>
        <v>85601</v>
      </c>
      <c r="AA103" s="34">
        <f t="shared" si="78"/>
        <v>85601</v>
      </c>
      <c r="AB103" s="34">
        <f t="shared" si="78"/>
        <v>55820.53</v>
      </c>
      <c r="AC103" s="130">
        <f t="shared" si="60"/>
        <v>65.210137732035847</v>
      </c>
    </row>
    <row r="104" spans="1:29" s="36" customFormat="1" x14ac:dyDescent="0.25">
      <c r="A104" s="76" t="s">
        <v>45</v>
      </c>
      <c r="B104" s="78">
        <v>51</v>
      </c>
      <c r="C104" s="78">
        <v>0</v>
      </c>
      <c r="D104" s="5" t="s">
        <v>236</v>
      </c>
      <c r="E104" s="78">
        <v>851</v>
      </c>
      <c r="F104" s="5"/>
      <c r="G104" s="5"/>
      <c r="H104" s="5" t="s">
        <v>296</v>
      </c>
      <c r="I104" s="4" t="s">
        <v>46</v>
      </c>
      <c r="J104" s="34" t="e">
        <f t="shared" si="78"/>
        <v>#REF!</v>
      </c>
      <c r="K104" s="34" t="e">
        <f t="shared" si="78"/>
        <v>#REF!</v>
      </c>
      <c r="L104" s="34" t="e">
        <f t="shared" si="78"/>
        <v>#REF!</v>
      </c>
      <c r="M104" s="34" t="e">
        <f t="shared" si="78"/>
        <v>#REF!</v>
      </c>
      <c r="N104" s="34" t="e">
        <f t="shared" si="78"/>
        <v>#REF!</v>
      </c>
      <c r="O104" s="34" t="e">
        <f t="shared" si="78"/>
        <v>#REF!</v>
      </c>
      <c r="P104" s="34" t="e">
        <f t="shared" si="78"/>
        <v>#REF!</v>
      </c>
      <c r="Q104" s="34" t="e">
        <f t="shared" si="78"/>
        <v>#REF!</v>
      </c>
      <c r="R104" s="34" t="e">
        <f t="shared" si="78"/>
        <v>#REF!</v>
      </c>
      <c r="S104" s="34" t="e">
        <f t="shared" si="78"/>
        <v>#REF!</v>
      </c>
      <c r="T104" s="34" t="e">
        <f t="shared" si="78"/>
        <v>#REF!</v>
      </c>
      <c r="U104" s="34" t="e">
        <f t="shared" si="78"/>
        <v>#REF!</v>
      </c>
      <c r="V104" s="34" t="e">
        <f t="shared" si="78"/>
        <v>#REF!</v>
      </c>
      <c r="W104" s="34" t="e">
        <f t="shared" si="78"/>
        <v>#REF!</v>
      </c>
      <c r="X104" s="34" t="e">
        <f t="shared" si="78"/>
        <v>#REF!</v>
      </c>
      <c r="Y104" s="34" t="e">
        <f t="shared" si="78"/>
        <v>#REF!</v>
      </c>
      <c r="Z104" s="34">
        <f t="shared" si="78"/>
        <v>85601</v>
      </c>
      <c r="AA104" s="34">
        <f t="shared" si="78"/>
        <v>85601</v>
      </c>
      <c r="AB104" s="34">
        <f t="shared" si="78"/>
        <v>55820.53</v>
      </c>
      <c r="AC104" s="130">
        <f t="shared" si="60"/>
        <v>65.210137732035847</v>
      </c>
    </row>
    <row r="105" spans="1:29" ht="30" x14ac:dyDescent="0.25">
      <c r="A105" s="3" t="s">
        <v>84</v>
      </c>
      <c r="B105" s="78">
        <v>51</v>
      </c>
      <c r="C105" s="78">
        <v>0</v>
      </c>
      <c r="D105" s="5" t="s">
        <v>236</v>
      </c>
      <c r="E105" s="78">
        <v>851</v>
      </c>
      <c r="F105" s="5"/>
      <c r="G105" s="5"/>
      <c r="H105" s="5" t="s">
        <v>296</v>
      </c>
      <c r="I105" s="4" t="s">
        <v>85</v>
      </c>
      <c r="J105" s="34" t="e">
        <f>'2.ВС'!#REF!</f>
        <v>#REF!</v>
      </c>
      <c r="K105" s="34" t="e">
        <f>'2.ВС'!#REF!</f>
        <v>#REF!</v>
      </c>
      <c r="L105" s="34" t="e">
        <f>'2.ВС'!#REF!</f>
        <v>#REF!</v>
      </c>
      <c r="M105" s="34" t="e">
        <f>'2.ВС'!#REF!</f>
        <v>#REF!</v>
      </c>
      <c r="N105" s="34" t="e">
        <f>'2.ВС'!#REF!</f>
        <v>#REF!</v>
      </c>
      <c r="O105" s="34" t="e">
        <f>'2.ВС'!#REF!</f>
        <v>#REF!</v>
      </c>
      <c r="P105" s="34" t="e">
        <f>'2.ВС'!#REF!</f>
        <v>#REF!</v>
      </c>
      <c r="Q105" s="34" t="e">
        <f>'2.ВС'!#REF!</f>
        <v>#REF!</v>
      </c>
      <c r="R105" s="34" t="e">
        <f>'2.ВС'!#REF!</f>
        <v>#REF!</v>
      </c>
      <c r="S105" s="34" t="e">
        <f>'2.ВС'!#REF!</f>
        <v>#REF!</v>
      </c>
      <c r="T105" s="34" t="e">
        <f>'2.ВС'!#REF!</f>
        <v>#REF!</v>
      </c>
      <c r="U105" s="34" t="e">
        <f>'2.ВС'!#REF!</f>
        <v>#REF!</v>
      </c>
      <c r="V105" s="34" t="e">
        <f>'2.ВС'!#REF!</f>
        <v>#REF!</v>
      </c>
      <c r="W105" s="34" t="e">
        <f>'2.ВС'!#REF!</f>
        <v>#REF!</v>
      </c>
      <c r="X105" s="34" t="e">
        <f>'2.ВС'!#REF!</f>
        <v>#REF!</v>
      </c>
      <c r="Y105" s="34" t="e">
        <f>'2.ВС'!#REF!</f>
        <v>#REF!</v>
      </c>
      <c r="Z105" s="34">
        <f>'2.ВС'!J131</f>
        <v>85601</v>
      </c>
      <c r="AA105" s="34">
        <f>'2.ВС'!K131</f>
        <v>85601</v>
      </c>
      <c r="AB105" s="34">
        <f>'2.ВС'!L131</f>
        <v>55820.53</v>
      </c>
      <c r="AC105" s="130">
        <f t="shared" si="60"/>
        <v>65.210137732035847</v>
      </c>
    </row>
    <row r="106" spans="1:29" ht="30" hidden="1" x14ac:dyDescent="0.25">
      <c r="A106" s="25" t="s">
        <v>363</v>
      </c>
      <c r="B106" s="78">
        <v>51</v>
      </c>
      <c r="C106" s="78">
        <v>0</v>
      </c>
      <c r="D106" s="5" t="s">
        <v>236</v>
      </c>
      <c r="E106" s="78">
        <v>851</v>
      </c>
      <c r="F106" s="5" t="s">
        <v>38</v>
      </c>
      <c r="G106" s="5" t="s">
        <v>14</v>
      </c>
      <c r="H106" s="5" t="s">
        <v>325</v>
      </c>
      <c r="I106" s="4"/>
      <c r="J106" s="34" t="e">
        <f t="shared" ref="J106:AB107" si="79">J107</f>
        <v>#REF!</v>
      </c>
      <c r="K106" s="34" t="e">
        <f t="shared" si="79"/>
        <v>#REF!</v>
      </c>
      <c r="L106" s="34" t="e">
        <f t="shared" si="79"/>
        <v>#REF!</v>
      </c>
      <c r="M106" s="34" t="e">
        <f t="shared" si="79"/>
        <v>#REF!</v>
      </c>
      <c r="N106" s="34" t="e">
        <f t="shared" si="79"/>
        <v>#REF!</v>
      </c>
      <c r="O106" s="34" t="e">
        <f t="shared" si="79"/>
        <v>#REF!</v>
      </c>
      <c r="P106" s="34" t="e">
        <f t="shared" si="79"/>
        <v>#REF!</v>
      </c>
      <c r="Q106" s="34" t="e">
        <f t="shared" si="79"/>
        <v>#REF!</v>
      </c>
      <c r="R106" s="34" t="e">
        <f t="shared" si="79"/>
        <v>#REF!</v>
      </c>
      <c r="S106" s="34" t="e">
        <f t="shared" si="79"/>
        <v>#REF!</v>
      </c>
      <c r="T106" s="34" t="e">
        <f t="shared" si="79"/>
        <v>#REF!</v>
      </c>
      <c r="U106" s="34" t="e">
        <f t="shared" si="79"/>
        <v>#REF!</v>
      </c>
      <c r="V106" s="34" t="e">
        <f t="shared" si="79"/>
        <v>#REF!</v>
      </c>
      <c r="W106" s="34" t="e">
        <f t="shared" si="79"/>
        <v>#REF!</v>
      </c>
      <c r="X106" s="34" t="e">
        <f t="shared" si="79"/>
        <v>#REF!</v>
      </c>
      <c r="Y106" s="34" t="e">
        <f t="shared" si="79"/>
        <v>#REF!</v>
      </c>
      <c r="Z106" s="34">
        <f t="shared" si="79"/>
        <v>0</v>
      </c>
      <c r="AA106" s="34">
        <f t="shared" si="79"/>
        <v>0</v>
      </c>
      <c r="AB106" s="34">
        <f t="shared" si="79"/>
        <v>0</v>
      </c>
      <c r="AC106" s="130" t="e">
        <f t="shared" si="60"/>
        <v>#DIV/0!</v>
      </c>
    </row>
    <row r="107" spans="1:29" ht="45" hidden="1" x14ac:dyDescent="0.25">
      <c r="A107" s="3" t="s">
        <v>97</v>
      </c>
      <c r="B107" s="78">
        <v>51</v>
      </c>
      <c r="C107" s="78">
        <v>0</v>
      </c>
      <c r="D107" s="5" t="s">
        <v>236</v>
      </c>
      <c r="E107" s="78">
        <v>851</v>
      </c>
      <c r="F107" s="5" t="s">
        <v>38</v>
      </c>
      <c r="G107" s="5" t="s">
        <v>14</v>
      </c>
      <c r="H107" s="5" t="s">
        <v>325</v>
      </c>
      <c r="I107" s="4" t="s">
        <v>98</v>
      </c>
      <c r="J107" s="34" t="e">
        <f t="shared" si="79"/>
        <v>#REF!</v>
      </c>
      <c r="K107" s="34" t="e">
        <f t="shared" si="79"/>
        <v>#REF!</v>
      </c>
      <c r="L107" s="34" t="e">
        <f t="shared" si="79"/>
        <v>#REF!</v>
      </c>
      <c r="M107" s="34" t="e">
        <f t="shared" si="79"/>
        <v>#REF!</v>
      </c>
      <c r="N107" s="34" t="e">
        <f t="shared" si="79"/>
        <v>#REF!</v>
      </c>
      <c r="O107" s="34" t="e">
        <f t="shared" si="79"/>
        <v>#REF!</v>
      </c>
      <c r="P107" s="34" t="e">
        <f t="shared" si="79"/>
        <v>#REF!</v>
      </c>
      <c r="Q107" s="34" t="e">
        <f t="shared" si="79"/>
        <v>#REF!</v>
      </c>
      <c r="R107" s="34" t="e">
        <f t="shared" si="79"/>
        <v>#REF!</v>
      </c>
      <c r="S107" s="34" t="e">
        <f t="shared" si="79"/>
        <v>#REF!</v>
      </c>
      <c r="T107" s="34" t="e">
        <f t="shared" si="79"/>
        <v>#REF!</v>
      </c>
      <c r="U107" s="34" t="e">
        <f t="shared" si="79"/>
        <v>#REF!</v>
      </c>
      <c r="V107" s="34" t="e">
        <f t="shared" si="79"/>
        <v>#REF!</v>
      </c>
      <c r="W107" s="34" t="e">
        <f t="shared" si="79"/>
        <v>#REF!</v>
      </c>
      <c r="X107" s="34" t="e">
        <f t="shared" si="79"/>
        <v>#REF!</v>
      </c>
      <c r="Y107" s="34" t="e">
        <f t="shared" si="79"/>
        <v>#REF!</v>
      </c>
      <c r="Z107" s="34">
        <f t="shared" si="79"/>
        <v>0</v>
      </c>
      <c r="AA107" s="34">
        <f t="shared" si="79"/>
        <v>0</v>
      </c>
      <c r="AB107" s="34">
        <f t="shared" si="79"/>
        <v>0</v>
      </c>
      <c r="AC107" s="130" t="e">
        <f t="shared" si="60"/>
        <v>#DIV/0!</v>
      </c>
    </row>
    <row r="108" spans="1:29" hidden="1" x14ac:dyDescent="0.25">
      <c r="A108" s="3" t="s">
        <v>99</v>
      </c>
      <c r="B108" s="78">
        <v>51</v>
      </c>
      <c r="C108" s="78">
        <v>0</v>
      </c>
      <c r="D108" s="5" t="s">
        <v>236</v>
      </c>
      <c r="E108" s="78">
        <v>851</v>
      </c>
      <c r="F108" s="5" t="s">
        <v>38</v>
      </c>
      <c r="G108" s="5" t="s">
        <v>14</v>
      </c>
      <c r="H108" s="5" t="s">
        <v>325</v>
      </c>
      <c r="I108" s="4" t="s">
        <v>100</v>
      </c>
      <c r="J108" s="34" t="e">
        <f>'2.ВС'!#REF!</f>
        <v>#REF!</v>
      </c>
      <c r="K108" s="34" t="e">
        <f>'2.ВС'!#REF!</f>
        <v>#REF!</v>
      </c>
      <c r="L108" s="34" t="e">
        <f>'2.ВС'!#REF!</f>
        <v>#REF!</v>
      </c>
      <c r="M108" s="34" t="e">
        <f>'2.ВС'!#REF!</f>
        <v>#REF!</v>
      </c>
      <c r="N108" s="34" t="e">
        <f>'2.ВС'!#REF!</f>
        <v>#REF!</v>
      </c>
      <c r="O108" s="34" t="e">
        <f>'2.ВС'!#REF!</f>
        <v>#REF!</v>
      </c>
      <c r="P108" s="34" t="e">
        <f>'2.ВС'!#REF!</f>
        <v>#REF!</v>
      </c>
      <c r="Q108" s="34" t="e">
        <f>'2.ВС'!#REF!</f>
        <v>#REF!</v>
      </c>
      <c r="R108" s="34" t="e">
        <f>'2.ВС'!#REF!</f>
        <v>#REF!</v>
      </c>
      <c r="S108" s="34" t="e">
        <f>'2.ВС'!#REF!</f>
        <v>#REF!</v>
      </c>
      <c r="T108" s="34" t="e">
        <f>'2.ВС'!#REF!</f>
        <v>#REF!</v>
      </c>
      <c r="U108" s="34" t="e">
        <f>'2.ВС'!#REF!</f>
        <v>#REF!</v>
      </c>
      <c r="V108" s="34" t="e">
        <f>'2.ВС'!#REF!</f>
        <v>#REF!</v>
      </c>
      <c r="W108" s="34" t="e">
        <f>'2.ВС'!#REF!</f>
        <v>#REF!</v>
      </c>
      <c r="X108" s="34" t="e">
        <f>'2.ВС'!#REF!</f>
        <v>#REF!</v>
      </c>
      <c r="Y108" s="34" t="e">
        <f>'2.ВС'!#REF!</f>
        <v>#REF!</v>
      </c>
      <c r="Z108" s="34">
        <f>'2.ВС'!J144</f>
        <v>0</v>
      </c>
      <c r="AA108" s="34">
        <f>'2.ВС'!K144</f>
        <v>0</v>
      </c>
      <c r="AB108" s="34">
        <f>'2.ВС'!L144</f>
        <v>0</v>
      </c>
      <c r="AC108" s="130" t="e">
        <f t="shared" si="60"/>
        <v>#DIV/0!</v>
      </c>
    </row>
    <row r="109" spans="1:29" s="2" customFormat="1" ht="63" hidden="1" customHeight="1" x14ac:dyDescent="0.25">
      <c r="A109" s="25" t="s">
        <v>368</v>
      </c>
      <c r="B109" s="78">
        <v>51</v>
      </c>
      <c r="C109" s="78">
        <v>0</v>
      </c>
      <c r="D109" s="4" t="s">
        <v>236</v>
      </c>
      <c r="E109" s="78">
        <v>851</v>
      </c>
      <c r="F109" s="5" t="s">
        <v>38</v>
      </c>
      <c r="G109" s="5" t="s">
        <v>59</v>
      </c>
      <c r="H109" s="5" t="s">
        <v>228</v>
      </c>
      <c r="I109" s="4"/>
      <c r="J109" s="34" t="e">
        <f t="shared" ref="J109:AB110" si="80">J110</f>
        <v>#REF!</v>
      </c>
      <c r="K109" s="34" t="e">
        <f t="shared" si="80"/>
        <v>#REF!</v>
      </c>
      <c r="L109" s="34" t="e">
        <f t="shared" si="80"/>
        <v>#REF!</v>
      </c>
      <c r="M109" s="34" t="e">
        <f t="shared" si="80"/>
        <v>#REF!</v>
      </c>
      <c r="N109" s="34" t="e">
        <f t="shared" si="80"/>
        <v>#REF!</v>
      </c>
      <c r="O109" s="34" t="e">
        <f t="shared" si="80"/>
        <v>#REF!</v>
      </c>
      <c r="P109" s="34" t="e">
        <f t="shared" si="80"/>
        <v>#REF!</v>
      </c>
      <c r="Q109" s="34" t="e">
        <f t="shared" si="80"/>
        <v>#REF!</v>
      </c>
      <c r="R109" s="34" t="e">
        <f t="shared" si="80"/>
        <v>#REF!</v>
      </c>
      <c r="S109" s="34" t="e">
        <f t="shared" si="80"/>
        <v>#REF!</v>
      </c>
      <c r="T109" s="34" t="e">
        <f t="shared" si="80"/>
        <v>#REF!</v>
      </c>
      <c r="U109" s="34" t="e">
        <f t="shared" si="80"/>
        <v>#REF!</v>
      </c>
      <c r="V109" s="34" t="e">
        <f t="shared" si="80"/>
        <v>#REF!</v>
      </c>
      <c r="W109" s="34" t="e">
        <f t="shared" si="80"/>
        <v>#REF!</v>
      </c>
      <c r="X109" s="34" t="e">
        <f t="shared" si="80"/>
        <v>#REF!</v>
      </c>
      <c r="Y109" s="34" t="e">
        <f t="shared" si="80"/>
        <v>#REF!</v>
      </c>
      <c r="Z109" s="34">
        <f t="shared" si="80"/>
        <v>0</v>
      </c>
      <c r="AA109" s="34">
        <f t="shared" si="80"/>
        <v>0</v>
      </c>
      <c r="AB109" s="34">
        <f t="shared" si="80"/>
        <v>0</v>
      </c>
      <c r="AC109" s="130" t="e">
        <f t="shared" si="60"/>
        <v>#DIV/0!</v>
      </c>
    </row>
    <row r="110" spans="1:29" s="2" customFormat="1" ht="45" hidden="1" x14ac:dyDescent="0.25">
      <c r="A110" s="3" t="s">
        <v>97</v>
      </c>
      <c r="B110" s="78">
        <v>51</v>
      </c>
      <c r="C110" s="78">
        <v>0</v>
      </c>
      <c r="D110" s="4" t="s">
        <v>236</v>
      </c>
      <c r="E110" s="78">
        <v>851</v>
      </c>
      <c r="F110" s="5" t="s">
        <v>38</v>
      </c>
      <c r="G110" s="5" t="s">
        <v>59</v>
      </c>
      <c r="H110" s="5" t="s">
        <v>228</v>
      </c>
      <c r="I110" s="4" t="s">
        <v>98</v>
      </c>
      <c r="J110" s="34" t="e">
        <f t="shared" si="80"/>
        <v>#REF!</v>
      </c>
      <c r="K110" s="34" t="e">
        <f t="shared" si="80"/>
        <v>#REF!</v>
      </c>
      <c r="L110" s="34" t="e">
        <f t="shared" si="80"/>
        <v>#REF!</v>
      </c>
      <c r="M110" s="34" t="e">
        <f t="shared" si="80"/>
        <v>#REF!</v>
      </c>
      <c r="N110" s="34" t="e">
        <f t="shared" si="80"/>
        <v>#REF!</v>
      </c>
      <c r="O110" s="34" t="e">
        <f t="shared" si="80"/>
        <v>#REF!</v>
      </c>
      <c r="P110" s="34" t="e">
        <f t="shared" si="80"/>
        <v>#REF!</v>
      </c>
      <c r="Q110" s="34" t="e">
        <f t="shared" si="80"/>
        <v>#REF!</v>
      </c>
      <c r="R110" s="34" t="e">
        <f t="shared" si="80"/>
        <v>#REF!</v>
      </c>
      <c r="S110" s="34" t="e">
        <f t="shared" si="80"/>
        <v>#REF!</v>
      </c>
      <c r="T110" s="34" t="e">
        <f t="shared" si="80"/>
        <v>#REF!</v>
      </c>
      <c r="U110" s="34" t="e">
        <f t="shared" si="80"/>
        <v>#REF!</v>
      </c>
      <c r="V110" s="34" t="e">
        <f t="shared" si="80"/>
        <v>#REF!</v>
      </c>
      <c r="W110" s="34" t="e">
        <f t="shared" si="80"/>
        <v>#REF!</v>
      </c>
      <c r="X110" s="34" t="e">
        <f t="shared" si="80"/>
        <v>#REF!</v>
      </c>
      <c r="Y110" s="34" t="e">
        <f t="shared" si="80"/>
        <v>#REF!</v>
      </c>
      <c r="Z110" s="34">
        <f t="shared" si="80"/>
        <v>0</v>
      </c>
      <c r="AA110" s="34">
        <f t="shared" si="80"/>
        <v>0</v>
      </c>
      <c r="AB110" s="34">
        <f t="shared" si="80"/>
        <v>0</v>
      </c>
      <c r="AC110" s="130" t="e">
        <f t="shared" si="60"/>
        <v>#DIV/0!</v>
      </c>
    </row>
    <row r="111" spans="1:29" s="2" customFormat="1" hidden="1" x14ac:dyDescent="0.25">
      <c r="A111" s="3" t="s">
        <v>99</v>
      </c>
      <c r="B111" s="78">
        <v>51</v>
      </c>
      <c r="C111" s="78">
        <v>0</v>
      </c>
      <c r="D111" s="4" t="s">
        <v>236</v>
      </c>
      <c r="E111" s="78">
        <v>851</v>
      </c>
      <c r="F111" s="5" t="s">
        <v>38</v>
      </c>
      <c r="G111" s="5" t="s">
        <v>59</v>
      </c>
      <c r="H111" s="5" t="s">
        <v>228</v>
      </c>
      <c r="I111" s="4" t="s">
        <v>100</v>
      </c>
      <c r="J111" s="34" t="e">
        <f>'2.ВС'!#REF!</f>
        <v>#REF!</v>
      </c>
      <c r="K111" s="34" t="e">
        <f>'2.ВС'!#REF!</f>
        <v>#REF!</v>
      </c>
      <c r="L111" s="34" t="e">
        <f>'2.ВС'!#REF!</f>
        <v>#REF!</v>
      </c>
      <c r="M111" s="34" t="e">
        <f>'2.ВС'!#REF!</f>
        <v>#REF!</v>
      </c>
      <c r="N111" s="34" t="e">
        <f>'2.ВС'!#REF!</f>
        <v>#REF!</v>
      </c>
      <c r="O111" s="34" t="e">
        <f>'2.ВС'!#REF!</f>
        <v>#REF!</v>
      </c>
      <c r="P111" s="34" t="e">
        <f>'2.ВС'!#REF!</f>
        <v>#REF!</v>
      </c>
      <c r="Q111" s="34" t="e">
        <f>'2.ВС'!#REF!</f>
        <v>#REF!</v>
      </c>
      <c r="R111" s="34" t="e">
        <f>'2.ВС'!#REF!</f>
        <v>#REF!</v>
      </c>
      <c r="S111" s="34" t="e">
        <f>'2.ВС'!#REF!</f>
        <v>#REF!</v>
      </c>
      <c r="T111" s="34" t="e">
        <f>'2.ВС'!#REF!</f>
        <v>#REF!</v>
      </c>
      <c r="U111" s="34" t="e">
        <f>'2.ВС'!#REF!</f>
        <v>#REF!</v>
      </c>
      <c r="V111" s="34" t="e">
        <f>'2.ВС'!#REF!</f>
        <v>#REF!</v>
      </c>
      <c r="W111" s="34" t="e">
        <f>'2.ВС'!#REF!</f>
        <v>#REF!</v>
      </c>
      <c r="X111" s="34" t="e">
        <f>'2.ВС'!#REF!</f>
        <v>#REF!</v>
      </c>
      <c r="Y111" s="34" t="e">
        <f>'2.ВС'!#REF!</f>
        <v>#REF!</v>
      </c>
      <c r="Z111" s="34">
        <f>'2.ВС'!J147</f>
        <v>0</v>
      </c>
      <c r="AA111" s="34">
        <f>'2.ВС'!K147</f>
        <v>0</v>
      </c>
      <c r="AB111" s="34">
        <f>'2.ВС'!L147</f>
        <v>0</v>
      </c>
      <c r="AC111" s="130" t="e">
        <f t="shared" si="60"/>
        <v>#DIV/0!</v>
      </c>
    </row>
    <row r="112" spans="1:29" s="2" customFormat="1" ht="45" hidden="1" x14ac:dyDescent="0.25">
      <c r="A112" s="13" t="s">
        <v>464</v>
      </c>
      <c r="B112" s="120">
        <v>51</v>
      </c>
      <c r="C112" s="120">
        <v>0</v>
      </c>
      <c r="D112" s="4" t="s">
        <v>450</v>
      </c>
      <c r="E112" s="120">
        <v>851</v>
      </c>
      <c r="F112" s="5"/>
      <c r="G112" s="5"/>
      <c r="H112" s="5" t="s">
        <v>465</v>
      </c>
      <c r="I112" s="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130" t="e">
        <f t="shared" si="60"/>
        <v>#DIV/0!</v>
      </c>
    </row>
    <row r="113" spans="1:29" s="2" customFormat="1" ht="45" hidden="1" x14ac:dyDescent="0.25">
      <c r="A113" s="111" t="s">
        <v>97</v>
      </c>
      <c r="B113" s="120">
        <v>51</v>
      </c>
      <c r="C113" s="120">
        <v>0</v>
      </c>
      <c r="D113" s="4" t="s">
        <v>450</v>
      </c>
      <c r="E113" s="120">
        <v>851</v>
      </c>
      <c r="F113" s="5"/>
      <c r="G113" s="5"/>
      <c r="H113" s="5" t="s">
        <v>465</v>
      </c>
      <c r="I113" s="4" t="s">
        <v>98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130" t="e">
        <f t="shared" si="60"/>
        <v>#DIV/0!</v>
      </c>
    </row>
    <row r="114" spans="1:29" s="2" customFormat="1" hidden="1" x14ac:dyDescent="0.25">
      <c r="A114" s="111" t="s">
        <v>99</v>
      </c>
      <c r="B114" s="120">
        <v>51</v>
      </c>
      <c r="C114" s="120">
        <v>0</v>
      </c>
      <c r="D114" s="4" t="s">
        <v>450</v>
      </c>
      <c r="E114" s="120">
        <v>851</v>
      </c>
      <c r="F114" s="5"/>
      <c r="G114" s="5"/>
      <c r="H114" s="5" t="s">
        <v>465</v>
      </c>
      <c r="I114" s="4" t="s">
        <v>100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130" t="e">
        <f t="shared" si="60"/>
        <v>#DIV/0!</v>
      </c>
    </row>
    <row r="115" spans="1:29" s="2" customFormat="1" ht="87" customHeight="1" x14ac:dyDescent="0.25">
      <c r="A115" s="29" t="s">
        <v>237</v>
      </c>
      <c r="B115" s="14">
        <v>51</v>
      </c>
      <c r="C115" s="14">
        <v>0</v>
      </c>
      <c r="D115" s="31" t="s">
        <v>238</v>
      </c>
      <c r="E115" s="14"/>
      <c r="F115" s="31"/>
      <c r="G115" s="31"/>
      <c r="H115" s="31"/>
      <c r="I115" s="31"/>
      <c r="J115" s="35" t="e">
        <f t="shared" ref="J115:AB118" si="81">J116</f>
        <v>#REF!</v>
      </c>
      <c r="K115" s="35" t="e">
        <f t="shared" si="81"/>
        <v>#REF!</v>
      </c>
      <c r="L115" s="35" t="e">
        <f t="shared" si="81"/>
        <v>#REF!</v>
      </c>
      <c r="M115" s="35" t="e">
        <f t="shared" si="81"/>
        <v>#REF!</v>
      </c>
      <c r="N115" s="35" t="e">
        <f t="shared" si="81"/>
        <v>#REF!</v>
      </c>
      <c r="O115" s="35" t="e">
        <f t="shared" si="81"/>
        <v>#REF!</v>
      </c>
      <c r="P115" s="35" t="e">
        <f t="shared" si="81"/>
        <v>#REF!</v>
      </c>
      <c r="Q115" s="35" t="e">
        <f t="shared" si="81"/>
        <v>#REF!</v>
      </c>
      <c r="R115" s="35" t="e">
        <f t="shared" si="81"/>
        <v>#REF!</v>
      </c>
      <c r="S115" s="35" t="e">
        <f t="shared" si="81"/>
        <v>#REF!</v>
      </c>
      <c r="T115" s="35" t="e">
        <f t="shared" si="81"/>
        <v>#REF!</v>
      </c>
      <c r="U115" s="35" t="e">
        <f t="shared" si="81"/>
        <v>#REF!</v>
      </c>
      <c r="V115" s="35" t="e">
        <f t="shared" si="81"/>
        <v>#REF!</v>
      </c>
      <c r="W115" s="35" t="e">
        <f t="shared" si="81"/>
        <v>#REF!</v>
      </c>
      <c r="X115" s="35" t="e">
        <f t="shared" si="81"/>
        <v>#REF!</v>
      </c>
      <c r="Y115" s="35" t="e">
        <f t="shared" si="81"/>
        <v>#REF!</v>
      </c>
      <c r="Z115" s="35">
        <f t="shared" si="81"/>
        <v>5980</v>
      </c>
      <c r="AA115" s="35">
        <f t="shared" si="81"/>
        <v>5980</v>
      </c>
      <c r="AB115" s="35">
        <f t="shared" si="81"/>
        <v>5980</v>
      </c>
      <c r="AC115" s="130">
        <f t="shared" si="60"/>
        <v>100</v>
      </c>
    </row>
    <row r="116" spans="1:29" s="2" customFormat="1" ht="28.5" x14ac:dyDescent="0.25">
      <c r="A116" s="29" t="s">
        <v>9</v>
      </c>
      <c r="B116" s="30">
        <v>51</v>
      </c>
      <c r="C116" s="30">
        <v>0</v>
      </c>
      <c r="D116" s="31" t="s">
        <v>238</v>
      </c>
      <c r="E116" s="30">
        <v>851</v>
      </c>
      <c r="F116" s="31"/>
      <c r="G116" s="31"/>
      <c r="H116" s="31"/>
      <c r="I116" s="4"/>
      <c r="J116" s="32" t="e">
        <f t="shared" si="81"/>
        <v>#REF!</v>
      </c>
      <c r="K116" s="32" t="e">
        <f t="shared" si="81"/>
        <v>#REF!</v>
      </c>
      <c r="L116" s="32" t="e">
        <f t="shared" si="81"/>
        <v>#REF!</v>
      </c>
      <c r="M116" s="32" t="e">
        <f t="shared" si="81"/>
        <v>#REF!</v>
      </c>
      <c r="N116" s="32" t="e">
        <f t="shared" si="81"/>
        <v>#REF!</v>
      </c>
      <c r="O116" s="32" t="e">
        <f t="shared" si="81"/>
        <v>#REF!</v>
      </c>
      <c r="P116" s="32" t="e">
        <f t="shared" si="81"/>
        <v>#REF!</v>
      </c>
      <c r="Q116" s="32" t="e">
        <f t="shared" si="81"/>
        <v>#REF!</v>
      </c>
      <c r="R116" s="32" t="e">
        <f t="shared" si="81"/>
        <v>#REF!</v>
      </c>
      <c r="S116" s="32" t="e">
        <f t="shared" si="81"/>
        <v>#REF!</v>
      </c>
      <c r="T116" s="32" t="e">
        <f t="shared" si="81"/>
        <v>#REF!</v>
      </c>
      <c r="U116" s="32" t="e">
        <f t="shared" si="81"/>
        <v>#REF!</v>
      </c>
      <c r="V116" s="32" t="e">
        <f t="shared" si="81"/>
        <v>#REF!</v>
      </c>
      <c r="W116" s="32" t="e">
        <f t="shared" si="81"/>
        <v>#REF!</v>
      </c>
      <c r="X116" s="32" t="e">
        <f t="shared" si="81"/>
        <v>#REF!</v>
      </c>
      <c r="Y116" s="32" t="e">
        <f t="shared" si="81"/>
        <v>#REF!</v>
      </c>
      <c r="Z116" s="32">
        <f t="shared" si="81"/>
        <v>5980</v>
      </c>
      <c r="AA116" s="32">
        <f t="shared" si="81"/>
        <v>5980</v>
      </c>
      <c r="AB116" s="32">
        <f t="shared" si="81"/>
        <v>5980</v>
      </c>
      <c r="AC116" s="130">
        <f t="shared" si="60"/>
        <v>100</v>
      </c>
    </row>
    <row r="117" spans="1:29" s="2" customFormat="1" ht="91.5" customHeight="1" x14ac:dyDescent="0.25">
      <c r="A117" s="25" t="s">
        <v>239</v>
      </c>
      <c r="B117" s="78">
        <v>51</v>
      </c>
      <c r="C117" s="78">
        <v>0</v>
      </c>
      <c r="D117" s="4" t="s">
        <v>238</v>
      </c>
      <c r="E117" s="78">
        <v>851</v>
      </c>
      <c r="F117" s="4" t="s">
        <v>14</v>
      </c>
      <c r="G117" s="4" t="s">
        <v>38</v>
      </c>
      <c r="H117" s="4" t="s">
        <v>240</v>
      </c>
      <c r="I117" s="4"/>
      <c r="J117" s="34" t="e">
        <f t="shared" si="81"/>
        <v>#REF!</v>
      </c>
      <c r="K117" s="34" t="e">
        <f t="shared" si="81"/>
        <v>#REF!</v>
      </c>
      <c r="L117" s="34" t="e">
        <f t="shared" si="81"/>
        <v>#REF!</v>
      </c>
      <c r="M117" s="34" t="e">
        <f t="shared" si="81"/>
        <v>#REF!</v>
      </c>
      <c r="N117" s="34" t="e">
        <f t="shared" si="81"/>
        <v>#REF!</v>
      </c>
      <c r="O117" s="34" t="e">
        <f t="shared" si="81"/>
        <v>#REF!</v>
      </c>
      <c r="P117" s="34" t="e">
        <f t="shared" si="81"/>
        <v>#REF!</v>
      </c>
      <c r="Q117" s="34" t="e">
        <f t="shared" si="81"/>
        <v>#REF!</v>
      </c>
      <c r="R117" s="34" t="e">
        <f t="shared" si="81"/>
        <v>#REF!</v>
      </c>
      <c r="S117" s="34" t="e">
        <f t="shared" si="81"/>
        <v>#REF!</v>
      </c>
      <c r="T117" s="34" t="e">
        <f t="shared" si="81"/>
        <v>#REF!</v>
      </c>
      <c r="U117" s="34" t="e">
        <f t="shared" si="81"/>
        <v>#REF!</v>
      </c>
      <c r="V117" s="34" t="e">
        <f t="shared" si="81"/>
        <v>#REF!</v>
      </c>
      <c r="W117" s="34" t="e">
        <f t="shared" si="81"/>
        <v>#REF!</v>
      </c>
      <c r="X117" s="34" t="e">
        <f t="shared" si="81"/>
        <v>#REF!</v>
      </c>
      <c r="Y117" s="34" t="e">
        <f t="shared" si="81"/>
        <v>#REF!</v>
      </c>
      <c r="Z117" s="34">
        <f t="shared" si="81"/>
        <v>5980</v>
      </c>
      <c r="AA117" s="34">
        <f t="shared" si="81"/>
        <v>5980</v>
      </c>
      <c r="AB117" s="34">
        <f t="shared" si="81"/>
        <v>5980</v>
      </c>
      <c r="AC117" s="130">
        <f t="shared" si="60"/>
        <v>100</v>
      </c>
    </row>
    <row r="118" spans="1:29" s="40" customFormat="1" ht="48" customHeight="1" x14ac:dyDescent="0.25">
      <c r="A118" s="3" t="s">
        <v>25</v>
      </c>
      <c r="B118" s="78">
        <v>51</v>
      </c>
      <c r="C118" s="78">
        <v>0</v>
      </c>
      <c r="D118" s="4" t="s">
        <v>238</v>
      </c>
      <c r="E118" s="78">
        <v>851</v>
      </c>
      <c r="F118" s="4" t="s">
        <v>14</v>
      </c>
      <c r="G118" s="4" t="s">
        <v>38</v>
      </c>
      <c r="H118" s="4" t="s">
        <v>240</v>
      </c>
      <c r="I118" s="4" t="s">
        <v>26</v>
      </c>
      <c r="J118" s="34" t="e">
        <f t="shared" si="81"/>
        <v>#REF!</v>
      </c>
      <c r="K118" s="34" t="e">
        <f t="shared" si="81"/>
        <v>#REF!</v>
      </c>
      <c r="L118" s="34" t="e">
        <f t="shared" si="81"/>
        <v>#REF!</v>
      </c>
      <c r="M118" s="34" t="e">
        <f t="shared" si="81"/>
        <v>#REF!</v>
      </c>
      <c r="N118" s="34" t="e">
        <f t="shared" si="81"/>
        <v>#REF!</v>
      </c>
      <c r="O118" s="34" t="e">
        <f t="shared" si="81"/>
        <v>#REF!</v>
      </c>
      <c r="P118" s="34" t="e">
        <f t="shared" si="81"/>
        <v>#REF!</v>
      </c>
      <c r="Q118" s="34" t="e">
        <f t="shared" si="81"/>
        <v>#REF!</v>
      </c>
      <c r="R118" s="34" t="e">
        <f t="shared" si="81"/>
        <v>#REF!</v>
      </c>
      <c r="S118" s="34" t="e">
        <f t="shared" si="81"/>
        <v>#REF!</v>
      </c>
      <c r="T118" s="34" t="e">
        <f t="shared" si="81"/>
        <v>#REF!</v>
      </c>
      <c r="U118" s="34" t="e">
        <f t="shared" si="81"/>
        <v>#REF!</v>
      </c>
      <c r="V118" s="34" t="e">
        <f t="shared" si="81"/>
        <v>#REF!</v>
      </c>
      <c r="W118" s="34" t="e">
        <f t="shared" si="81"/>
        <v>#REF!</v>
      </c>
      <c r="X118" s="34" t="e">
        <f t="shared" si="81"/>
        <v>#REF!</v>
      </c>
      <c r="Y118" s="34" t="e">
        <f t="shared" si="81"/>
        <v>#REF!</v>
      </c>
      <c r="Z118" s="34">
        <f t="shared" si="81"/>
        <v>5980</v>
      </c>
      <c r="AA118" s="34">
        <f t="shared" si="81"/>
        <v>5980</v>
      </c>
      <c r="AB118" s="34">
        <f t="shared" si="81"/>
        <v>5980</v>
      </c>
      <c r="AC118" s="130">
        <f t="shared" si="60"/>
        <v>100</v>
      </c>
    </row>
    <row r="119" spans="1:29" s="40" customFormat="1" ht="60" x14ac:dyDescent="0.25">
      <c r="A119" s="3" t="s">
        <v>12</v>
      </c>
      <c r="B119" s="78">
        <v>51</v>
      </c>
      <c r="C119" s="78">
        <v>0</v>
      </c>
      <c r="D119" s="4" t="s">
        <v>238</v>
      </c>
      <c r="E119" s="78">
        <v>851</v>
      </c>
      <c r="F119" s="4" t="s">
        <v>14</v>
      </c>
      <c r="G119" s="4" t="s">
        <v>38</v>
      </c>
      <c r="H119" s="4" t="s">
        <v>240</v>
      </c>
      <c r="I119" s="4" t="s">
        <v>27</v>
      </c>
      <c r="J119" s="34" t="e">
        <f>'2.ВС'!#REF!</f>
        <v>#REF!</v>
      </c>
      <c r="K119" s="34" t="e">
        <f>'2.ВС'!#REF!</f>
        <v>#REF!</v>
      </c>
      <c r="L119" s="34" t="e">
        <f>'2.ВС'!#REF!</f>
        <v>#REF!</v>
      </c>
      <c r="M119" s="34" t="e">
        <f>'2.ВС'!#REF!</f>
        <v>#REF!</v>
      </c>
      <c r="N119" s="34" t="e">
        <f>'2.ВС'!#REF!</f>
        <v>#REF!</v>
      </c>
      <c r="O119" s="34" t="e">
        <f>'2.ВС'!#REF!</f>
        <v>#REF!</v>
      </c>
      <c r="P119" s="34" t="e">
        <f>'2.ВС'!#REF!</f>
        <v>#REF!</v>
      </c>
      <c r="Q119" s="34" t="e">
        <f>'2.ВС'!#REF!</f>
        <v>#REF!</v>
      </c>
      <c r="R119" s="34" t="e">
        <f>'2.ВС'!#REF!</f>
        <v>#REF!</v>
      </c>
      <c r="S119" s="34" t="e">
        <f>'2.ВС'!#REF!</f>
        <v>#REF!</v>
      </c>
      <c r="T119" s="34" t="e">
        <f>'2.ВС'!#REF!</f>
        <v>#REF!</v>
      </c>
      <c r="U119" s="34" t="e">
        <f>'2.ВС'!#REF!</f>
        <v>#REF!</v>
      </c>
      <c r="V119" s="34" t="e">
        <f>'2.ВС'!#REF!</f>
        <v>#REF!</v>
      </c>
      <c r="W119" s="34" t="e">
        <f>'2.ВС'!#REF!</f>
        <v>#REF!</v>
      </c>
      <c r="X119" s="34" t="e">
        <f>'2.ВС'!#REF!</f>
        <v>#REF!</v>
      </c>
      <c r="Y119" s="34" t="e">
        <f>'2.ВС'!#REF!</f>
        <v>#REF!</v>
      </c>
      <c r="Z119" s="34">
        <f>'2.ВС'!J32</f>
        <v>5980</v>
      </c>
      <c r="AA119" s="34">
        <f>'2.ВС'!K32</f>
        <v>5980</v>
      </c>
      <c r="AB119" s="34">
        <f>'2.ВС'!L32</f>
        <v>5980</v>
      </c>
      <c r="AC119" s="130">
        <f t="shared" si="60"/>
        <v>100</v>
      </c>
    </row>
    <row r="120" spans="1:29" s="2" customFormat="1" ht="42.75" customHeight="1" x14ac:dyDescent="0.25">
      <c r="A120" s="29" t="s">
        <v>241</v>
      </c>
      <c r="B120" s="14">
        <v>51</v>
      </c>
      <c r="C120" s="14">
        <v>0</v>
      </c>
      <c r="D120" s="38" t="s">
        <v>242</v>
      </c>
      <c r="E120" s="14"/>
      <c r="F120" s="38"/>
      <c r="G120" s="38"/>
      <c r="H120" s="38"/>
      <c r="I120" s="38"/>
      <c r="J120" s="8" t="e">
        <f>J121</f>
        <v>#REF!</v>
      </c>
      <c r="K120" s="8" t="e">
        <f t="shared" ref="K120:U120" si="82">K121</f>
        <v>#REF!</v>
      </c>
      <c r="L120" s="8" t="e">
        <f t="shared" si="82"/>
        <v>#REF!</v>
      </c>
      <c r="M120" s="8" t="e">
        <f t="shared" si="82"/>
        <v>#REF!</v>
      </c>
      <c r="N120" s="8" t="e">
        <f t="shared" si="82"/>
        <v>#REF!</v>
      </c>
      <c r="O120" s="8" t="e">
        <f t="shared" si="82"/>
        <v>#REF!</v>
      </c>
      <c r="P120" s="8" t="e">
        <f t="shared" si="82"/>
        <v>#REF!</v>
      </c>
      <c r="Q120" s="8" t="e">
        <f t="shared" si="82"/>
        <v>#REF!</v>
      </c>
      <c r="R120" s="8" t="e">
        <f t="shared" si="82"/>
        <v>#REF!</v>
      </c>
      <c r="S120" s="8" t="e">
        <f t="shared" si="82"/>
        <v>#REF!</v>
      </c>
      <c r="T120" s="8" t="e">
        <f t="shared" si="82"/>
        <v>#REF!</v>
      </c>
      <c r="U120" s="8" t="e">
        <f t="shared" si="82"/>
        <v>#REF!</v>
      </c>
      <c r="V120" s="8" t="e">
        <f t="shared" ref="V120" si="83">V121</f>
        <v>#REF!</v>
      </c>
      <c r="W120" s="8" t="e">
        <f t="shared" ref="W120" si="84">W121</f>
        <v>#REF!</v>
      </c>
      <c r="X120" s="8" t="e">
        <f t="shared" ref="X120" si="85">X121</f>
        <v>#REF!</v>
      </c>
      <c r="Y120" s="8" t="e">
        <f t="shared" ref="Y120" si="86">Y121</f>
        <v>#REF!</v>
      </c>
      <c r="Z120" s="8">
        <f t="shared" ref="Z120:AB120" si="87">Z121</f>
        <v>2006653</v>
      </c>
      <c r="AA120" s="8">
        <f t="shared" si="87"/>
        <v>2006653</v>
      </c>
      <c r="AB120" s="8">
        <f t="shared" si="87"/>
        <v>1289430.6000000001</v>
      </c>
      <c r="AC120" s="130">
        <f t="shared" si="60"/>
        <v>64.257776506451293</v>
      </c>
    </row>
    <row r="121" spans="1:29" s="2" customFormat="1" ht="28.5" x14ac:dyDescent="0.25">
      <c r="A121" s="29" t="s">
        <v>9</v>
      </c>
      <c r="B121" s="78">
        <v>51</v>
      </c>
      <c r="C121" s="78">
        <v>0</v>
      </c>
      <c r="D121" s="5" t="s">
        <v>242</v>
      </c>
      <c r="E121" s="30">
        <v>851</v>
      </c>
      <c r="F121" s="5"/>
      <c r="G121" s="5"/>
      <c r="H121" s="5"/>
      <c r="I121" s="5"/>
      <c r="J121" s="8" t="e">
        <f>J123+J126+J129+J132</f>
        <v>#REF!</v>
      </c>
      <c r="K121" s="8" t="e">
        <f t="shared" ref="K121:U121" si="88">K123+K126+K129+K132</f>
        <v>#REF!</v>
      </c>
      <c r="L121" s="8" t="e">
        <f t="shared" si="88"/>
        <v>#REF!</v>
      </c>
      <c r="M121" s="8" t="e">
        <f t="shared" si="88"/>
        <v>#REF!</v>
      </c>
      <c r="N121" s="8" t="e">
        <f t="shared" si="88"/>
        <v>#REF!</v>
      </c>
      <c r="O121" s="8" t="e">
        <f t="shared" si="88"/>
        <v>#REF!</v>
      </c>
      <c r="P121" s="8" t="e">
        <f t="shared" si="88"/>
        <v>#REF!</v>
      </c>
      <c r="Q121" s="8" t="e">
        <f t="shared" si="88"/>
        <v>#REF!</v>
      </c>
      <c r="R121" s="8" t="e">
        <f t="shared" si="88"/>
        <v>#REF!</v>
      </c>
      <c r="S121" s="8" t="e">
        <f t="shared" si="88"/>
        <v>#REF!</v>
      </c>
      <c r="T121" s="8" t="e">
        <f t="shared" si="88"/>
        <v>#REF!</v>
      </c>
      <c r="U121" s="8" t="e">
        <f t="shared" si="88"/>
        <v>#REF!</v>
      </c>
      <c r="V121" s="8" t="e">
        <f t="shared" ref="V121:Y121" si="89">V123+V126+V129+V132</f>
        <v>#REF!</v>
      </c>
      <c r="W121" s="8" t="e">
        <f t="shared" si="89"/>
        <v>#REF!</v>
      </c>
      <c r="X121" s="8" t="e">
        <f t="shared" si="89"/>
        <v>#REF!</v>
      </c>
      <c r="Y121" s="8" t="e">
        <f t="shared" si="89"/>
        <v>#REF!</v>
      </c>
      <c r="Z121" s="8">
        <f t="shared" ref="Z121:AB121" si="90">Z123+Z126+Z129+Z132</f>
        <v>2006653</v>
      </c>
      <c r="AA121" s="8">
        <f t="shared" si="90"/>
        <v>2006653</v>
      </c>
      <c r="AB121" s="8">
        <f t="shared" si="90"/>
        <v>1289430.6000000001</v>
      </c>
      <c r="AC121" s="130">
        <f t="shared" si="60"/>
        <v>64.257776506451293</v>
      </c>
    </row>
    <row r="122" spans="1:29" s="2" customFormat="1" x14ac:dyDescent="0.25">
      <c r="A122" s="29" t="s">
        <v>79</v>
      </c>
      <c r="B122" s="78">
        <v>51</v>
      </c>
      <c r="C122" s="78">
        <v>0</v>
      </c>
      <c r="D122" s="5" t="s">
        <v>242</v>
      </c>
      <c r="E122" s="78">
        <v>851</v>
      </c>
      <c r="F122" s="5"/>
      <c r="G122" s="5"/>
      <c r="H122" s="5"/>
      <c r="I122" s="5"/>
      <c r="J122" s="9" t="e">
        <f t="shared" ref="J122:AB122" si="91">J123</f>
        <v>#REF!</v>
      </c>
      <c r="K122" s="9" t="e">
        <f t="shared" si="91"/>
        <v>#REF!</v>
      </c>
      <c r="L122" s="9" t="e">
        <f t="shared" si="91"/>
        <v>#REF!</v>
      </c>
      <c r="M122" s="9" t="e">
        <f t="shared" si="91"/>
        <v>#REF!</v>
      </c>
      <c r="N122" s="9" t="e">
        <f t="shared" si="91"/>
        <v>#REF!</v>
      </c>
      <c r="O122" s="9" t="e">
        <f t="shared" si="91"/>
        <v>#REF!</v>
      </c>
      <c r="P122" s="9" t="e">
        <f t="shared" si="91"/>
        <v>#REF!</v>
      </c>
      <c r="Q122" s="9" t="e">
        <f t="shared" si="91"/>
        <v>#REF!</v>
      </c>
      <c r="R122" s="9" t="e">
        <f t="shared" si="91"/>
        <v>#REF!</v>
      </c>
      <c r="S122" s="9" t="e">
        <f t="shared" si="91"/>
        <v>#REF!</v>
      </c>
      <c r="T122" s="9" t="e">
        <f t="shared" si="91"/>
        <v>#REF!</v>
      </c>
      <c r="U122" s="9" t="e">
        <f t="shared" si="91"/>
        <v>#REF!</v>
      </c>
      <c r="V122" s="9" t="e">
        <f t="shared" si="91"/>
        <v>#REF!</v>
      </c>
      <c r="W122" s="9" t="e">
        <f t="shared" si="91"/>
        <v>#REF!</v>
      </c>
      <c r="X122" s="9" t="e">
        <f t="shared" si="91"/>
        <v>#REF!</v>
      </c>
      <c r="Y122" s="9" t="e">
        <f t="shared" si="91"/>
        <v>#REF!</v>
      </c>
      <c r="Z122" s="9">
        <f t="shared" si="91"/>
        <v>1886933</v>
      </c>
      <c r="AA122" s="9">
        <f t="shared" si="91"/>
        <v>1886933</v>
      </c>
      <c r="AB122" s="9">
        <f t="shared" si="91"/>
        <v>1251990.6000000001</v>
      </c>
      <c r="AC122" s="130">
        <f t="shared" si="60"/>
        <v>66.35055934683426</v>
      </c>
    </row>
    <row r="123" spans="1:29" s="36" customFormat="1" ht="138.75" customHeight="1" x14ac:dyDescent="0.25">
      <c r="A123" s="25" t="s">
        <v>362</v>
      </c>
      <c r="B123" s="78">
        <v>51</v>
      </c>
      <c r="C123" s="78">
        <v>0</v>
      </c>
      <c r="D123" s="5" t="s">
        <v>242</v>
      </c>
      <c r="E123" s="78">
        <v>851</v>
      </c>
      <c r="F123" s="5" t="s">
        <v>16</v>
      </c>
      <c r="G123" s="5" t="s">
        <v>80</v>
      </c>
      <c r="H123" s="5" t="s">
        <v>289</v>
      </c>
      <c r="I123" s="5"/>
      <c r="J123" s="9" t="e">
        <f t="shared" ref="J123:AB133" si="92">J124</f>
        <v>#REF!</v>
      </c>
      <c r="K123" s="9" t="e">
        <f t="shared" si="92"/>
        <v>#REF!</v>
      </c>
      <c r="L123" s="9" t="e">
        <f t="shared" si="92"/>
        <v>#REF!</v>
      </c>
      <c r="M123" s="9" t="e">
        <f t="shared" si="92"/>
        <v>#REF!</v>
      </c>
      <c r="N123" s="9" t="e">
        <f t="shared" si="92"/>
        <v>#REF!</v>
      </c>
      <c r="O123" s="9" t="e">
        <f t="shared" si="92"/>
        <v>#REF!</v>
      </c>
      <c r="P123" s="9" t="e">
        <f t="shared" si="92"/>
        <v>#REF!</v>
      </c>
      <c r="Q123" s="9" t="e">
        <f t="shared" si="92"/>
        <v>#REF!</v>
      </c>
      <c r="R123" s="9" t="e">
        <f t="shared" si="92"/>
        <v>#REF!</v>
      </c>
      <c r="S123" s="9" t="e">
        <f t="shared" si="92"/>
        <v>#REF!</v>
      </c>
      <c r="T123" s="9" t="e">
        <f t="shared" si="92"/>
        <v>#REF!</v>
      </c>
      <c r="U123" s="9" t="e">
        <f t="shared" si="92"/>
        <v>#REF!</v>
      </c>
      <c r="V123" s="9" t="e">
        <f t="shared" si="92"/>
        <v>#REF!</v>
      </c>
      <c r="W123" s="9" t="e">
        <f t="shared" si="92"/>
        <v>#REF!</v>
      </c>
      <c r="X123" s="9" t="e">
        <f t="shared" si="92"/>
        <v>#REF!</v>
      </c>
      <c r="Y123" s="9" t="e">
        <f t="shared" si="92"/>
        <v>#REF!</v>
      </c>
      <c r="Z123" s="9">
        <f t="shared" si="92"/>
        <v>1886933</v>
      </c>
      <c r="AA123" s="9">
        <f t="shared" si="92"/>
        <v>1886933</v>
      </c>
      <c r="AB123" s="9">
        <f t="shared" si="92"/>
        <v>1251990.6000000001</v>
      </c>
      <c r="AC123" s="130">
        <f t="shared" si="60"/>
        <v>66.35055934683426</v>
      </c>
    </row>
    <row r="124" spans="1:29" s="36" customFormat="1" x14ac:dyDescent="0.25">
      <c r="A124" s="3" t="s">
        <v>28</v>
      </c>
      <c r="B124" s="125">
        <v>51</v>
      </c>
      <c r="C124" s="125">
        <v>0</v>
      </c>
      <c r="D124" s="5" t="s">
        <v>242</v>
      </c>
      <c r="E124" s="125">
        <v>851</v>
      </c>
      <c r="F124" s="5"/>
      <c r="G124" s="5"/>
      <c r="H124" s="5" t="s">
        <v>289</v>
      </c>
      <c r="I124" s="5" t="s">
        <v>29</v>
      </c>
      <c r="J124" s="9" t="e">
        <f t="shared" si="92"/>
        <v>#REF!</v>
      </c>
      <c r="K124" s="9" t="e">
        <f t="shared" si="92"/>
        <v>#REF!</v>
      </c>
      <c r="L124" s="9" t="e">
        <f t="shared" si="92"/>
        <v>#REF!</v>
      </c>
      <c r="M124" s="9" t="e">
        <f t="shared" si="92"/>
        <v>#REF!</v>
      </c>
      <c r="N124" s="9" t="e">
        <f t="shared" si="92"/>
        <v>#REF!</v>
      </c>
      <c r="O124" s="9" t="e">
        <f t="shared" si="92"/>
        <v>#REF!</v>
      </c>
      <c r="P124" s="9" t="e">
        <f t="shared" si="92"/>
        <v>#REF!</v>
      </c>
      <c r="Q124" s="9" t="e">
        <f t="shared" si="92"/>
        <v>#REF!</v>
      </c>
      <c r="R124" s="9" t="e">
        <f t="shared" si="92"/>
        <v>#REF!</v>
      </c>
      <c r="S124" s="9" t="e">
        <f t="shared" si="92"/>
        <v>#REF!</v>
      </c>
      <c r="T124" s="9" t="e">
        <f t="shared" si="92"/>
        <v>#REF!</v>
      </c>
      <c r="U124" s="9" t="e">
        <f t="shared" si="92"/>
        <v>#REF!</v>
      </c>
      <c r="V124" s="9" t="e">
        <f t="shared" si="92"/>
        <v>#REF!</v>
      </c>
      <c r="W124" s="9" t="e">
        <f t="shared" si="92"/>
        <v>#REF!</v>
      </c>
      <c r="X124" s="9" t="e">
        <f t="shared" si="92"/>
        <v>#REF!</v>
      </c>
      <c r="Y124" s="9" t="e">
        <f t="shared" si="92"/>
        <v>#REF!</v>
      </c>
      <c r="Z124" s="9">
        <f t="shared" si="92"/>
        <v>1886933</v>
      </c>
      <c r="AA124" s="9">
        <f t="shared" si="92"/>
        <v>1886933</v>
      </c>
      <c r="AB124" s="9">
        <f t="shared" si="92"/>
        <v>1251990.6000000001</v>
      </c>
      <c r="AC124" s="130">
        <f t="shared" si="60"/>
        <v>66.35055934683426</v>
      </c>
    </row>
    <row r="125" spans="1:29" s="36" customFormat="1" ht="75" x14ac:dyDescent="0.25">
      <c r="A125" s="3" t="s">
        <v>243</v>
      </c>
      <c r="B125" s="125">
        <v>51</v>
      </c>
      <c r="C125" s="125">
        <v>0</v>
      </c>
      <c r="D125" s="5" t="s">
        <v>242</v>
      </c>
      <c r="E125" s="125">
        <v>851</v>
      </c>
      <c r="F125" s="5"/>
      <c r="G125" s="5"/>
      <c r="H125" s="5" t="s">
        <v>289</v>
      </c>
      <c r="I125" s="5" t="s">
        <v>78</v>
      </c>
      <c r="J125" s="9" t="e">
        <f>'2.ВС'!#REF!</f>
        <v>#REF!</v>
      </c>
      <c r="K125" s="9" t="e">
        <f>'2.ВС'!#REF!</f>
        <v>#REF!</v>
      </c>
      <c r="L125" s="9" t="e">
        <f>'2.ВС'!#REF!</f>
        <v>#REF!</v>
      </c>
      <c r="M125" s="9" t="e">
        <f>'2.ВС'!#REF!</f>
        <v>#REF!</v>
      </c>
      <c r="N125" s="9" t="e">
        <f>'2.ВС'!#REF!</f>
        <v>#REF!</v>
      </c>
      <c r="O125" s="9" t="e">
        <f>'2.ВС'!#REF!</f>
        <v>#REF!</v>
      </c>
      <c r="P125" s="9" t="e">
        <f>'2.ВС'!#REF!</f>
        <v>#REF!</v>
      </c>
      <c r="Q125" s="9" t="e">
        <f>'2.ВС'!#REF!</f>
        <v>#REF!</v>
      </c>
      <c r="R125" s="9" t="e">
        <f>'2.ВС'!#REF!</f>
        <v>#REF!</v>
      </c>
      <c r="S125" s="9" t="e">
        <f>'2.ВС'!#REF!</f>
        <v>#REF!</v>
      </c>
      <c r="T125" s="9" t="e">
        <f>'2.ВС'!#REF!</f>
        <v>#REF!</v>
      </c>
      <c r="U125" s="9" t="e">
        <f>'2.ВС'!#REF!</f>
        <v>#REF!</v>
      </c>
      <c r="V125" s="9" t="e">
        <f>'2.ВС'!#REF!</f>
        <v>#REF!</v>
      </c>
      <c r="W125" s="9" t="e">
        <f>'2.ВС'!#REF!</f>
        <v>#REF!</v>
      </c>
      <c r="X125" s="9" t="e">
        <f>'2.ВС'!#REF!</f>
        <v>#REF!</v>
      </c>
      <c r="Y125" s="9" t="e">
        <f>'2.ВС'!#REF!</f>
        <v>#REF!</v>
      </c>
      <c r="Z125" s="9">
        <f>'2.ВС'!J101</f>
        <v>1886933</v>
      </c>
      <c r="AA125" s="9">
        <f>'2.ВС'!K101</f>
        <v>1886933</v>
      </c>
      <c r="AB125" s="9">
        <f>'2.ВС'!L101</f>
        <v>1251990.6000000001</v>
      </c>
      <c r="AC125" s="130">
        <f t="shared" si="60"/>
        <v>66.35055934683426</v>
      </c>
    </row>
    <row r="126" spans="1:29" s="36" customFormat="1" ht="45" customHeight="1" x14ac:dyDescent="0.25">
      <c r="A126" s="13" t="s">
        <v>423</v>
      </c>
      <c r="B126" s="125">
        <v>51</v>
      </c>
      <c r="C126" s="125">
        <v>0</v>
      </c>
      <c r="D126" s="5" t="s">
        <v>242</v>
      </c>
      <c r="E126" s="125">
        <v>851</v>
      </c>
      <c r="F126" s="5"/>
      <c r="G126" s="5"/>
      <c r="H126" s="5" t="s">
        <v>427</v>
      </c>
      <c r="I126" s="5"/>
      <c r="J126" s="9" t="e">
        <f t="shared" si="92"/>
        <v>#REF!</v>
      </c>
      <c r="K126" s="9" t="e">
        <f t="shared" si="92"/>
        <v>#REF!</v>
      </c>
      <c r="L126" s="9" t="e">
        <f t="shared" si="92"/>
        <v>#REF!</v>
      </c>
      <c r="M126" s="9" t="e">
        <f t="shared" si="92"/>
        <v>#REF!</v>
      </c>
      <c r="N126" s="9" t="e">
        <f t="shared" si="92"/>
        <v>#REF!</v>
      </c>
      <c r="O126" s="9" t="e">
        <f t="shared" si="92"/>
        <v>#REF!</v>
      </c>
      <c r="P126" s="9" t="e">
        <f t="shared" si="92"/>
        <v>#REF!</v>
      </c>
      <c r="Q126" s="9" t="e">
        <f t="shared" si="92"/>
        <v>#REF!</v>
      </c>
      <c r="R126" s="9" t="e">
        <f t="shared" si="92"/>
        <v>#REF!</v>
      </c>
      <c r="S126" s="9" t="e">
        <f t="shared" si="92"/>
        <v>#REF!</v>
      </c>
      <c r="T126" s="9" t="e">
        <f t="shared" si="92"/>
        <v>#REF!</v>
      </c>
      <c r="U126" s="9" t="e">
        <f t="shared" si="92"/>
        <v>#REF!</v>
      </c>
      <c r="V126" s="9" t="e">
        <f t="shared" si="92"/>
        <v>#REF!</v>
      </c>
      <c r="W126" s="9" t="e">
        <f t="shared" si="92"/>
        <v>#REF!</v>
      </c>
      <c r="X126" s="9" t="e">
        <f t="shared" si="92"/>
        <v>#REF!</v>
      </c>
      <c r="Y126" s="9" t="e">
        <f t="shared" si="92"/>
        <v>#REF!</v>
      </c>
      <c r="Z126" s="9">
        <f t="shared" si="92"/>
        <v>69960</v>
      </c>
      <c r="AA126" s="9">
        <f t="shared" si="92"/>
        <v>69960</v>
      </c>
      <c r="AB126" s="9">
        <f t="shared" si="92"/>
        <v>0</v>
      </c>
      <c r="AC126" s="130">
        <f t="shared" si="60"/>
        <v>0</v>
      </c>
    </row>
    <row r="127" spans="1:29" s="36" customFormat="1" ht="60" x14ac:dyDescent="0.25">
      <c r="A127" s="111" t="s">
        <v>25</v>
      </c>
      <c r="B127" s="125">
        <v>51</v>
      </c>
      <c r="C127" s="125">
        <v>0</v>
      </c>
      <c r="D127" s="5" t="s">
        <v>242</v>
      </c>
      <c r="E127" s="125">
        <v>851</v>
      </c>
      <c r="F127" s="5"/>
      <c r="G127" s="5"/>
      <c r="H127" s="5" t="s">
        <v>427</v>
      </c>
      <c r="I127" s="5" t="s">
        <v>26</v>
      </c>
      <c r="J127" s="9" t="e">
        <f t="shared" si="92"/>
        <v>#REF!</v>
      </c>
      <c r="K127" s="9" t="e">
        <f t="shared" si="92"/>
        <v>#REF!</v>
      </c>
      <c r="L127" s="9" t="e">
        <f t="shared" si="92"/>
        <v>#REF!</v>
      </c>
      <c r="M127" s="9" t="e">
        <f t="shared" si="92"/>
        <v>#REF!</v>
      </c>
      <c r="N127" s="9" t="e">
        <f t="shared" si="92"/>
        <v>#REF!</v>
      </c>
      <c r="O127" s="9" t="e">
        <f t="shared" si="92"/>
        <v>#REF!</v>
      </c>
      <c r="P127" s="9" t="e">
        <f t="shared" si="92"/>
        <v>#REF!</v>
      </c>
      <c r="Q127" s="9" t="e">
        <f t="shared" si="92"/>
        <v>#REF!</v>
      </c>
      <c r="R127" s="9" t="e">
        <f t="shared" si="92"/>
        <v>#REF!</v>
      </c>
      <c r="S127" s="9" t="e">
        <f t="shared" si="92"/>
        <v>#REF!</v>
      </c>
      <c r="T127" s="9" t="e">
        <f t="shared" si="92"/>
        <v>#REF!</v>
      </c>
      <c r="U127" s="9" t="e">
        <f t="shared" si="92"/>
        <v>#REF!</v>
      </c>
      <c r="V127" s="9" t="e">
        <f t="shared" si="92"/>
        <v>#REF!</v>
      </c>
      <c r="W127" s="9" t="e">
        <f t="shared" si="92"/>
        <v>#REF!</v>
      </c>
      <c r="X127" s="9" t="e">
        <f t="shared" si="92"/>
        <v>#REF!</v>
      </c>
      <c r="Y127" s="9" t="e">
        <f t="shared" si="92"/>
        <v>#REF!</v>
      </c>
      <c r="Z127" s="9">
        <f t="shared" si="92"/>
        <v>69960</v>
      </c>
      <c r="AA127" s="9">
        <f t="shared" si="92"/>
        <v>69960</v>
      </c>
      <c r="AB127" s="9">
        <f t="shared" si="92"/>
        <v>0</v>
      </c>
      <c r="AC127" s="130">
        <f t="shared" si="60"/>
        <v>0</v>
      </c>
    </row>
    <row r="128" spans="1:29" s="36" customFormat="1" ht="60" x14ac:dyDescent="0.25">
      <c r="A128" s="111" t="s">
        <v>12</v>
      </c>
      <c r="B128" s="125">
        <v>51</v>
      </c>
      <c r="C128" s="125">
        <v>0</v>
      </c>
      <c r="D128" s="5" t="s">
        <v>242</v>
      </c>
      <c r="E128" s="125">
        <v>851</v>
      </c>
      <c r="F128" s="5"/>
      <c r="G128" s="5"/>
      <c r="H128" s="5" t="s">
        <v>427</v>
      </c>
      <c r="I128" s="5" t="s">
        <v>27</v>
      </c>
      <c r="J128" s="9" t="e">
        <f>'2.ВС'!#REF!</f>
        <v>#REF!</v>
      </c>
      <c r="K128" s="9" t="e">
        <f>'2.ВС'!#REF!</f>
        <v>#REF!</v>
      </c>
      <c r="L128" s="9" t="e">
        <f>'2.ВС'!#REF!</f>
        <v>#REF!</v>
      </c>
      <c r="M128" s="9" t="e">
        <f>'2.ВС'!#REF!</f>
        <v>#REF!</v>
      </c>
      <c r="N128" s="9" t="e">
        <f>'2.ВС'!#REF!</f>
        <v>#REF!</v>
      </c>
      <c r="O128" s="9" t="e">
        <f>'2.ВС'!#REF!</f>
        <v>#REF!</v>
      </c>
      <c r="P128" s="9" t="e">
        <f>'2.ВС'!#REF!</f>
        <v>#REF!</v>
      </c>
      <c r="Q128" s="9" t="e">
        <f>'2.ВС'!#REF!</f>
        <v>#REF!</v>
      </c>
      <c r="R128" s="9" t="e">
        <f>'2.ВС'!#REF!</f>
        <v>#REF!</v>
      </c>
      <c r="S128" s="9" t="e">
        <f>'2.ВС'!#REF!</f>
        <v>#REF!</v>
      </c>
      <c r="T128" s="9" t="e">
        <f>'2.ВС'!#REF!</f>
        <v>#REF!</v>
      </c>
      <c r="U128" s="9" t="e">
        <f>'2.ВС'!#REF!</f>
        <v>#REF!</v>
      </c>
      <c r="V128" s="9" t="e">
        <f>'2.ВС'!#REF!</f>
        <v>#REF!</v>
      </c>
      <c r="W128" s="9" t="e">
        <f>'2.ВС'!#REF!</f>
        <v>#REF!</v>
      </c>
      <c r="X128" s="9" t="e">
        <f>'2.ВС'!#REF!</f>
        <v>#REF!</v>
      </c>
      <c r="Y128" s="9" t="e">
        <f>'2.ВС'!#REF!</f>
        <v>#REF!</v>
      </c>
      <c r="Z128" s="9">
        <f>'2.ВС'!J104</f>
        <v>69960</v>
      </c>
      <c r="AA128" s="9">
        <f>'2.ВС'!K104</f>
        <v>69960</v>
      </c>
      <c r="AB128" s="9">
        <f>'2.ВС'!L104</f>
        <v>0</v>
      </c>
      <c r="AC128" s="130">
        <f t="shared" si="60"/>
        <v>0</v>
      </c>
    </row>
    <row r="129" spans="1:29" s="36" customFormat="1" ht="30" x14ac:dyDescent="0.25">
      <c r="A129" s="25" t="s">
        <v>82</v>
      </c>
      <c r="B129" s="125">
        <v>51</v>
      </c>
      <c r="C129" s="125">
        <v>0</v>
      </c>
      <c r="D129" s="5" t="s">
        <v>242</v>
      </c>
      <c r="E129" s="125">
        <v>851</v>
      </c>
      <c r="F129" s="5" t="s">
        <v>16</v>
      </c>
      <c r="G129" s="5" t="s">
        <v>80</v>
      </c>
      <c r="H129" s="5" t="s">
        <v>291</v>
      </c>
      <c r="I129" s="5"/>
      <c r="J129" s="9" t="e">
        <f t="shared" si="92"/>
        <v>#REF!</v>
      </c>
      <c r="K129" s="9" t="e">
        <f t="shared" si="92"/>
        <v>#REF!</v>
      </c>
      <c r="L129" s="9" t="e">
        <f t="shared" si="92"/>
        <v>#REF!</v>
      </c>
      <c r="M129" s="9" t="e">
        <f t="shared" si="92"/>
        <v>#REF!</v>
      </c>
      <c r="N129" s="9" t="e">
        <f t="shared" si="92"/>
        <v>#REF!</v>
      </c>
      <c r="O129" s="9" t="e">
        <f t="shared" si="92"/>
        <v>#REF!</v>
      </c>
      <c r="P129" s="9" t="e">
        <f t="shared" si="92"/>
        <v>#REF!</v>
      </c>
      <c r="Q129" s="9" t="e">
        <f t="shared" si="92"/>
        <v>#REF!</v>
      </c>
      <c r="R129" s="9" t="e">
        <f t="shared" si="92"/>
        <v>#REF!</v>
      </c>
      <c r="S129" s="9" t="e">
        <f t="shared" si="92"/>
        <v>#REF!</v>
      </c>
      <c r="T129" s="9" t="e">
        <f t="shared" si="92"/>
        <v>#REF!</v>
      </c>
      <c r="U129" s="9" t="e">
        <f t="shared" si="92"/>
        <v>#REF!</v>
      </c>
      <c r="V129" s="9" t="e">
        <f t="shared" si="92"/>
        <v>#REF!</v>
      </c>
      <c r="W129" s="9" t="e">
        <f t="shared" si="92"/>
        <v>#REF!</v>
      </c>
      <c r="X129" s="9" t="e">
        <f t="shared" si="92"/>
        <v>#REF!</v>
      </c>
      <c r="Y129" s="9" t="e">
        <f t="shared" si="92"/>
        <v>#REF!</v>
      </c>
      <c r="Z129" s="9">
        <f t="shared" si="92"/>
        <v>49760</v>
      </c>
      <c r="AA129" s="9">
        <f t="shared" ref="Z129:AB133" si="93">AA130</f>
        <v>49760</v>
      </c>
      <c r="AB129" s="9">
        <f t="shared" si="93"/>
        <v>37440</v>
      </c>
      <c r="AC129" s="130">
        <f t="shared" si="60"/>
        <v>75.241157556270096</v>
      </c>
    </row>
    <row r="130" spans="1:29" s="36" customFormat="1" x14ac:dyDescent="0.25">
      <c r="A130" s="111" t="s">
        <v>28</v>
      </c>
      <c r="B130" s="125">
        <v>51</v>
      </c>
      <c r="C130" s="125">
        <v>0</v>
      </c>
      <c r="D130" s="5" t="s">
        <v>242</v>
      </c>
      <c r="E130" s="125">
        <v>851</v>
      </c>
      <c r="F130" s="5" t="s">
        <v>16</v>
      </c>
      <c r="G130" s="5" t="s">
        <v>80</v>
      </c>
      <c r="H130" s="5" t="s">
        <v>291</v>
      </c>
      <c r="I130" s="5" t="s">
        <v>29</v>
      </c>
      <c r="J130" s="9" t="e">
        <f t="shared" si="92"/>
        <v>#REF!</v>
      </c>
      <c r="K130" s="9" t="e">
        <f t="shared" si="92"/>
        <v>#REF!</v>
      </c>
      <c r="L130" s="9" t="e">
        <f t="shared" si="92"/>
        <v>#REF!</v>
      </c>
      <c r="M130" s="9" t="e">
        <f t="shared" si="92"/>
        <v>#REF!</v>
      </c>
      <c r="N130" s="9" t="e">
        <f t="shared" si="92"/>
        <v>#REF!</v>
      </c>
      <c r="O130" s="9" t="e">
        <f t="shared" si="92"/>
        <v>#REF!</v>
      </c>
      <c r="P130" s="9" t="e">
        <f t="shared" si="92"/>
        <v>#REF!</v>
      </c>
      <c r="Q130" s="9" t="e">
        <f t="shared" si="92"/>
        <v>#REF!</v>
      </c>
      <c r="R130" s="9" t="e">
        <f t="shared" si="92"/>
        <v>#REF!</v>
      </c>
      <c r="S130" s="9" t="e">
        <f t="shared" si="92"/>
        <v>#REF!</v>
      </c>
      <c r="T130" s="9" t="e">
        <f t="shared" si="92"/>
        <v>#REF!</v>
      </c>
      <c r="U130" s="9" t="e">
        <f t="shared" si="92"/>
        <v>#REF!</v>
      </c>
      <c r="V130" s="9" t="e">
        <f t="shared" si="92"/>
        <v>#REF!</v>
      </c>
      <c r="W130" s="9" t="e">
        <f t="shared" si="92"/>
        <v>#REF!</v>
      </c>
      <c r="X130" s="9" t="e">
        <f t="shared" si="92"/>
        <v>#REF!</v>
      </c>
      <c r="Y130" s="9" t="e">
        <f t="shared" si="92"/>
        <v>#REF!</v>
      </c>
      <c r="Z130" s="9">
        <f t="shared" si="93"/>
        <v>49760</v>
      </c>
      <c r="AA130" s="9">
        <f t="shared" si="93"/>
        <v>49760</v>
      </c>
      <c r="AB130" s="9">
        <f t="shared" si="93"/>
        <v>37440</v>
      </c>
      <c r="AC130" s="130">
        <f t="shared" si="60"/>
        <v>75.241157556270096</v>
      </c>
    </row>
    <row r="131" spans="1:29" s="36" customFormat="1" ht="30" x14ac:dyDescent="0.25">
      <c r="A131" s="111" t="s">
        <v>30</v>
      </c>
      <c r="B131" s="125">
        <v>51</v>
      </c>
      <c r="C131" s="125">
        <v>0</v>
      </c>
      <c r="D131" s="5" t="s">
        <v>242</v>
      </c>
      <c r="E131" s="125">
        <v>851</v>
      </c>
      <c r="F131" s="5" t="s">
        <v>16</v>
      </c>
      <c r="G131" s="5" t="s">
        <v>80</v>
      </c>
      <c r="H131" s="5" t="s">
        <v>291</v>
      </c>
      <c r="I131" s="5" t="s">
        <v>31</v>
      </c>
      <c r="J131" s="9" t="e">
        <f>'2.ВС'!#REF!</f>
        <v>#REF!</v>
      </c>
      <c r="K131" s="9" t="e">
        <f>'2.ВС'!#REF!</f>
        <v>#REF!</v>
      </c>
      <c r="L131" s="9" t="e">
        <f>'2.ВС'!#REF!</f>
        <v>#REF!</v>
      </c>
      <c r="M131" s="9" t="e">
        <f>'2.ВС'!#REF!</f>
        <v>#REF!</v>
      </c>
      <c r="N131" s="9" t="e">
        <f>'2.ВС'!#REF!</f>
        <v>#REF!</v>
      </c>
      <c r="O131" s="9" t="e">
        <f>'2.ВС'!#REF!</f>
        <v>#REF!</v>
      </c>
      <c r="P131" s="9" t="e">
        <f>'2.ВС'!#REF!</f>
        <v>#REF!</v>
      </c>
      <c r="Q131" s="9" t="e">
        <f>'2.ВС'!#REF!</f>
        <v>#REF!</v>
      </c>
      <c r="R131" s="9" t="e">
        <f>'2.ВС'!#REF!</f>
        <v>#REF!</v>
      </c>
      <c r="S131" s="9" t="e">
        <f>'2.ВС'!#REF!</f>
        <v>#REF!</v>
      </c>
      <c r="T131" s="9" t="e">
        <f>'2.ВС'!#REF!</f>
        <v>#REF!</v>
      </c>
      <c r="U131" s="9" t="e">
        <f>'2.ВС'!#REF!</f>
        <v>#REF!</v>
      </c>
      <c r="V131" s="9" t="e">
        <f>'2.ВС'!#REF!</f>
        <v>#REF!</v>
      </c>
      <c r="W131" s="9" t="e">
        <f>'2.ВС'!#REF!</f>
        <v>#REF!</v>
      </c>
      <c r="X131" s="9" t="e">
        <f>'2.ВС'!#REF!</f>
        <v>#REF!</v>
      </c>
      <c r="Y131" s="9" t="e">
        <f>'2.ВС'!#REF!</f>
        <v>#REF!</v>
      </c>
      <c r="Z131" s="9">
        <f>'2.ВС'!J107</f>
        <v>49760</v>
      </c>
      <c r="AA131" s="9">
        <f>'2.ВС'!K107</f>
        <v>49760</v>
      </c>
      <c r="AB131" s="9">
        <f>'2.ВС'!L107</f>
        <v>37440</v>
      </c>
      <c r="AC131" s="130">
        <f t="shared" si="60"/>
        <v>75.241157556270096</v>
      </c>
    </row>
    <row r="132" spans="1:29" s="36" customFormat="1" ht="30" hidden="1" x14ac:dyDescent="0.25">
      <c r="A132" s="13" t="str">
        <f>'2.ВС'!A108</f>
        <v xml:space="preserve">Приобретение автомобильного транспорта общего пользования </v>
      </c>
      <c r="B132" s="125">
        <v>51</v>
      </c>
      <c r="C132" s="125">
        <v>0</v>
      </c>
      <c r="D132" s="5" t="s">
        <v>242</v>
      </c>
      <c r="E132" s="125">
        <v>851</v>
      </c>
      <c r="F132" s="5"/>
      <c r="G132" s="5"/>
      <c r="H132" s="5" t="s">
        <v>414</v>
      </c>
      <c r="I132" s="5"/>
      <c r="J132" s="9" t="e">
        <f t="shared" si="92"/>
        <v>#REF!</v>
      </c>
      <c r="K132" s="9" t="e">
        <f t="shared" si="92"/>
        <v>#REF!</v>
      </c>
      <c r="L132" s="9" t="e">
        <f t="shared" si="92"/>
        <v>#REF!</v>
      </c>
      <c r="M132" s="9" t="e">
        <f t="shared" si="92"/>
        <v>#REF!</v>
      </c>
      <c r="N132" s="9" t="e">
        <f t="shared" si="92"/>
        <v>#REF!</v>
      </c>
      <c r="O132" s="9" t="e">
        <f t="shared" si="92"/>
        <v>#REF!</v>
      </c>
      <c r="P132" s="9" t="e">
        <f t="shared" si="92"/>
        <v>#REF!</v>
      </c>
      <c r="Q132" s="9" t="e">
        <f t="shared" si="92"/>
        <v>#REF!</v>
      </c>
      <c r="R132" s="9" t="e">
        <f t="shared" si="92"/>
        <v>#REF!</v>
      </c>
      <c r="S132" s="9" t="e">
        <f t="shared" si="92"/>
        <v>#REF!</v>
      </c>
      <c r="T132" s="9" t="e">
        <f t="shared" si="92"/>
        <v>#REF!</v>
      </c>
      <c r="U132" s="9" t="e">
        <f t="shared" si="92"/>
        <v>#REF!</v>
      </c>
      <c r="V132" s="9" t="e">
        <f t="shared" si="92"/>
        <v>#REF!</v>
      </c>
      <c r="W132" s="9" t="e">
        <f t="shared" si="92"/>
        <v>#REF!</v>
      </c>
      <c r="X132" s="9" t="e">
        <f t="shared" si="92"/>
        <v>#REF!</v>
      </c>
      <c r="Y132" s="9" t="e">
        <f t="shared" si="92"/>
        <v>#REF!</v>
      </c>
      <c r="Z132" s="9">
        <f t="shared" si="93"/>
        <v>0</v>
      </c>
      <c r="AA132" s="9">
        <f t="shared" si="93"/>
        <v>0</v>
      </c>
      <c r="AB132" s="9">
        <f t="shared" si="93"/>
        <v>0</v>
      </c>
      <c r="AC132" s="130" t="e">
        <f t="shared" si="60"/>
        <v>#DIV/0!</v>
      </c>
    </row>
    <row r="133" spans="1:29" s="36" customFormat="1" ht="60" hidden="1" x14ac:dyDescent="0.25">
      <c r="A133" s="13" t="str">
        <f>'2.ВС'!A109</f>
        <v>Закупка товаров, работ и услуг для обеспечения государственных (муниципальных) нужд</v>
      </c>
      <c r="B133" s="125">
        <v>51</v>
      </c>
      <c r="C133" s="125">
        <v>0</v>
      </c>
      <c r="D133" s="5" t="s">
        <v>242</v>
      </c>
      <c r="E133" s="125">
        <v>851</v>
      </c>
      <c r="F133" s="5"/>
      <c r="G133" s="5"/>
      <c r="H133" s="5" t="s">
        <v>414</v>
      </c>
      <c r="I133" s="5" t="s">
        <v>26</v>
      </c>
      <c r="J133" s="9" t="e">
        <f t="shared" si="92"/>
        <v>#REF!</v>
      </c>
      <c r="K133" s="9" t="e">
        <f t="shared" si="92"/>
        <v>#REF!</v>
      </c>
      <c r="L133" s="9" t="e">
        <f t="shared" si="92"/>
        <v>#REF!</v>
      </c>
      <c r="M133" s="9" t="e">
        <f t="shared" si="92"/>
        <v>#REF!</v>
      </c>
      <c r="N133" s="9" t="e">
        <f t="shared" si="92"/>
        <v>#REF!</v>
      </c>
      <c r="O133" s="9" t="e">
        <f t="shared" si="92"/>
        <v>#REF!</v>
      </c>
      <c r="P133" s="9" t="e">
        <f t="shared" si="92"/>
        <v>#REF!</v>
      </c>
      <c r="Q133" s="9" t="e">
        <f t="shared" si="92"/>
        <v>#REF!</v>
      </c>
      <c r="R133" s="9" t="e">
        <f t="shared" si="92"/>
        <v>#REF!</v>
      </c>
      <c r="S133" s="9" t="e">
        <f t="shared" si="92"/>
        <v>#REF!</v>
      </c>
      <c r="T133" s="9" t="e">
        <f t="shared" si="92"/>
        <v>#REF!</v>
      </c>
      <c r="U133" s="9" t="e">
        <f t="shared" si="92"/>
        <v>#REF!</v>
      </c>
      <c r="V133" s="9" t="e">
        <f t="shared" si="92"/>
        <v>#REF!</v>
      </c>
      <c r="W133" s="9" t="e">
        <f t="shared" si="92"/>
        <v>#REF!</v>
      </c>
      <c r="X133" s="9" t="e">
        <f t="shared" si="92"/>
        <v>#REF!</v>
      </c>
      <c r="Y133" s="9" t="e">
        <f t="shared" si="92"/>
        <v>#REF!</v>
      </c>
      <c r="Z133" s="9">
        <f t="shared" si="93"/>
        <v>0</v>
      </c>
      <c r="AA133" s="9">
        <f t="shared" si="93"/>
        <v>0</v>
      </c>
      <c r="AB133" s="9">
        <f t="shared" si="93"/>
        <v>0</v>
      </c>
      <c r="AC133" s="130" t="e">
        <f t="shared" si="60"/>
        <v>#DIV/0!</v>
      </c>
    </row>
    <row r="134" spans="1:29" s="36" customFormat="1" ht="60" hidden="1" x14ac:dyDescent="0.25">
      <c r="A134" s="13" t="str">
        <f>'2.ВС'!A110</f>
        <v>Иные закупки товаров, работ и услуг для обеспечения государственных (муниципальных) нужд</v>
      </c>
      <c r="B134" s="125">
        <v>51</v>
      </c>
      <c r="C134" s="125">
        <v>0</v>
      </c>
      <c r="D134" s="5" t="s">
        <v>242</v>
      </c>
      <c r="E134" s="125">
        <v>851</v>
      </c>
      <c r="F134" s="5"/>
      <c r="G134" s="5"/>
      <c r="H134" s="5" t="s">
        <v>414</v>
      </c>
      <c r="I134" s="5" t="s">
        <v>27</v>
      </c>
      <c r="J134" s="9" t="e">
        <f>'2.ВС'!#REF!</f>
        <v>#REF!</v>
      </c>
      <c r="K134" s="9" t="e">
        <f>'2.ВС'!#REF!</f>
        <v>#REF!</v>
      </c>
      <c r="L134" s="9" t="e">
        <f>'2.ВС'!#REF!</f>
        <v>#REF!</v>
      </c>
      <c r="M134" s="9" t="e">
        <f>'2.ВС'!#REF!</f>
        <v>#REF!</v>
      </c>
      <c r="N134" s="9" t="e">
        <f>'2.ВС'!#REF!</f>
        <v>#REF!</v>
      </c>
      <c r="O134" s="9" t="e">
        <f>'2.ВС'!#REF!</f>
        <v>#REF!</v>
      </c>
      <c r="P134" s="9" t="e">
        <f>'2.ВС'!#REF!</f>
        <v>#REF!</v>
      </c>
      <c r="Q134" s="9" t="e">
        <f>'2.ВС'!#REF!</f>
        <v>#REF!</v>
      </c>
      <c r="R134" s="9" t="e">
        <f>'2.ВС'!#REF!</f>
        <v>#REF!</v>
      </c>
      <c r="S134" s="9" t="e">
        <f>'2.ВС'!#REF!</f>
        <v>#REF!</v>
      </c>
      <c r="T134" s="9" t="e">
        <f>'2.ВС'!#REF!</f>
        <v>#REF!</v>
      </c>
      <c r="U134" s="9" t="e">
        <f>'2.ВС'!#REF!</f>
        <v>#REF!</v>
      </c>
      <c r="V134" s="9" t="e">
        <f>'2.ВС'!#REF!</f>
        <v>#REF!</v>
      </c>
      <c r="W134" s="9" t="e">
        <f>'2.ВС'!#REF!</f>
        <v>#REF!</v>
      </c>
      <c r="X134" s="9" t="e">
        <f>'2.ВС'!#REF!</f>
        <v>#REF!</v>
      </c>
      <c r="Y134" s="9" t="e">
        <f>'2.ВС'!#REF!</f>
        <v>#REF!</v>
      </c>
      <c r="Z134" s="9">
        <f>'2.ВС'!J110</f>
        <v>0</v>
      </c>
      <c r="AA134" s="9">
        <f>'2.ВС'!K110</f>
        <v>0</v>
      </c>
      <c r="AB134" s="9">
        <f>'2.ВС'!L110</f>
        <v>0</v>
      </c>
      <c r="AC134" s="130" t="e">
        <f t="shared" si="60"/>
        <v>#DIV/0!</v>
      </c>
    </row>
    <row r="135" spans="1:29" s="36" customFormat="1" ht="75" customHeight="1" x14ac:dyDescent="0.25">
      <c r="A135" s="29" t="s">
        <v>244</v>
      </c>
      <c r="B135" s="14">
        <v>51</v>
      </c>
      <c r="C135" s="14">
        <v>0</v>
      </c>
      <c r="D135" s="38" t="s">
        <v>245</v>
      </c>
      <c r="E135" s="14"/>
      <c r="F135" s="38"/>
      <c r="G135" s="38"/>
      <c r="H135" s="38"/>
      <c r="I135" s="38"/>
      <c r="J135" s="8" t="e">
        <f t="shared" ref="J135:AB136" si="94">J136</f>
        <v>#REF!</v>
      </c>
      <c r="K135" s="8" t="e">
        <f t="shared" si="94"/>
        <v>#REF!</v>
      </c>
      <c r="L135" s="8" t="e">
        <f t="shared" si="94"/>
        <v>#REF!</v>
      </c>
      <c r="M135" s="8" t="e">
        <f t="shared" si="94"/>
        <v>#REF!</v>
      </c>
      <c r="N135" s="8" t="e">
        <f t="shared" si="94"/>
        <v>#REF!</v>
      </c>
      <c r="O135" s="8" t="e">
        <f t="shared" si="94"/>
        <v>#REF!</v>
      </c>
      <c r="P135" s="8" t="e">
        <f t="shared" si="94"/>
        <v>#REF!</v>
      </c>
      <c r="Q135" s="8" t="e">
        <f t="shared" si="94"/>
        <v>#REF!</v>
      </c>
      <c r="R135" s="8" t="e">
        <f t="shared" si="94"/>
        <v>#REF!</v>
      </c>
      <c r="S135" s="8" t="e">
        <f t="shared" si="94"/>
        <v>#REF!</v>
      </c>
      <c r="T135" s="8" t="e">
        <f t="shared" si="94"/>
        <v>#REF!</v>
      </c>
      <c r="U135" s="8" t="e">
        <f t="shared" si="94"/>
        <v>#REF!</v>
      </c>
      <c r="V135" s="8" t="e">
        <f t="shared" si="94"/>
        <v>#REF!</v>
      </c>
      <c r="W135" s="8" t="e">
        <f t="shared" si="94"/>
        <v>#REF!</v>
      </c>
      <c r="X135" s="8" t="e">
        <f t="shared" si="94"/>
        <v>#REF!</v>
      </c>
      <c r="Y135" s="8" t="e">
        <f t="shared" si="94"/>
        <v>#REF!</v>
      </c>
      <c r="Z135" s="8">
        <f t="shared" si="94"/>
        <v>6747651.54</v>
      </c>
      <c r="AA135" s="8">
        <f t="shared" si="94"/>
        <v>6747651.54</v>
      </c>
      <c r="AB135" s="8">
        <f t="shared" si="94"/>
        <v>4217324.2300000004</v>
      </c>
      <c r="AC135" s="130">
        <f t="shared" ref="AC135:AC198" si="95">AB135/AA135*100</f>
        <v>62.500622698130627</v>
      </c>
    </row>
    <row r="136" spans="1:29" s="36" customFormat="1" ht="28.5" x14ac:dyDescent="0.25">
      <c r="A136" s="29" t="s">
        <v>9</v>
      </c>
      <c r="B136" s="125">
        <v>51</v>
      </c>
      <c r="C136" s="125">
        <v>0</v>
      </c>
      <c r="D136" s="5" t="s">
        <v>245</v>
      </c>
      <c r="E136" s="125">
        <v>851</v>
      </c>
      <c r="F136" s="38"/>
      <c r="G136" s="38"/>
      <c r="H136" s="38"/>
      <c r="I136" s="38"/>
      <c r="J136" s="8" t="e">
        <f t="shared" si="94"/>
        <v>#REF!</v>
      </c>
      <c r="K136" s="8" t="e">
        <f t="shared" si="94"/>
        <v>#REF!</v>
      </c>
      <c r="L136" s="8" t="e">
        <f t="shared" si="94"/>
        <v>#REF!</v>
      </c>
      <c r="M136" s="8" t="e">
        <f t="shared" si="94"/>
        <v>#REF!</v>
      </c>
      <c r="N136" s="8" t="e">
        <f t="shared" si="94"/>
        <v>#REF!</v>
      </c>
      <c r="O136" s="8" t="e">
        <f t="shared" si="94"/>
        <v>#REF!</v>
      </c>
      <c r="P136" s="8" t="e">
        <f t="shared" si="94"/>
        <v>#REF!</v>
      </c>
      <c r="Q136" s="8" t="e">
        <f t="shared" si="94"/>
        <v>#REF!</v>
      </c>
      <c r="R136" s="8" t="e">
        <f t="shared" si="94"/>
        <v>#REF!</v>
      </c>
      <c r="S136" s="8" t="e">
        <f t="shared" si="94"/>
        <v>#REF!</v>
      </c>
      <c r="T136" s="8" t="e">
        <f t="shared" si="94"/>
        <v>#REF!</v>
      </c>
      <c r="U136" s="8" t="e">
        <f t="shared" si="94"/>
        <v>#REF!</v>
      </c>
      <c r="V136" s="8" t="e">
        <f t="shared" si="94"/>
        <v>#REF!</v>
      </c>
      <c r="W136" s="8" t="e">
        <f t="shared" si="94"/>
        <v>#REF!</v>
      </c>
      <c r="X136" s="8" t="e">
        <f t="shared" si="94"/>
        <v>#REF!</v>
      </c>
      <c r="Y136" s="8" t="e">
        <f t="shared" si="94"/>
        <v>#REF!</v>
      </c>
      <c r="Z136" s="8">
        <f t="shared" si="94"/>
        <v>6747651.54</v>
      </c>
      <c r="AA136" s="8">
        <f t="shared" si="94"/>
        <v>6747651.54</v>
      </c>
      <c r="AB136" s="8">
        <f t="shared" si="94"/>
        <v>4217324.2300000004</v>
      </c>
      <c r="AC136" s="130">
        <f t="shared" si="95"/>
        <v>62.500622698130627</v>
      </c>
    </row>
    <row r="137" spans="1:29" ht="350.25" customHeight="1" x14ac:dyDescent="0.25">
      <c r="A137" s="25" t="s">
        <v>293</v>
      </c>
      <c r="B137" s="125">
        <v>51</v>
      </c>
      <c r="C137" s="125">
        <v>0</v>
      </c>
      <c r="D137" s="5" t="s">
        <v>245</v>
      </c>
      <c r="E137" s="125">
        <v>851</v>
      </c>
      <c r="F137" s="5" t="s">
        <v>16</v>
      </c>
      <c r="G137" s="5" t="s">
        <v>80</v>
      </c>
      <c r="H137" s="5" t="s">
        <v>294</v>
      </c>
      <c r="I137" s="5"/>
      <c r="J137" s="9" t="e">
        <f t="shared" ref="J137:AB138" si="96">J138</f>
        <v>#REF!</v>
      </c>
      <c r="K137" s="9" t="e">
        <f t="shared" si="96"/>
        <v>#REF!</v>
      </c>
      <c r="L137" s="9" t="e">
        <f t="shared" si="96"/>
        <v>#REF!</v>
      </c>
      <c r="M137" s="9" t="e">
        <f t="shared" si="96"/>
        <v>#REF!</v>
      </c>
      <c r="N137" s="9" t="e">
        <f t="shared" si="96"/>
        <v>#REF!</v>
      </c>
      <c r="O137" s="9" t="e">
        <f t="shared" si="96"/>
        <v>#REF!</v>
      </c>
      <c r="P137" s="9" t="e">
        <f t="shared" si="96"/>
        <v>#REF!</v>
      </c>
      <c r="Q137" s="9" t="e">
        <f t="shared" si="96"/>
        <v>#REF!</v>
      </c>
      <c r="R137" s="9" t="e">
        <f t="shared" si="96"/>
        <v>#REF!</v>
      </c>
      <c r="S137" s="9" t="e">
        <f t="shared" si="96"/>
        <v>#REF!</v>
      </c>
      <c r="T137" s="9" t="e">
        <f t="shared" si="96"/>
        <v>#REF!</v>
      </c>
      <c r="U137" s="9" t="e">
        <f t="shared" si="96"/>
        <v>#REF!</v>
      </c>
      <c r="V137" s="9" t="e">
        <f t="shared" si="96"/>
        <v>#REF!</v>
      </c>
      <c r="W137" s="9" t="e">
        <f t="shared" si="96"/>
        <v>#REF!</v>
      </c>
      <c r="X137" s="9" t="e">
        <f t="shared" si="96"/>
        <v>#REF!</v>
      </c>
      <c r="Y137" s="9" t="e">
        <f t="shared" si="96"/>
        <v>#REF!</v>
      </c>
      <c r="Z137" s="9">
        <f t="shared" si="96"/>
        <v>6747651.54</v>
      </c>
      <c r="AA137" s="9">
        <f t="shared" si="96"/>
        <v>6747651.54</v>
      </c>
      <c r="AB137" s="9">
        <f t="shared" si="96"/>
        <v>4217324.2300000004</v>
      </c>
      <c r="AC137" s="130">
        <f t="shared" si="95"/>
        <v>62.500622698130627</v>
      </c>
    </row>
    <row r="138" spans="1:29" ht="19.5" customHeight="1" x14ac:dyDescent="0.25">
      <c r="A138" s="76" t="s">
        <v>45</v>
      </c>
      <c r="B138" s="78">
        <v>51</v>
      </c>
      <c r="C138" s="78">
        <v>0</v>
      </c>
      <c r="D138" s="5" t="s">
        <v>245</v>
      </c>
      <c r="E138" s="78">
        <v>851</v>
      </c>
      <c r="F138" s="5"/>
      <c r="G138" s="5"/>
      <c r="H138" s="5" t="s">
        <v>294</v>
      </c>
      <c r="I138" s="5" t="s">
        <v>46</v>
      </c>
      <c r="J138" s="9" t="e">
        <f t="shared" si="96"/>
        <v>#REF!</v>
      </c>
      <c r="K138" s="9" t="e">
        <f t="shared" si="96"/>
        <v>#REF!</v>
      </c>
      <c r="L138" s="9" t="e">
        <f t="shared" si="96"/>
        <v>#REF!</v>
      </c>
      <c r="M138" s="9" t="e">
        <f t="shared" si="96"/>
        <v>#REF!</v>
      </c>
      <c r="N138" s="9" t="e">
        <f t="shared" si="96"/>
        <v>#REF!</v>
      </c>
      <c r="O138" s="9" t="e">
        <f t="shared" si="96"/>
        <v>#REF!</v>
      </c>
      <c r="P138" s="9" t="e">
        <f t="shared" si="96"/>
        <v>#REF!</v>
      </c>
      <c r="Q138" s="9" t="e">
        <f t="shared" si="96"/>
        <v>#REF!</v>
      </c>
      <c r="R138" s="9" t="e">
        <f t="shared" si="96"/>
        <v>#REF!</v>
      </c>
      <c r="S138" s="9" t="e">
        <f t="shared" si="96"/>
        <v>#REF!</v>
      </c>
      <c r="T138" s="9" t="e">
        <f t="shared" si="96"/>
        <v>#REF!</v>
      </c>
      <c r="U138" s="9" t="e">
        <f t="shared" si="96"/>
        <v>#REF!</v>
      </c>
      <c r="V138" s="9" t="e">
        <f t="shared" si="96"/>
        <v>#REF!</v>
      </c>
      <c r="W138" s="9" t="e">
        <f t="shared" si="96"/>
        <v>#REF!</v>
      </c>
      <c r="X138" s="9" t="e">
        <f t="shared" si="96"/>
        <v>#REF!</v>
      </c>
      <c r="Y138" s="9" t="e">
        <f t="shared" si="96"/>
        <v>#REF!</v>
      </c>
      <c r="Z138" s="9">
        <f t="shared" si="96"/>
        <v>6747651.54</v>
      </c>
      <c r="AA138" s="9">
        <f t="shared" si="96"/>
        <v>6747651.54</v>
      </c>
      <c r="AB138" s="9">
        <f t="shared" si="96"/>
        <v>4217324.2300000004</v>
      </c>
      <c r="AC138" s="130">
        <f t="shared" si="95"/>
        <v>62.500622698130627</v>
      </c>
    </row>
    <row r="139" spans="1:29" ht="19.5" customHeight="1" x14ac:dyDescent="0.25">
      <c r="A139" s="3" t="s">
        <v>84</v>
      </c>
      <c r="B139" s="78">
        <v>51</v>
      </c>
      <c r="C139" s="78">
        <v>0</v>
      </c>
      <c r="D139" s="5" t="s">
        <v>245</v>
      </c>
      <c r="E139" s="78">
        <v>851</v>
      </c>
      <c r="F139" s="5"/>
      <c r="G139" s="5"/>
      <c r="H139" s="5" t="s">
        <v>294</v>
      </c>
      <c r="I139" s="5" t="s">
        <v>85</v>
      </c>
      <c r="J139" s="9" t="e">
        <f>'2.ВС'!#REF!</f>
        <v>#REF!</v>
      </c>
      <c r="K139" s="9" t="e">
        <f>'2.ВС'!#REF!</f>
        <v>#REF!</v>
      </c>
      <c r="L139" s="9" t="e">
        <f>'2.ВС'!#REF!</f>
        <v>#REF!</v>
      </c>
      <c r="M139" s="9" t="e">
        <f>'2.ВС'!#REF!</f>
        <v>#REF!</v>
      </c>
      <c r="N139" s="9" t="e">
        <f>'2.ВС'!#REF!</f>
        <v>#REF!</v>
      </c>
      <c r="O139" s="9" t="e">
        <f>'2.ВС'!#REF!</f>
        <v>#REF!</v>
      </c>
      <c r="P139" s="9" t="e">
        <f>'2.ВС'!#REF!</f>
        <v>#REF!</v>
      </c>
      <c r="Q139" s="9" t="e">
        <f>'2.ВС'!#REF!</f>
        <v>#REF!</v>
      </c>
      <c r="R139" s="9" t="e">
        <f>'2.ВС'!#REF!</f>
        <v>#REF!</v>
      </c>
      <c r="S139" s="9" t="e">
        <f>'2.ВС'!#REF!</f>
        <v>#REF!</v>
      </c>
      <c r="T139" s="9" t="e">
        <f>'2.ВС'!#REF!</f>
        <v>#REF!</v>
      </c>
      <c r="U139" s="9" t="e">
        <f>'2.ВС'!#REF!</f>
        <v>#REF!</v>
      </c>
      <c r="V139" s="9" t="e">
        <f>'2.ВС'!#REF!</f>
        <v>#REF!</v>
      </c>
      <c r="W139" s="9" t="e">
        <f>'2.ВС'!#REF!</f>
        <v>#REF!</v>
      </c>
      <c r="X139" s="9" t="e">
        <f>'2.ВС'!#REF!</f>
        <v>#REF!</v>
      </c>
      <c r="Y139" s="9" t="e">
        <f>'2.ВС'!#REF!</f>
        <v>#REF!</v>
      </c>
      <c r="Z139" s="9">
        <f>'2.ВС'!J114</f>
        <v>6747651.54</v>
      </c>
      <c r="AA139" s="9">
        <f>'2.ВС'!K114</f>
        <v>6747651.54</v>
      </c>
      <c r="AB139" s="9">
        <f>'2.ВС'!L114</f>
        <v>4217324.2300000004</v>
      </c>
      <c r="AC139" s="130">
        <f t="shared" si="95"/>
        <v>62.500622698130627</v>
      </c>
    </row>
    <row r="140" spans="1:29" ht="42.75" hidden="1" x14ac:dyDescent="0.25">
      <c r="A140" s="29" t="s">
        <v>443</v>
      </c>
      <c r="B140" s="30">
        <v>51</v>
      </c>
      <c r="C140" s="30">
        <v>1</v>
      </c>
      <c r="D140" s="31"/>
      <c r="E140" s="14"/>
      <c r="F140" s="31"/>
      <c r="G140" s="31"/>
      <c r="H140" s="31"/>
      <c r="I140" s="31"/>
      <c r="J140" s="35" t="e">
        <f t="shared" ref="J140" si="97">J142</f>
        <v>#REF!</v>
      </c>
      <c r="K140" s="35" t="e">
        <f t="shared" ref="K140:U140" si="98">K142</f>
        <v>#REF!</v>
      </c>
      <c r="L140" s="35" t="e">
        <f t="shared" si="98"/>
        <v>#REF!</v>
      </c>
      <c r="M140" s="35" t="e">
        <f t="shared" si="98"/>
        <v>#REF!</v>
      </c>
      <c r="N140" s="35" t="e">
        <f t="shared" si="98"/>
        <v>#REF!</v>
      </c>
      <c r="O140" s="35" t="e">
        <f t="shared" si="98"/>
        <v>#REF!</v>
      </c>
      <c r="P140" s="35" t="e">
        <f t="shared" si="98"/>
        <v>#REF!</v>
      </c>
      <c r="Q140" s="35" t="e">
        <f t="shared" si="98"/>
        <v>#REF!</v>
      </c>
      <c r="R140" s="35" t="e">
        <f t="shared" si="98"/>
        <v>#REF!</v>
      </c>
      <c r="S140" s="35" t="e">
        <f t="shared" si="98"/>
        <v>#REF!</v>
      </c>
      <c r="T140" s="35" t="e">
        <f t="shared" si="98"/>
        <v>#REF!</v>
      </c>
      <c r="U140" s="35" t="e">
        <f t="shared" si="98"/>
        <v>#REF!</v>
      </c>
      <c r="V140" s="35" t="e">
        <f t="shared" ref="V140:Y140" si="99">V142</f>
        <v>#REF!</v>
      </c>
      <c r="W140" s="35" t="e">
        <f t="shared" si="99"/>
        <v>#REF!</v>
      </c>
      <c r="X140" s="35" t="e">
        <f t="shared" si="99"/>
        <v>#REF!</v>
      </c>
      <c r="Y140" s="35" t="e">
        <f t="shared" si="99"/>
        <v>#REF!</v>
      </c>
      <c r="Z140" s="35">
        <f t="shared" ref="Z140:AB140" si="100">Z142</f>
        <v>0</v>
      </c>
      <c r="AA140" s="35">
        <f t="shared" si="100"/>
        <v>0</v>
      </c>
      <c r="AB140" s="35">
        <f t="shared" si="100"/>
        <v>0</v>
      </c>
      <c r="AC140" s="130" t="e">
        <f t="shared" si="95"/>
        <v>#DIV/0!</v>
      </c>
    </row>
    <row r="141" spans="1:29" ht="45.75" hidden="1" customHeight="1" x14ac:dyDescent="0.25">
      <c r="A141" s="29" t="s">
        <v>246</v>
      </c>
      <c r="B141" s="30">
        <v>51</v>
      </c>
      <c r="C141" s="30">
        <v>1</v>
      </c>
      <c r="D141" s="31" t="s">
        <v>146</v>
      </c>
      <c r="E141" s="14"/>
      <c r="F141" s="31"/>
      <c r="G141" s="31"/>
      <c r="H141" s="31"/>
      <c r="I141" s="31"/>
      <c r="J141" s="35" t="e">
        <f t="shared" ref="J141:AB143" si="101">J142</f>
        <v>#REF!</v>
      </c>
      <c r="K141" s="35" t="e">
        <f t="shared" si="101"/>
        <v>#REF!</v>
      </c>
      <c r="L141" s="35" t="e">
        <f t="shared" si="101"/>
        <v>#REF!</v>
      </c>
      <c r="M141" s="35" t="e">
        <f t="shared" si="101"/>
        <v>#REF!</v>
      </c>
      <c r="N141" s="35" t="e">
        <f t="shared" si="101"/>
        <v>#REF!</v>
      </c>
      <c r="O141" s="35" t="e">
        <f t="shared" si="101"/>
        <v>#REF!</v>
      </c>
      <c r="P141" s="35" t="e">
        <f t="shared" si="101"/>
        <v>#REF!</v>
      </c>
      <c r="Q141" s="35" t="e">
        <f t="shared" si="101"/>
        <v>#REF!</v>
      </c>
      <c r="R141" s="35" t="e">
        <f t="shared" si="101"/>
        <v>#REF!</v>
      </c>
      <c r="S141" s="35" t="e">
        <f t="shared" si="101"/>
        <v>#REF!</v>
      </c>
      <c r="T141" s="35" t="e">
        <f t="shared" si="101"/>
        <v>#REF!</v>
      </c>
      <c r="U141" s="35" t="e">
        <f t="shared" si="101"/>
        <v>#REF!</v>
      </c>
      <c r="V141" s="35" t="e">
        <f t="shared" si="101"/>
        <v>#REF!</v>
      </c>
      <c r="W141" s="35" t="e">
        <f t="shared" si="101"/>
        <v>#REF!</v>
      </c>
      <c r="X141" s="35" t="e">
        <f t="shared" si="101"/>
        <v>#REF!</v>
      </c>
      <c r="Y141" s="35" t="e">
        <f t="shared" si="101"/>
        <v>#REF!</v>
      </c>
      <c r="Z141" s="35">
        <f t="shared" si="101"/>
        <v>0</v>
      </c>
      <c r="AA141" s="35">
        <f t="shared" si="101"/>
        <v>0</v>
      </c>
      <c r="AB141" s="35">
        <f t="shared" si="101"/>
        <v>0</v>
      </c>
      <c r="AC141" s="130" t="e">
        <f t="shared" si="95"/>
        <v>#DIV/0!</v>
      </c>
    </row>
    <row r="142" spans="1:29" ht="28.5" hidden="1" x14ac:dyDescent="0.25">
      <c r="A142" s="29" t="s">
        <v>9</v>
      </c>
      <c r="B142" s="30">
        <v>51</v>
      </c>
      <c r="C142" s="30">
        <v>1</v>
      </c>
      <c r="D142" s="31" t="s">
        <v>146</v>
      </c>
      <c r="E142" s="14">
        <v>851</v>
      </c>
      <c r="F142" s="31"/>
      <c r="G142" s="31"/>
      <c r="H142" s="31"/>
      <c r="I142" s="31"/>
      <c r="J142" s="35" t="e">
        <f t="shared" si="101"/>
        <v>#REF!</v>
      </c>
      <c r="K142" s="35" t="e">
        <f t="shared" si="101"/>
        <v>#REF!</v>
      </c>
      <c r="L142" s="35" t="e">
        <f t="shared" si="101"/>
        <v>#REF!</v>
      </c>
      <c r="M142" s="35" t="e">
        <f t="shared" si="101"/>
        <v>#REF!</v>
      </c>
      <c r="N142" s="35" t="e">
        <f t="shared" si="101"/>
        <v>#REF!</v>
      </c>
      <c r="O142" s="35" t="e">
        <f t="shared" si="101"/>
        <v>#REF!</v>
      </c>
      <c r="P142" s="35" t="e">
        <f t="shared" si="101"/>
        <v>#REF!</v>
      </c>
      <c r="Q142" s="35" t="e">
        <f t="shared" si="101"/>
        <v>#REF!</v>
      </c>
      <c r="R142" s="35" t="e">
        <f t="shared" si="101"/>
        <v>#REF!</v>
      </c>
      <c r="S142" s="35" t="e">
        <f t="shared" si="101"/>
        <v>#REF!</v>
      </c>
      <c r="T142" s="35" t="e">
        <f t="shared" si="101"/>
        <v>#REF!</v>
      </c>
      <c r="U142" s="35" t="e">
        <f t="shared" si="101"/>
        <v>#REF!</v>
      </c>
      <c r="V142" s="35" t="e">
        <f t="shared" si="101"/>
        <v>#REF!</v>
      </c>
      <c r="W142" s="35" t="e">
        <f t="shared" si="101"/>
        <v>#REF!</v>
      </c>
      <c r="X142" s="35" t="e">
        <f t="shared" si="101"/>
        <v>#REF!</v>
      </c>
      <c r="Y142" s="35" t="e">
        <f t="shared" si="101"/>
        <v>#REF!</v>
      </c>
      <c r="Z142" s="35">
        <f t="shared" si="101"/>
        <v>0</v>
      </c>
      <c r="AA142" s="35">
        <f t="shared" si="101"/>
        <v>0</v>
      </c>
      <c r="AB142" s="35">
        <f t="shared" si="101"/>
        <v>0</v>
      </c>
      <c r="AC142" s="130" t="e">
        <f t="shared" si="95"/>
        <v>#DIV/0!</v>
      </c>
    </row>
    <row r="143" spans="1:29" ht="30" hidden="1" x14ac:dyDescent="0.25">
      <c r="A143" s="25" t="s">
        <v>75</v>
      </c>
      <c r="B143" s="78">
        <v>51</v>
      </c>
      <c r="C143" s="78">
        <v>1</v>
      </c>
      <c r="D143" s="4" t="s">
        <v>146</v>
      </c>
      <c r="E143" s="78">
        <v>851</v>
      </c>
      <c r="F143" s="4" t="s">
        <v>16</v>
      </c>
      <c r="G143" s="4" t="s">
        <v>38</v>
      </c>
      <c r="H143" s="4" t="s">
        <v>288</v>
      </c>
      <c r="I143" s="4"/>
      <c r="J143" s="34" t="e">
        <f t="shared" si="101"/>
        <v>#REF!</v>
      </c>
      <c r="K143" s="34" t="e">
        <f t="shared" si="101"/>
        <v>#REF!</v>
      </c>
      <c r="L143" s="34" t="e">
        <f t="shared" si="101"/>
        <v>#REF!</v>
      </c>
      <c r="M143" s="34" t="e">
        <f t="shared" si="101"/>
        <v>#REF!</v>
      </c>
      <c r="N143" s="34" t="e">
        <f t="shared" si="101"/>
        <v>#REF!</v>
      </c>
      <c r="O143" s="34" t="e">
        <f t="shared" si="101"/>
        <v>#REF!</v>
      </c>
      <c r="P143" s="34" t="e">
        <f t="shared" si="101"/>
        <v>#REF!</v>
      </c>
      <c r="Q143" s="34" t="e">
        <f t="shared" si="101"/>
        <v>#REF!</v>
      </c>
      <c r="R143" s="34" t="e">
        <f t="shared" si="101"/>
        <v>#REF!</v>
      </c>
      <c r="S143" s="34" t="e">
        <f t="shared" si="101"/>
        <v>#REF!</v>
      </c>
      <c r="T143" s="34" t="e">
        <f t="shared" si="101"/>
        <v>#REF!</v>
      </c>
      <c r="U143" s="34" t="e">
        <f t="shared" si="101"/>
        <v>#REF!</v>
      </c>
      <c r="V143" s="34" t="e">
        <f t="shared" si="101"/>
        <v>#REF!</v>
      </c>
      <c r="W143" s="34" t="e">
        <f t="shared" si="101"/>
        <v>#REF!</v>
      </c>
      <c r="X143" s="34" t="e">
        <f t="shared" si="101"/>
        <v>#REF!</v>
      </c>
      <c r="Y143" s="34" t="e">
        <f t="shared" si="101"/>
        <v>#REF!</v>
      </c>
      <c r="Z143" s="34">
        <f t="shared" si="101"/>
        <v>0</v>
      </c>
      <c r="AA143" s="34">
        <f t="shared" si="101"/>
        <v>0</v>
      </c>
      <c r="AB143" s="34">
        <f t="shared" si="101"/>
        <v>0</v>
      </c>
      <c r="AC143" s="130" t="e">
        <f t="shared" si="95"/>
        <v>#DIV/0!</v>
      </c>
    </row>
    <row r="144" spans="1:29" hidden="1" x14ac:dyDescent="0.25">
      <c r="A144" s="3" t="s">
        <v>28</v>
      </c>
      <c r="B144" s="78">
        <v>51</v>
      </c>
      <c r="C144" s="78">
        <v>1</v>
      </c>
      <c r="D144" s="4" t="s">
        <v>146</v>
      </c>
      <c r="E144" s="78">
        <v>851</v>
      </c>
      <c r="F144" s="4"/>
      <c r="G144" s="4"/>
      <c r="H144" s="4" t="s">
        <v>288</v>
      </c>
      <c r="I144" s="4" t="s">
        <v>29</v>
      </c>
      <c r="J144" s="34" t="e">
        <f t="shared" ref="J144:AB144" si="102">J145</f>
        <v>#REF!</v>
      </c>
      <c r="K144" s="34" t="e">
        <f t="shared" si="102"/>
        <v>#REF!</v>
      </c>
      <c r="L144" s="34" t="e">
        <f t="shared" si="102"/>
        <v>#REF!</v>
      </c>
      <c r="M144" s="34" t="e">
        <f t="shared" si="102"/>
        <v>#REF!</v>
      </c>
      <c r="N144" s="34" t="e">
        <f t="shared" si="102"/>
        <v>#REF!</v>
      </c>
      <c r="O144" s="34" t="e">
        <f t="shared" si="102"/>
        <v>#REF!</v>
      </c>
      <c r="P144" s="34" t="e">
        <f t="shared" si="102"/>
        <v>#REF!</v>
      </c>
      <c r="Q144" s="34" t="e">
        <f t="shared" si="102"/>
        <v>#REF!</v>
      </c>
      <c r="R144" s="34" t="e">
        <f t="shared" si="102"/>
        <v>#REF!</v>
      </c>
      <c r="S144" s="34" t="e">
        <f t="shared" si="102"/>
        <v>#REF!</v>
      </c>
      <c r="T144" s="34" t="e">
        <f t="shared" si="102"/>
        <v>#REF!</v>
      </c>
      <c r="U144" s="34" t="e">
        <f t="shared" si="102"/>
        <v>#REF!</v>
      </c>
      <c r="V144" s="34" t="e">
        <f t="shared" si="102"/>
        <v>#REF!</v>
      </c>
      <c r="W144" s="34" t="e">
        <f t="shared" si="102"/>
        <v>#REF!</v>
      </c>
      <c r="X144" s="34" t="e">
        <f t="shared" si="102"/>
        <v>#REF!</v>
      </c>
      <c r="Y144" s="34" t="e">
        <f t="shared" si="102"/>
        <v>#REF!</v>
      </c>
      <c r="Z144" s="34">
        <f t="shared" si="102"/>
        <v>0</v>
      </c>
      <c r="AA144" s="34">
        <f t="shared" si="102"/>
        <v>0</v>
      </c>
      <c r="AB144" s="34">
        <f t="shared" si="102"/>
        <v>0</v>
      </c>
      <c r="AC144" s="130" t="e">
        <f t="shared" si="95"/>
        <v>#DIV/0!</v>
      </c>
    </row>
    <row r="145" spans="1:29" ht="90" hidden="1" x14ac:dyDescent="0.25">
      <c r="A145" s="3" t="s">
        <v>77</v>
      </c>
      <c r="B145" s="78">
        <v>51</v>
      </c>
      <c r="C145" s="78">
        <v>1</v>
      </c>
      <c r="D145" s="4" t="s">
        <v>146</v>
      </c>
      <c r="E145" s="78">
        <v>851</v>
      </c>
      <c r="F145" s="4"/>
      <c r="G145" s="4"/>
      <c r="H145" s="4" t="s">
        <v>288</v>
      </c>
      <c r="I145" s="4" t="s">
        <v>78</v>
      </c>
      <c r="J145" s="34" t="e">
        <f>'2.ВС'!#REF!</f>
        <v>#REF!</v>
      </c>
      <c r="K145" s="34" t="e">
        <f>'2.ВС'!#REF!</f>
        <v>#REF!</v>
      </c>
      <c r="L145" s="34" t="e">
        <f>'2.ВС'!#REF!</f>
        <v>#REF!</v>
      </c>
      <c r="M145" s="34" t="e">
        <f>'2.ВС'!#REF!</f>
        <v>#REF!</v>
      </c>
      <c r="N145" s="34" t="e">
        <f>'2.ВС'!#REF!</f>
        <v>#REF!</v>
      </c>
      <c r="O145" s="34" t="e">
        <f>'2.ВС'!#REF!</f>
        <v>#REF!</v>
      </c>
      <c r="P145" s="34" t="e">
        <f>'2.ВС'!#REF!</f>
        <v>#REF!</v>
      </c>
      <c r="Q145" s="34" t="e">
        <f>'2.ВС'!#REF!</f>
        <v>#REF!</v>
      </c>
      <c r="R145" s="34" t="e">
        <f>'2.ВС'!#REF!</f>
        <v>#REF!</v>
      </c>
      <c r="S145" s="34" t="e">
        <f>'2.ВС'!#REF!</f>
        <v>#REF!</v>
      </c>
      <c r="T145" s="34" t="e">
        <f>'2.ВС'!#REF!</f>
        <v>#REF!</v>
      </c>
      <c r="U145" s="34" t="e">
        <f>'2.ВС'!#REF!</f>
        <v>#REF!</v>
      </c>
      <c r="V145" s="34" t="e">
        <f>'2.ВС'!#REF!</f>
        <v>#REF!</v>
      </c>
      <c r="W145" s="34" t="e">
        <f>'2.ВС'!#REF!</f>
        <v>#REF!</v>
      </c>
      <c r="X145" s="34" t="e">
        <f>'2.ВС'!#REF!</f>
        <v>#REF!</v>
      </c>
      <c r="Y145" s="34" t="e">
        <f>'2.ВС'!#REF!</f>
        <v>#REF!</v>
      </c>
      <c r="Z145" s="34">
        <f>'2.ВС'!J97</f>
        <v>0</v>
      </c>
      <c r="AA145" s="34">
        <f>'2.ВС'!K97</f>
        <v>0</v>
      </c>
      <c r="AB145" s="34">
        <f>'2.ВС'!L97</f>
        <v>0</v>
      </c>
      <c r="AC145" s="130" t="e">
        <f t="shared" si="95"/>
        <v>#DIV/0!</v>
      </c>
    </row>
    <row r="146" spans="1:29" ht="28.5" x14ac:dyDescent="0.25">
      <c r="A146" s="29" t="s">
        <v>442</v>
      </c>
      <c r="B146" s="14">
        <v>51</v>
      </c>
      <c r="C146" s="14">
        <v>2</v>
      </c>
      <c r="D146" s="38"/>
      <c r="E146" s="14"/>
      <c r="F146" s="31"/>
      <c r="G146" s="38"/>
      <c r="H146" s="38"/>
      <c r="I146" s="31"/>
      <c r="J146" s="35" t="e">
        <f t="shared" ref="J146" si="103">J148</f>
        <v>#REF!</v>
      </c>
      <c r="K146" s="35" t="e">
        <f t="shared" ref="K146:U146" si="104">K148</f>
        <v>#REF!</v>
      </c>
      <c r="L146" s="35" t="e">
        <f t="shared" si="104"/>
        <v>#REF!</v>
      </c>
      <c r="M146" s="35" t="e">
        <f t="shared" si="104"/>
        <v>#REF!</v>
      </c>
      <c r="N146" s="35" t="e">
        <f t="shared" si="104"/>
        <v>#REF!</v>
      </c>
      <c r="O146" s="35" t="e">
        <f t="shared" si="104"/>
        <v>#REF!</v>
      </c>
      <c r="P146" s="35" t="e">
        <f t="shared" si="104"/>
        <v>#REF!</v>
      </c>
      <c r="Q146" s="35" t="e">
        <f t="shared" si="104"/>
        <v>#REF!</v>
      </c>
      <c r="R146" s="35" t="e">
        <f t="shared" si="104"/>
        <v>#REF!</v>
      </c>
      <c r="S146" s="35" t="e">
        <f t="shared" si="104"/>
        <v>#REF!</v>
      </c>
      <c r="T146" s="35" t="e">
        <f t="shared" si="104"/>
        <v>#REF!</v>
      </c>
      <c r="U146" s="35" t="e">
        <f t="shared" si="104"/>
        <v>#REF!</v>
      </c>
      <c r="V146" s="35" t="e">
        <f t="shared" ref="V146:Y146" si="105">V148</f>
        <v>#REF!</v>
      </c>
      <c r="W146" s="35" t="e">
        <f t="shared" si="105"/>
        <v>#REF!</v>
      </c>
      <c r="X146" s="35" t="e">
        <f t="shared" si="105"/>
        <v>#REF!</v>
      </c>
      <c r="Y146" s="35" t="e">
        <f t="shared" si="105"/>
        <v>#REF!</v>
      </c>
      <c r="Z146" s="35">
        <f t="shared" ref="Z146:AB146" si="106">Z148</f>
        <v>22046881</v>
      </c>
      <c r="AA146" s="35">
        <f t="shared" si="106"/>
        <v>22046881</v>
      </c>
      <c r="AB146" s="35">
        <f t="shared" si="106"/>
        <v>16136367.790000001</v>
      </c>
      <c r="AC146" s="130">
        <f t="shared" si="95"/>
        <v>73.191159284617186</v>
      </c>
    </row>
    <row r="147" spans="1:29" ht="71.25" x14ac:dyDescent="0.25">
      <c r="A147" s="29" t="s">
        <v>247</v>
      </c>
      <c r="B147" s="14">
        <v>51</v>
      </c>
      <c r="C147" s="14">
        <v>2</v>
      </c>
      <c r="D147" s="38" t="s">
        <v>146</v>
      </c>
      <c r="E147" s="14"/>
      <c r="F147" s="31"/>
      <c r="G147" s="38"/>
      <c r="H147" s="38"/>
      <c r="I147" s="31"/>
      <c r="J147" s="35" t="e">
        <f t="shared" ref="J147:AB147" si="107">J148</f>
        <v>#REF!</v>
      </c>
      <c r="K147" s="35" t="e">
        <f t="shared" si="107"/>
        <v>#REF!</v>
      </c>
      <c r="L147" s="35" t="e">
        <f t="shared" si="107"/>
        <v>#REF!</v>
      </c>
      <c r="M147" s="35" t="e">
        <f t="shared" si="107"/>
        <v>#REF!</v>
      </c>
      <c r="N147" s="35" t="e">
        <f t="shared" si="107"/>
        <v>#REF!</v>
      </c>
      <c r="O147" s="35" t="e">
        <f t="shared" si="107"/>
        <v>#REF!</v>
      </c>
      <c r="P147" s="35" t="e">
        <f t="shared" si="107"/>
        <v>#REF!</v>
      </c>
      <c r="Q147" s="35" t="e">
        <f t="shared" si="107"/>
        <v>#REF!</v>
      </c>
      <c r="R147" s="35" t="e">
        <f t="shared" si="107"/>
        <v>#REF!</v>
      </c>
      <c r="S147" s="35" t="e">
        <f t="shared" si="107"/>
        <v>#REF!</v>
      </c>
      <c r="T147" s="35" t="e">
        <f t="shared" si="107"/>
        <v>#REF!</v>
      </c>
      <c r="U147" s="35" t="e">
        <f t="shared" si="107"/>
        <v>#REF!</v>
      </c>
      <c r="V147" s="35" t="e">
        <f t="shared" si="107"/>
        <v>#REF!</v>
      </c>
      <c r="W147" s="35" t="e">
        <f t="shared" si="107"/>
        <v>#REF!</v>
      </c>
      <c r="X147" s="35" t="e">
        <f t="shared" si="107"/>
        <v>#REF!</v>
      </c>
      <c r="Y147" s="35" t="e">
        <f t="shared" si="107"/>
        <v>#REF!</v>
      </c>
      <c r="Z147" s="35">
        <f t="shared" si="107"/>
        <v>22046881</v>
      </c>
      <c r="AA147" s="35">
        <f t="shared" si="107"/>
        <v>22046881</v>
      </c>
      <c r="AB147" s="35">
        <f t="shared" si="107"/>
        <v>16136367.790000001</v>
      </c>
      <c r="AC147" s="130">
        <f t="shared" si="95"/>
        <v>73.191159284617186</v>
      </c>
    </row>
    <row r="148" spans="1:29" ht="28.5" x14ac:dyDescent="0.25">
      <c r="A148" s="29" t="s">
        <v>9</v>
      </c>
      <c r="B148" s="14">
        <v>51</v>
      </c>
      <c r="C148" s="14">
        <v>2</v>
      </c>
      <c r="D148" s="38" t="s">
        <v>146</v>
      </c>
      <c r="E148" s="14">
        <v>851</v>
      </c>
      <c r="F148" s="31"/>
      <c r="G148" s="38"/>
      <c r="H148" s="38"/>
      <c r="I148" s="31"/>
      <c r="J148" s="35" t="e">
        <f>J152+J157+J160+J168+J149+J165+J173+J176+J179+J182</f>
        <v>#REF!</v>
      </c>
      <c r="K148" s="35" t="e">
        <f t="shared" ref="K148:Y148" si="108">K152+K157+K160+K168+K149+K165+K173+K176+K179+K182</f>
        <v>#REF!</v>
      </c>
      <c r="L148" s="35" t="e">
        <f t="shared" si="108"/>
        <v>#REF!</v>
      </c>
      <c r="M148" s="35" t="e">
        <f t="shared" si="108"/>
        <v>#REF!</v>
      </c>
      <c r="N148" s="35" t="e">
        <f t="shared" si="108"/>
        <v>#REF!</v>
      </c>
      <c r="O148" s="35" t="e">
        <f t="shared" si="108"/>
        <v>#REF!</v>
      </c>
      <c r="P148" s="35" t="e">
        <f t="shared" si="108"/>
        <v>#REF!</v>
      </c>
      <c r="Q148" s="35" t="e">
        <f t="shared" si="108"/>
        <v>#REF!</v>
      </c>
      <c r="R148" s="35" t="e">
        <f t="shared" si="108"/>
        <v>#REF!</v>
      </c>
      <c r="S148" s="35" t="e">
        <f t="shared" si="108"/>
        <v>#REF!</v>
      </c>
      <c r="T148" s="35" t="e">
        <f t="shared" si="108"/>
        <v>#REF!</v>
      </c>
      <c r="U148" s="35" t="e">
        <f t="shared" si="108"/>
        <v>#REF!</v>
      </c>
      <c r="V148" s="35" t="e">
        <f t="shared" si="108"/>
        <v>#REF!</v>
      </c>
      <c r="W148" s="35" t="e">
        <f t="shared" si="108"/>
        <v>#REF!</v>
      </c>
      <c r="X148" s="35" t="e">
        <f t="shared" si="108"/>
        <v>#REF!</v>
      </c>
      <c r="Y148" s="35" t="e">
        <f t="shared" si="108"/>
        <v>#REF!</v>
      </c>
      <c r="Z148" s="35">
        <f t="shared" ref="Z148:AB148" si="109">Z152+Z157+Z160+Z168+Z149+Z165+Z173+Z176+Z179+Z182</f>
        <v>22046881</v>
      </c>
      <c r="AA148" s="35">
        <f t="shared" si="109"/>
        <v>22046881</v>
      </c>
      <c r="AB148" s="35">
        <f t="shared" si="109"/>
        <v>16136367.790000001</v>
      </c>
      <c r="AC148" s="130">
        <f t="shared" si="95"/>
        <v>73.191159284617186</v>
      </c>
    </row>
    <row r="149" spans="1:29" ht="122.25" customHeight="1" x14ac:dyDescent="0.25">
      <c r="A149" s="25" t="s">
        <v>119</v>
      </c>
      <c r="B149" s="78">
        <v>51</v>
      </c>
      <c r="C149" s="78">
        <v>2</v>
      </c>
      <c r="D149" s="4" t="s">
        <v>146</v>
      </c>
      <c r="E149" s="78">
        <v>851</v>
      </c>
      <c r="F149" s="4" t="s">
        <v>80</v>
      </c>
      <c r="G149" s="4" t="s">
        <v>14</v>
      </c>
      <c r="H149" s="4" t="s">
        <v>248</v>
      </c>
      <c r="I149" s="4"/>
      <c r="J149" s="34" t="e">
        <f t="shared" ref="J149:AB150" si="110">J150</f>
        <v>#REF!</v>
      </c>
      <c r="K149" s="34" t="e">
        <f t="shared" si="110"/>
        <v>#REF!</v>
      </c>
      <c r="L149" s="34" t="e">
        <f t="shared" si="110"/>
        <v>#REF!</v>
      </c>
      <c r="M149" s="34" t="e">
        <f t="shared" si="110"/>
        <v>#REF!</v>
      </c>
      <c r="N149" s="34" t="e">
        <f t="shared" si="110"/>
        <v>#REF!</v>
      </c>
      <c r="O149" s="34" t="e">
        <f t="shared" si="110"/>
        <v>#REF!</v>
      </c>
      <c r="P149" s="34" t="e">
        <f t="shared" si="110"/>
        <v>#REF!</v>
      </c>
      <c r="Q149" s="34" t="e">
        <f t="shared" si="110"/>
        <v>#REF!</v>
      </c>
      <c r="R149" s="34" t="e">
        <f t="shared" si="110"/>
        <v>#REF!</v>
      </c>
      <c r="S149" s="34" t="e">
        <f t="shared" si="110"/>
        <v>#REF!</v>
      </c>
      <c r="T149" s="34" t="e">
        <f t="shared" si="110"/>
        <v>#REF!</v>
      </c>
      <c r="U149" s="34" t="e">
        <f t="shared" si="110"/>
        <v>#REF!</v>
      </c>
      <c r="V149" s="34" t="e">
        <f t="shared" si="110"/>
        <v>#REF!</v>
      </c>
      <c r="W149" s="34" t="e">
        <f t="shared" si="110"/>
        <v>#REF!</v>
      </c>
      <c r="X149" s="34" t="e">
        <f t="shared" si="110"/>
        <v>#REF!</v>
      </c>
      <c r="Y149" s="34" t="e">
        <f t="shared" si="110"/>
        <v>#REF!</v>
      </c>
      <c r="Z149" s="34">
        <f t="shared" si="110"/>
        <v>122400</v>
      </c>
      <c r="AA149" s="34">
        <f t="shared" si="110"/>
        <v>122400</v>
      </c>
      <c r="AB149" s="34">
        <f t="shared" si="110"/>
        <v>83700</v>
      </c>
      <c r="AC149" s="130">
        <f t="shared" si="95"/>
        <v>68.382352941176478</v>
      </c>
    </row>
    <row r="150" spans="1:29" ht="60" x14ac:dyDescent="0.25">
      <c r="A150" s="3" t="s">
        <v>56</v>
      </c>
      <c r="B150" s="78">
        <v>51</v>
      </c>
      <c r="C150" s="78">
        <v>2</v>
      </c>
      <c r="D150" s="4" t="s">
        <v>146</v>
      </c>
      <c r="E150" s="78">
        <v>851</v>
      </c>
      <c r="F150" s="4" t="s">
        <v>80</v>
      </c>
      <c r="G150" s="4" t="s">
        <v>14</v>
      </c>
      <c r="H150" s="4" t="s">
        <v>248</v>
      </c>
      <c r="I150" s="4" t="s">
        <v>112</v>
      </c>
      <c r="J150" s="34" t="e">
        <f t="shared" si="110"/>
        <v>#REF!</v>
      </c>
      <c r="K150" s="34" t="e">
        <f t="shared" si="110"/>
        <v>#REF!</v>
      </c>
      <c r="L150" s="34" t="e">
        <f t="shared" si="110"/>
        <v>#REF!</v>
      </c>
      <c r="M150" s="34" t="e">
        <f t="shared" si="110"/>
        <v>#REF!</v>
      </c>
      <c r="N150" s="34" t="e">
        <f t="shared" si="110"/>
        <v>#REF!</v>
      </c>
      <c r="O150" s="34" t="e">
        <f t="shared" si="110"/>
        <v>#REF!</v>
      </c>
      <c r="P150" s="34" t="e">
        <f t="shared" si="110"/>
        <v>#REF!</v>
      </c>
      <c r="Q150" s="34" t="e">
        <f t="shared" si="110"/>
        <v>#REF!</v>
      </c>
      <c r="R150" s="34" t="e">
        <f t="shared" si="110"/>
        <v>#REF!</v>
      </c>
      <c r="S150" s="34" t="e">
        <f t="shared" si="110"/>
        <v>#REF!</v>
      </c>
      <c r="T150" s="34" t="e">
        <f t="shared" si="110"/>
        <v>#REF!</v>
      </c>
      <c r="U150" s="34" t="e">
        <f t="shared" si="110"/>
        <v>#REF!</v>
      </c>
      <c r="V150" s="34" t="e">
        <f t="shared" si="110"/>
        <v>#REF!</v>
      </c>
      <c r="W150" s="34" t="e">
        <f t="shared" si="110"/>
        <v>#REF!</v>
      </c>
      <c r="X150" s="34" t="e">
        <f t="shared" si="110"/>
        <v>#REF!</v>
      </c>
      <c r="Y150" s="34" t="e">
        <f t="shared" si="110"/>
        <v>#REF!</v>
      </c>
      <c r="Z150" s="34">
        <f t="shared" si="110"/>
        <v>122400</v>
      </c>
      <c r="AA150" s="34">
        <f t="shared" si="110"/>
        <v>122400</v>
      </c>
      <c r="AB150" s="34">
        <f t="shared" si="110"/>
        <v>83700</v>
      </c>
      <c r="AC150" s="130">
        <f t="shared" si="95"/>
        <v>68.382352941176478</v>
      </c>
    </row>
    <row r="151" spans="1:29" ht="30" x14ac:dyDescent="0.25">
      <c r="A151" s="3" t="s">
        <v>113</v>
      </c>
      <c r="B151" s="78">
        <v>51</v>
      </c>
      <c r="C151" s="78">
        <v>2</v>
      </c>
      <c r="D151" s="4" t="s">
        <v>146</v>
      </c>
      <c r="E151" s="78">
        <v>851</v>
      </c>
      <c r="F151" s="4" t="s">
        <v>80</v>
      </c>
      <c r="G151" s="4" t="s">
        <v>14</v>
      </c>
      <c r="H151" s="4" t="s">
        <v>248</v>
      </c>
      <c r="I151" s="4" t="s">
        <v>114</v>
      </c>
      <c r="J151" s="34" t="e">
        <f>'2.ВС'!#REF!</f>
        <v>#REF!</v>
      </c>
      <c r="K151" s="34" t="e">
        <f>'2.ВС'!#REF!</f>
        <v>#REF!</v>
      </c>
      <c r="L151" s="34" t="e">
        <f>'2.ВС'!#REF!</f>
        <v>#REF!</v>
      </c>
      <c r="M151" s="34" t="e">
        <f>'2.ВС'!#REF!</f>
        <v>#REF!</v>
      </c>
      <c r="N151" s="34" t="e">
        <f>'2.ВС'!#REF!</f>
        <v>#REF!</v>
      </c>
      <c r="O151" s="34" t="e">
        <f>'2.ВС'!#REF!</f>
        <v>#REF!</v>
      </c>
      <c r="P151" s="34" t="e">
        <f>'2.ВС'!#REF!</f>
        <v>#REF!</v>
      </c>
      <c r="Q151" s="34" t="e">
        <f>'2.ВС'!#REF!</f>
        <v>#REF!</v>
      </c>
      <c r="R151" s="34" t="e">
        <f>'2.ВС'!#REF!</f>
        <v>#REF!</v>
      </c>
      <c r="S151" s="34" t="e">
        <f>'2.ВС'!#REF!</f>
        <v>#REF!</v>
      </c>
      <c r="T151" s="34" t="e">
        <f>'2.ВС'!#REF!</f>
        <v>#REF!</v>
      </c>
      <c r="U151" s="34" t="e">
        <f>'2.ВС'!#REF!</f>
        <v>#REF!</v>
      </c>
      <c r="V151" s="34" t="e">
        <f>'2.ВС'!#REF!</f>
        <v>#REF!</v>
      </c>
      <c r="W151" s="34" t="e">
        <f>'2.ВС'!#REF!</f>
        <v>#REF!</v>
      </c>
      <c r="X151" s="34" t="e">
        <f>'2.ВС'!#REF!</f>
        <v>#REF!</v>
      </c>
      <c r="Y151" s="34" t="e">
        <f>'2.ВС'!#REF!</f>
        <v>#REF!</v>
      </c>
      <c r="Z151" s="34">
        <f>'2.ВС'!J156</f>
        <v>122400</v>
      </c>
      <c r="AA151" s="34">
        <f>'2.ВС'!K156</f>
        <v>122400</v>
      </c>
      <c r="AB151" s="34">
        <f>'2.ВС'!L156</f>
        <v>83700</v>
      </c>
      <c r="AC151" s="130">
        <f t="shared" si="95"/>
        <v>68.382352941176478</v>
      </c>
    </row>
    <row r="152" spans="1:29" x14ac:dyDescent="0.25">
      <c r="A152" s="25" t="s">
        <v>110</v>
      </c>
      <c r="B152" s="78">
        <v>51</v>
      </c>
      <c r="C152" s="78">
        <v>2</v>
      </c>
      <c r="D152" s="4" t="s">
        <v>146</v>
      </c>
      <c r="E152" s="78">
        <v>851</v>
      </c>
      <c r="F152" s="4" t="s">
        <v>80</v>
      </c>
      <c r="G152" s="4" t="s">
        <v>14</v>
      </c>
      <c r="H152" s="4" t="s">
        <v>299</v>
      </c>
      <c r="I152" s="4"/>
      <c r="J152" s="34" t="e">
        <f t="shared" ref="J152" si="111">J153+J155</f>
        <v>#REF!</v>
      </c>
      <c r="K152" s="34" t="e">
        <f t="shared" ref="K152:U152" si="112">K153+K155</f>
        <v>#REF!</v>
      </c>
      <c r="L152" s="34" t="e">
        <f t="shared" si="112"/>
        <v>#REF!</v>
      </c>
      <c r="M152" s="34" t="e">
        <f t="shared" si="112"/>
        <v>#REF!</v>
      </c>
      <c r="N152" s="34" t="e">
        <f t="shared" si="112"/>
        <v>#REF!</v>
      </c>
      <c r="O152" s="34" t="e">
        <f t="shared" si="112"/>
        <v>#REF!</v>
      </c>
      <c r="P152" s="34" t="e">
        <f t="shared" si="112"/>
        <v>#REF!</v>
      </c>
      <c r="Q152" s="34" t="e">
        <f t="shared" si="112"/>
        <v>#REF!</v>
      </c>
      <c r="R152" s="34" t="e">
        <f t="shared" si="112"/>
        <v>#REF!</v>
      </c>
      <c r="S152" s="34" t="e">
        <f t="shared" si="112"/>
        <v>#REF!</v>
      </c>
      <c r="T152" s="34" t="e">
        <f t="shared" si="112"/>
        <v>#REF!</v>
      </c>
      <c r="U152" s="34" t="e">
        <f t="shared" si="112"/>
        <v>#REF!</v>
      </c>
      <c r="V152" s="34" t="e">
        <f t="shared" ref="V152:Y152" si="113">V153+V155</f>
        <v>#REF!</v>
      </c>
      <c r="W152" s="34" t="e">
        <f t="shared" si="113"/>
        <v>#REF!</v>
      </c>
      <c r="X152" s="34" t="e">
        <f t="shared" si="113"/>
        <v>#REF!</v>
      </c>
      <c r="Y152" s="34" t="e">
        <f t="shared" si="113"/>
        <v>#REF!</v>
      </c>
      <c r="Z152" s="34">
        <f t="shared" ref="Z152:AB152" si="114">Z153+Z155</f>
        <v>7244108</v>
      </c>
      <c r="AA152" s="34">
        <f t="shared" si="114"/>
        <v>7244108</v>
      </c>
      <c r="AB152" s="34">
        <f t="shared" si="114"/>
        <v>5280406</v>
      </c>
      <c r="AC152" s="130">
        <f t="shared" si="95"/>
        <v>72.892425126737479</v>
      </c>
    </row>
    <row r="153" spans="1:29" ht="60" hidden="1" x14ac:dyDescent="0.25">
      <c r="A153" s="3" t="s">
        <v>25</v>
      </c>
      <c r="B153" s="78">
        <v>51</v>
      </c>
      <c r="C153" s="78">
        <v>2</v>
      </c>
      <c r="D153" s="4" t="s">
        <v>146</v>
      </c>
      <c r="E153" s="78">
        <v>851</v>
      </c>
      <c r="F153" s="4" t="s">
        <v>80</v>
      </c>
      <c r="G153" s="4" t="s">
        <v>14</v>
      </c>
      <c r="H153" s="4" t="s">
        <v>299</v>
      </c>
      <c r="I153" s="4" t="s">
        <v>26</v>
      </c>
      <c r="J153" s="34" t="e">
        <f t="shared" ref="J153:AB153" si="115">J154</f>
        <v>#REF!</v>
      </c>
      <c r="K153" s="34" t="e">
        <f t="shared" si="115"/>
        <v>#REF!</v>
      </c>
      <c r="L153" s="34" t="e">
        <f t="shared" si="115"/>
        <v>#REF!</v>
      </c>
      <c r="M153" s="34" t="e">
        <f t="shared" si="115"/>
        <v>#REF!</v>
      </c>
      <c r="N153" s="34" t="e">
        <f t="shared" si="115"/>
        <v>#REF!</v>
      </c>
      <c r="O153" s="34" t="e">
        <f t="shared" si="115"/>
        <v>#REF!</v>
      </c>
      <c r="P153" s="34" t="e">
        <f t="shared" si="115"/>
        <v>#REF!</v>
      </c>
      <c r="Q153" s="34" t="e">
        <f t="shared" si="115"/>
        <v>#REF!</v>
      </c>
      <c r="R153" s="34" t="e">
        <f t="shared" si="115"/>
        <v>#REF!</v>
      </c>
      <c r="S153" s="34" t="e">
        <f t="shared" si="115"/>
        <v>#REF!</v>
      </c>
      <c r="T153" s="34" t="e">
        <f t="shared" si="115"/>
        <v>#REF!</v>
      </c>
      <c r="U153" s="34" t="e">
        <f t="shared" si="115"/>
        <v>#REF!</v>
      </c>
      <c r="V153" s="34" t="e">
        <f t="shared" si="115"/>
        <v>#REF!</v>
      </c>
      <c r="W153" s="34" t="e">
        <f t="shared" si="115"/>
        <v>#REF!</v>
      </c>
      <c r="X153" s="34" t="e">
        <f t="shared" si="115"/>
        <v>#REF!</v>
      </c>
      <c r="Y153" s="34" t="e">
        <f t="shared" si="115"/>
        <v>#REF!</v>
      </c>
      <c r="Z153" s="34">
        <f t="shared" si="115"/>
        <v>0</v>
      </c>
      <c r="AA153" s="34">
        <f t="shared" si="115"/>
        <v>0</v>
      </c>
      <c r="AB153" s="34">
        <f t="shared" si="115"/>
        <v>0</v>
      </c>
      <c r="AC153" s="130" t="e">
        <f t="shared" si="95"/>
        <v>#DIV/0!</v>
      </c>
    </row>
    <row r="154" spans="1:29" ht="60" hidden="1" x14ac:dyDescent="0.25">
      <c r="A154" s="3" t="s">
        <v>12</v>
      </c>
      <c r="B154" s="78">
        <v>51</v>
      </c>
      <c r="C154" s="78">
        <v>2</v>
      </c>
      <c r="D154" s="4" t="s">
        <v>146</v>
      </c>
      <c r="E154" s="78">
        <v>851</v>
      </c>
      <c r="F154" s="4" t="s">
        <v>80</v>
      </c>
      <c r="G154" s="4" t="s">
        <v>14</v>
      </c>
      <c r="H154" s="4" t="s">
        <v>299</v>
      </c>
      <c r="I154" s="4" t="s">
        <v>27</v>
      </c>
      <c r="J154" s="34" t="e">
        <f>'2.ВС'!#REF!</f>
        <v>#REF!</v>
      </c>
      <c r="K154" s="34" t="e">
        <f>'2.ВС'!#REF!</f>
        <v>#REF!</v>
      </c>
      <c r="L154" s="34" t="e">
        <f>'2.ВС'!#REF!</f>
        <v>#REF!</v>
      </c>
      <c r="M154" s="34" t="e">
        <f>'2.ВС'!#REF!</f>
        <v>#REF!</v>
      </c>
      <c r="N154" s="34" t="e">
        <f>'2.ВС'!#REF!</f>
        <v>#REF!</v>
      </c>
      <c r="O154" s="34" t="e">
        <f>'2.ВС'!#REF!</f>
        <v>#REF!</v>
      </c>
      <c r="P154" s="34" t="e">
        <f>'2.ВС'!#REF!</f>
        <v>#REF!</v>
      </c>
      <c r="Q154" s="34" t="e">
        <f>'2.ВС'!#REF!</f>
        <v>#REF!</v>
      </c>
      <c r="R154" s="34" t="e">
        <f>'2.ВС'!#REF!</f>
        <v>#REF!</v>
      </c>
      <c r="S154" s="34" t="e">
        <f>'2.ВС'!#REF!</f>
        <v>#REF!</v>
      </c>
      <c r="T154" s="34" t="e">
        <f>'2.ВС'!#REF!</f>
        <v>#REF!</v>
      </c>
      <c r="U154" s="34" t="e">
        <f>'2.ВС'!#REF!</f>
        <v>#REF!</v>
      </c>
      <c r="V154" s="34" t="e">
        <f>'2.ВС'!#REF!</f>
        <v>#REF!</v>
      </c>
      <c r="W154" s="34" t="e">
        <f>'2.ВС'!#REF!</f>
        <v>#REF!</v>
      </c>
      <c r="X154" s="34" t="e">
        <f>'2.ВС'!#REF!</f>
        <v>#REF!</v>
      </c>
      <c r="Y154" s="34" t="e">
        <f>'2.ВС'!#REF!</f>
        <v>#REF!</v>
      </c>
      <c r="Z154" s="34">
        <f>'2.ВС'!J159</f>
        <v>0</v>
      </c>
      <c r="AA154" s="34">
        <f>'2.ВС'!K159</f>
        <v>0</v>
      </c>
      <c r="AB154" s="34">
        <f>'2.ВС'!L159</f>
        <v>0</v>
      </c>
      <c r="AC154" s="130" t="e">
        <f t="shared" si="95"/>
        <v>#DIV/0!</v>
      </c>
    </row>
    <row r="155" spans="1:29" ht="60" x14ac:dyDescent="0.25">
      <c r="A155" s="3" t="s">
        <v>56</v>
      </c>
      <c r="B155" s="78">
        <v>51</v>
      </c>
      <c r="C155" s="78">
        <v>2</v>
      </c>
      <c r="D155" s="4" t="s">
        <v>146</v>
      </c>
      <c r="E155" s="78">
        <v>851</v>
      </c>
      <c r="F155" s="4" t="s">
        <v>80</v>
      </c>
      <c r="G155" s="4" t="s">
        <v>14</v>
      </c>
      <c r="H155" s="4" t="s">
        <v>299</v>
      </c>
      <c r="I155" s="4" t="s">
        <v>112</v>
      </c>
      <c r="J155" s="34" t="e">
        <f t="shared" ref="J155:AB155" si="116">J156</f>
        <v>#REF!</v>
      </c>
      <c r="K155" s="34" t="e">
        <f t="shared" si="116"/>
        <v>#REF!</v>
      </c>
      <c r="L155" s="34" t="e">
        <f t="shared" si="116"/>
        <v>#REF!</v>
      </c>
      <c r="M155" s="34" t="e">
        <f t="shared" si="116"/>
        <v>#REF!</v>
      </c>
      <c r="N155" s="34" t="e">
        <f t="shared" si="116"/>
        <v>#REF!</v>
      </c>
      <c r="O155" s="34" t="e">
        <f t="shared" si="116"/>
        <v>#REF!</v>
      </c>
      <c r="P155" s="34" t="e">
        <f t="shared" si="116"/>
        <v>#REF!</v>
      </c>
      <c r="Q155" s="34" t="e">
        <f t="shared" si="116"/>
        <v>#REF!</v>
      </c>
      <c r="R155" s="34" t="e">
        <f t="shared" si="116"/>
        <v>#REF!</v>
      </c>
      <c r="S155" s="34" t="e">
        <f t="shared" si="116"/>
        <v>#REF!</v>
      </c>
      <c r="T155" s="34" t="e">
        <f t="shared" si="116"/>
        <v>#REF!</v>
      </c>
      <c r="U155" s="34" t="e">
        <f t="shared" si="116"/>
        <v>#REF!</v>
      </c>
      <c r="V155" s="34" t="e">
        <f t="shared" si="116"/>
        <v>#REF!</v>
      </c>
      <c r="W155" s="34" t="e">
        <f t="shared" si="116"/>
        <v>#REF!</v>
      </c>
      <c r="X155" s="34" t="e">
        <f t="shared" si="116"/>
        <v>#REF!</v>
      </c>
      <c r="Y155" s="34" t="e">
        <f t="shared" si="116"/>
        <v>#REF!</v>
      </c>
      <c r="Z155" s="34">
        <f t="shared" si="116"/>
        <v>7244108</v>
      </c>
      <c r="AA155" s="34">
        <f t="shared" si="116"/>
        <v>7244108</v>
      </c>
      <c r="AB155" s="34">
        <f t="shared" si="116"/>
        <v>5280406</v>
      </c>
      <c r="AC155" s="130">
        <f t="shared" si="95"/>
        <v>72.892425126737479</v>
      </c>
    </row>
    <row r="156" spans="1:29" ht="19.5" customHeight="1" x14ac:dyDescent="0.25">
      <c r="A156" s="3" t="s">
        <v>113</v>
      </c>
      <c r="B156" s="78">
        <v>51</v>
      </c>
      <c r="C156" s="78">
        <v>2</v>
      </c>
      <c r="D156" s="4" t="s">
        <v>146</v>
      </c>
      <c r="E156" s="78">
        <v>851</v>
      </c>
      <c r="F156" s="4" t="s">
        <v>80</v>
      </c>
      <c r="G156" s="4" t="s">
        <v>14</v>
      </c>
      <c r="H156" s="4" t="s">
        <v>299</v>
      </c>
      <c r="I156" s="4" t="s">
        <v>114</v>
      </c>
      <c r="J156" s="34" t="e">
        <f>'2.ВС'!#REF!</f>
        <v>#REF!</v>
      </c>
      <c r="K156" s="34" t="e">
        <f>'2.ВС'!#REF!</f>
        <v>#REF!</v>
      </c>
      <c r="L156" s="34" t="e">
        <f>'2.ВС'!#REF!</f>
        <v>#REF!</v>
      </c>
      <c r="M156" s="34" t="e">
        <f>'2.ВС'!#REF!</f>
        <v>#REF!</v>
      </c>
      <c r="N156" s="34" t="e">
        <f>'2.ВС'!#REF!</f>
        <v>#REF!</v>
      </c>
      <c r="O156" s="34" t="e">
        <f>'2.ВС'!#REF!</f>
        <v>#REF!</v>
      </c>
      <c r="P156" s="34" t="e">
        <f>'2.ВС'!#REF!</f>
        <v>#REF!</v>
      </c>
      <c r="Q156" s="34" t="e">
        <f>'2.ВС'!#REF!</f>
        <v>#REF!</v>
      </c>
      <c r="R156" s="34" t="e">
        <f>'2.ВС'!#REF!</f>
        <v>#REF!</v>
      </c>
      <c r="S156" s="34" t="e">
        <f>'2.ВС'!#REF!</f>
        <v>#REF!</v>
      </c>
      <c r="T156" s="34" t="e">
        <f>'2.ВС'!#REF!</f>
        <v>#REF!</v>
      </c>
      <c r="U156" s="34" t="e">
        <f>'2.ВС'!#REF!</f>
        <v>#REF!</v>
      </c>
      <c r="V156" s="34" t="e">
        <f>'2.ВС'!#REF!</f>
        <v>#REF!</v>
      </c>
      <c r="W156" s="34" t="e">
        <f>'2.ВС'!#REF!</f>
        <v>#REF!</v>
      </c>
      <c r="X156" s="34" t="e">
        <f>'2.ВС'!#REF!</f>
        <v>#REF!</v>
      </c>
      <c r="Y156" s="34" t="e">
        <f>'2.ВС'!#REF!</f>
        <v>#REF!</v>
      </c>
      <c r="Z156" s="34">
        <f>'2.ВС'!J161</f>
        <v>7244108</v>
      </c>
      <c r="AA156" s="34">
        <f>'2.ВС'!K161</f>
        <v>7244108</v>
      </c>
      <c r="AB156" s="34">
        <f>'2.ВС'!L161</f>
        <v>5280406</v>
      </c>
      <c r="AC156" s="130">
        <f t="shared" si="95"/>
        <v>72.892425126737479</v>
      </c>
    </row>
    <row r="157" spans="1:29" ht="30" x14ac:dyDescent="0.25">
      <c r="A157" s="25" t="s">
        <v>115</v>
      </c>
      <c r="B157" s="78">
        <v>51</v>
      </c>
      <c r="C157" s="78">
        <v>2</v>
      </c>
      <c r="D157" s="4" t="s">
        <v>146</v>
      </c>
      <c r="E157" s="78">
        <v>851</v>
      </c>
      <c r="F157" s="4" t="s">
        <v>80</v>
      </c>
      <c r="G157" s="4" t="s">
        <v>14</v>
      </c>
      <c r="H157" s="4" t="s">
        <v>300</v>
      </c>
      <c r="I157" s="4"/>
      <c r="J157" s="34" t="e">
        <f t="shared" ref="J157:AB161" si="117">J158</f>
        <v>#REF!</v>
      </c>
      <c r="K157" s="34" t="e">
        <f t="shared" si="117"/>
        <v>#REF!</v>
      </c>
      <c r="L157" s="34" t="e">
        <f t="shared" si="117"/>
        <v>#REF!</v>
      </c>
      <c r="M157" s="34" t="e">
        <f t="shared" si="117"/>
        <v>#REF!</v>
      </c>
      <c r="N157" s="34" t="e">
        <f t="shared" si="117"/>
        <v>#REF!</v>
      </c>
      <c r="O157" s="34" t="e">
        <f t="shared" si="117"/>
        <v>#REF!</v>
      </c>
      <c r="P157" s="34" t="e">
        <f t="shared" si="117"/>
        <v>#REF!</v>
      </c>
      <c r="Q157" s="34" t="e">
        <f t="shared" si="117"/>
        <v>#REF!</v>
      </c>
      <c r="R157" s="34" t="e">
        <f t="shared" si="117"/>
        <v>#REF!</v>
      </c>
      <c r="S157" s="34" t="e">
        <f t="shared" si="117"/>
        <v>#REF!</v>
      </c>
      <c r="T157" s="34" t="e">
        <f t="shared" si="117"/>
        <v>#REF!</v>
      </c>
      <c r="U157" s="34" t="e">
        <f t="shared" si="117"/>
        <v>#REF!</v>
      </c>
      <c r="V157" s="34" t="e">
        <f t="shared" si="117"/>
        <v>#REF!</v>
      </c>
      <c r="W157" s="34" t="e">
        <f t="shared" si="117"/>
        <v>#REF!</v>
      </c>
      <c r="X157" s="34" t="e">
        <f t="shared" si="117"/>
        <v>#REF!</v>
      </c>
      <c r="Y157" s="34" t="e">
        <f t="shared" si="117"/>
        <v>#REF!</v>
      </c>
      <c r="Z157" s="34">
        <f t="shared" si="117"/>
        <v>7607000</v>
      </c>
      <c r="AA157" s="34">
        <f t="shared" si="117"/>
        <v>7607000</v>
      </c>
      <c r="AB157" s="34">
        <f t="shared" si="117"/>
        <v>5580444.4400000004</v>
      </c>
      <c r="AC157" s="130">
        <f t="shared" si="95"/>
        <v>73.359332719863289</v>
      </c>
    </row>
    <row r="158" spans="1:29" ht="60" x14ac:dyDescent="0.25">
      <c r="A158" s="3" t="s">
        <v>56</v>
      </c>
      <c r="B158" s="78">
        <v>51</v>
      </c>
      <c r="C158" s="78">
        <v>2</v>
      </c>
      <c r="D158" s="4" t="s">
        <v>146</v>
      </c>
      <c r="E158" s="78">
        <v>851</v>
      </c>
      <c r="F158" s="4" t="s">
        <v>80</v>
      </c>
      <c r="G158" s="4" t="s">
        <v>14</v>
      </c>
      <c r="H158" s="4" t="s">
        <v>300</v>
      </c>
      <c r="I158" s="6">
        <v>600</v>
      </c>
      <c r="J158" s="34" t="e">
        <f t="shared" si="117"/>
        <v>#REF!</v>
      </c>
      <c r="K158" s="34" t="e">
        <f t="shared" si="117"/>
        <v>#REF!</v>
      </c>
      <c r="L158" s="34" t="e">
        <f t="shared" si="117"/>
        <v>#REF!</v>
      </c>
      <c r="M158" s="34" t="e">
        <f t="shared" si="117"/>
        <v>#REF!</v>
      </c>
      <c r="N158" s="34" t="e">
        <f t="shared" si="117"/>
        <v>#REF!</v>
      </c>
      <c r="O158" s="34" t="e">
        <f t="shared" si="117"/>
        <v>#REF!</v>
      </c>
      <c r="P158" s="34" t="e">
        <f t="shared" si="117"/>
        <v>#REF!</v>
      </c>
      <c r="Q158" s="34" t="e">
        <f t="shared" si="117"/>
        <v>#REF!</v>
      </c>
      <c r="R158" s="34" t="e">
        <f t="shared" si="117"/>
        <v>#REF!</v>
      </c>
      <c r="S158" s="34" t="e">
        <f t="shared" si="117"/>
        <v>#REF!</v>
      </c>
      <c r="T158" s="34" t="e">
        <f t="shared" si="117"/>
        <v>#REF!</v>
      </c>
      <c r="U158" s="34" t="e">
        <f t="shared" si="117"/>
        <v>#REF!</v>
      </c>
      <c r="V158" s="34" t="e">
        <f t="shared" si="117"/>
        <v>#REF!</v>
      </c>
      <c r="W158" s="34" t="e">
        <f t="shared" si="117"/>
        <v>#REF!</v>
      </c>
      <c r="X158" s="34" t="e">
        <f t="shared" si="117"/>
        <v>#REF!</v>
      </c>
      <c r="Y158" s="34" t="e">
        <f t="shared" si="117"/>
        <v>#REF!</v>
      </c>
      <c r="Z158" s="34">
        <f t="shared" si="117"/>
        <v>7607000</v>
      </c>
      <c r="AA158" s="34">
        <f t="shared" si="117"/>
        <v>7607000</v>
      </c>
      <c r="AB158" s="34">
        <f t="shared" si="117"/>
        <v>5580444.4400000004</v>
      </c>
      <c r="AC158" s="130">
        <f t="shared" si="95"/>
        <v>73.359332719863289</v>
      </c>
    </row>
    <row r="159" spans="1:29" ht="30" x14ac:dyDescent="0.25">
      <c r="A159" s="3" t="s">
        <v>113</v>
      </c>
      <c r="B159" s="78">
        <v>51</v>
      </c>
      <c r="C159" s="78">
        <v>2</v>
      </c>
      <c r="D159" s="4" t="s">
        <v>146</v>
      </c>
      <c r="E159" s="78">
        <v>851</v>
      </c>
      <c r="F159" s="4" t="s">
        <v>80</v>
      </c>
      <c r="G159" s="4" t="s">
        <v>14</v>
      </c>
      <c r="H159" s="4" t="s">
        <v>300</v>
      </c>
      <c r="I159" s="6">
        <v>610</v>
      </c>
      <c r="J159" s="34" t="e">
        <f>'2.ВС'!#REF!</f>
        <v>#REF!</v>
      </c>
      <c r="K159" s="34" t="e">
        <f>'2.ВС'!#REF!</f>
        <v>#REF!</v>
      </c>
      <c r="L159" s="34" t="e">
        <f>'2.ВС'!#REF!</f>
        <v>#REF!</v>
      </c>
      <c r="M159" s="34" t="e">
        <f>'2.ВС'!#REF!</f>
        <v>#REF!</v>
      </c>
      <c r="N159" s="34" t="e">
        <f>'2.ВС'!#REF!</f>
        <v>#REF!</v>
      </c>
      <c r="O159" s="34" t="e">
        <f>'2.ВС'!#REF!</f>
        <v>#REF!</v>
      </c>
      <c r="P159" s="34" t="e">
        <f>'2.ВС'!#REF!</f>
        <v>#REF!</v>
      </c>
      <c r="Q159" s="34" t="e">
        <f>'2.ВС'!#REF!</f>
        <v>#REF!</v>
      </c>
      <c r="R159" s="34" t="e">
        <f>'2.ВС'!#REF!</f>
        <v>#REF!</v>
      </c>
      <c r="S159" s="34" t="e">
        <f>'2.ВС'!#REF!</f>
        <v>#REF!</v>
      </c>
      <c r="T159" s="34" t="e">
        <f>'2.ВС'!#REF!</f>
        <v>#REF!</v>
      </c>
      <c r="U159" s="34" t="e">
        <f>'2.ВС'!#REF!</f>
        <v>#REF!</v>
      </c>
      <c r="V159" s="34" t="e">
        <f>'2.ВС'!#REF!</f>
        <v>#REF!</v>
      </c>
      <c r="W159" s="34" t="e">
        <f>'2.ВС'!#REF!</f>
        <v>#REF!</v>
      </c>
      <c r="X159" s="34" t="e">
        <f>'2.ВС'!#REF!</f>
        <v>#REF!</v>
      </c>
      <c r="Y159" s="34" t="e">
        <f>'2.ВС'!#REF!</f>
        <v>#REF!</v>
      </c>
      <c r="Z159" s="34">
        <f>'2.ВС'!J164</f>
        <v>7607000</v>
      </c>
      <c r="AA159" s="34">
        <f>'2.ВС'!K164</f>
        <v>7607000</v>
      </c>
      <c r="AB159" s="34">
        <f>'2.ВС'!L164</f>
        <v>5580444.4400000004</v>
      </c>
      <c r="AC159" s="130">
        <f t="shared" si="95"/>
        <v>73.359332719863289</v>
      </c>
    </row>
    <row r="160" spans="1:29" ht="30" x14ac:dyDescent="0.25">
      <c r="A160" s="25" t="s">
        <v>121</v>
      </c>
      <c r="B160" s="78">
        <v>51</v>
      </c>
      <c r="C160" s="78">
        <v>2</v>
      </c>
      <c r="D160" s="4" t="s">
        <v>146</v>
      </c>
      <c r="E160" s="78">
        <v>851</v>
      </c>
      <c r="F160" s="4" t="s">
        <v>80</v>
      </c>
      <c r="G160" s="4" t="s">
        <v>14</v>
      </c>
      <c r="H160" s="4" t="s">
        <v>302</v>
      </c>
      <c r="I160" s="6"/>
      <c r="J160" s="34" t="e">
        <f t="shared" ref="J160" si="118">J161+J163</f>
        <v>#REF!</v>
      </c>
      <c r="K160" s="34" t="e">
        <f t="shared" ref="K160:U160" si="119">K161+K163</f>
        <v>#REF!</v>
      </c>
      <c r="L160" s="34" t="e">
        <f t="shared" si="119"/>
        <v>#REF!</v>
      </c>
      <c r="M160" s="34" t="e">
        <f t="shared" si="119"/>
        <v>#REF!</v>
      </c>
      <c r="N160" s="34" t="e">
        <f t="shared" si="119"/>
        <v>#REF!</v>
      </c>
      <c r="O160" s="34" t="e">
        <f t="shared" si="119"/>
        <v>#REF!</v>
      </c>
      <c r="P160" s="34" t="e">
        <f t="shared" si="119"/>
        <v>#REF!</v>
      </c>
      <c r="Q160" s="34" t="e">
        <f t="shared" si="119"/>
        <v>#REF!</v>
      </c>
      <c r="R160" s="34" t="e">
        <f t="shared" si="119"/>
        <v>#REF!</v>
      </c>
      <c r="S160" s="34" t="e">
        <f t="shared" si="119"/>
        <v>#REF!</v>
      </c>
      <c r="T160" s="34" t="e">
        <f t="shared" si="119"/>
        <v>#REF!</v>
      </c>
      <c r="U160" s="34" t="e">
        <f t="shared" si="119"/>
        <v>#REF!</v>
      </c>
      <c r="V160" s="34" t="e">
        <f t="shared" ref="V160:Y160" si="120">V161+V163</f>
        <v>#REF!</v>
      </c>
      <c r="W160" s="34" t="e">
        <f t="shared" si="120"/>
        <v>#REF!</v>
      </c>
      <c r="X160" s="34" t="e">
        <f t="shared" si="120"/>
        <v>#REF!</v>
      </c>
      <c r="Y160" s="34" t="e">
        <f t="shared" si="120"/>
        <v>#REF!</v>
      </c>
      <c r="Z160" s="34">
        <f t="shared" ref="Z160:AB160" si="121">Z161+Z163</f>
        <v>323868</v>
      </c>
      <c r="AA160" s="34">
        <f t="shared" si="121"/>
        <v>323868</v>
      </c>
      <c r="AB160" s="34">
        <f t="shared" si="121"/>
        <v>290802.68</v>
      </c>
      <c r="AC160" s="130">
        <f t="shared" si="95"/>
        <v>89.790494892981087</v>
      </c>
    </row>
    <row r="161" spans="1:29" ht="48.75" customHeight="1" x14ac:dyDescent="0.25">
      <c r="A161" s="3" t="s">
        <v>25</v>
      </c>
      <c r="B161" s="78">
        <v>51</v>
      </c>
      <c r="C161" s="78">
        <v>2</v>
      </c>
      <c r="D161" s="4" t="s">
        <v>146</v>
      </c>
      <c r="E161" s="78">
        <v>851</v>
      </c>
      <c r="F161" s="4" t="s">
        <v>80</v>
      </c>
      <c r="G161" s="4" t="s">
        <v>14</v>
      </c>
      <c r="H161" s="4" t="s">
        <v>302</v>
      </c>
      <c r="I161" s="6">
        <v>200</v>
      </c>
      <c r="J161" s="34" t="e">
        <f t="shared" si="117"/>
        <v>#REF!</v>
      </c>
      <c r="K161" s="34" t="e">
        <f t="shared" si="117"/>
        <v>#REF!</v>
      </c>
      <c r="L161" s="34" t="e">
        <f t="shared" si="117"/>
        <v>#REF!</v>
      </c>
      <c r="M161" s="34" t="e">
        <f t="shared" si="117"/>
        <v>#REF!</v>
      </c>
      <c r="N161" s="34" t="e">
        <f t="shared" si="117"/>
        <v>#REF!</v>
      </c>
      <c r="O161" s="34" t="e">
        <f t="shared" si="117"/>
        <v>#REF!</v>
      </c>
      <c r="P161" s="34" t="e">
        <f t="shared" si="117"/>
        <v>#REF!</v>
      </c>
      <c r="Q161" s="34" t="e">
        <f t="shared" si="117"/>
        <v>#REF!</v>
      </c>
      <c r="R161" s="34" t="e">
        <f t="shared" si="117"/>
        <v>#REF!</v>
      </c>
      <c r="S161" s="34" t="e">
        <f t="shared" si="117"/>
        <v>#REF!</v>
      </c>
      <c r="T161" s="34" t="e">
        <f t="shared" si="117"/>
        <v>#REF!</v>
      </c>
      <c r="U161" s="34" t="e">
        <f t="shared" si="117"/>
        <v>#REF!</v>
      </c>
      <c r="V161" s="34" t="e">
        <f t="shared" si="117"/>
        <v>#REF!</v>
      </c>
      <c r="W161" s="34" t="e">
        <f t="shared" si="117"/>
        <v>#REF!</v>
      </c>
      <c r="X161" s="34" t="e">
        <f t="shared" si="117"/>
        <v>#REF!</v>
      </c>
      <c r="Y161" s="34" t="e">
        <f t="shared" si="117"/>
        <v>#REF!</v>
      </c>
      <c r="Z161" s="34">
        <f t="shared" si="117"/>
        <v>209500</v>
      </c>
      <c r="AA161" s="34">
        <f t="shared" si="117"/>
        <v>209500</v>
      </c>
      <c r="AB161" s="34">
        <f t="shared" si="117"/>
        <v>185802.68</v>
      </c>
      <c r="AC161" s="130">
        <f t="shared" si="95"/>
        <v>88.688630071599036</v>
      </c>
    </row>
    <row r="162" spans="1:29" ht="60" x14ac:dyDescent="0.25">
      <c r="A162" s="3" t="s">
        <v>12</v>
      </c>
      <c r="B162" s="78">
        <v>51</v>
      </c>
      <c r="C162" s="78">
        <v>2</v>
      </c>
      <c r="D162" s="4" t="s">
        <v>146</v>
      </c>
      <c r="E162" s="78">
        <v>851</v>
      </c>
      <c r="F162" s="4" t="s">
        <v>80</v>
      </c>
      <c r="G162" s="4" t="s">
        <v>14</v>
      </c>
      <c r="H162" s="4" t="s">
        <v>302</v>
      </c>
      <c r="I162" s="6">
        <v>240</v>
      </c>
      <c r="J162" s="34" t="e">
        <f>'2.ВС'!#REF!</f>
        <v>#REF!</v>
      </c>
      <c r="K162" s="34" t="e">
        <f>'2.ВС'!#REF!</f>
        <v>#REF!</v>
      </c>
      <c r="L162" s="34" t="e">
        <f>'2.ВС'!#REF!</f>
        <v>#REF!</v>
      </c>
      <c r="M162" s="34" t="e">
        <f>'2.ВС'!#REF!</f>
        <v>#REF!</v>
      </c>
      <c r="N162" s="34" t="e">
        <f>'2.ВС'!#REF!</f>
        <v>#REF!</v>
      </c>
      <c r="O162" s="34" t="e">
        <f>'2.ВС'!#REF!</f>
        <v>#REF!</v>
      </c>
      <c r="P162" s="34" t="e">
        <f>'2.ВС'!#REF!</f>
        <v>#REF!</v>
      </c>
      <c r="Q162" s="34" t="e">
        <f>'2.ВС'!#REF!</f>
        <v>#REF!</v>
      </c>
      <c r="R162" s="34" t="e">
        <f>'2.ВС'!#REF!</f>
        <v>#REF!</v>
      </c>
      <c r="S162" s="34" t="e">
        <f>'2.ВС'!#REF!</f>
        <v>#REF!</v>
      </c>
      <c r="T162" s="34" t="e">
        <f>'2.ВС'!#REF!</f>
        <v>#REF!</v>
      </c>
      <c r="U162" s="34" t="e">
        <f>'2.ВС'!#REF!</f>
        <v>#REF!</v>
      </c>
      <c r="V162" s="34" t="e">
        <f>'2.ВС'!#REF!</f>
        <v>#REF!</v>
      </c>
      <c r="W162" s="34" t="e">
        <f>'2.ВС'!#REF!</f>
        <v>#REF!</v>
      </c>
      <c r="X162" s="34" t="e">
        <f>'2.ВС'!#REF!</f>
        <v>#REF!</v>
      </c>
      <c r="Y162" s="34" t="e">
        <f>'2.ВС'!#REF!</f>
        <v>#REF!</v>
      </c>
      <c r="Z162" s="34">
        <f>'2.ВС'!J167</f>
        <v>209500</v>
      </c>
      <c r="AA162" s="34">
        <f>'2.ВС'!K167</f>
        <v>209500</v>
      </c>
      <c r="AB162" s="34">
        <f>'2.ВС'!L167</f>
        <v>185802.68</v>
      </c>
      <c r="AC162" s="130">
        <f t="shared" si="95"/>
        <v>88.688630071599036</v>
      </c>
    </row>
    <row r="163" spans="1:29" ht="60" x14ac:dyDescent="0.25">
      <c r="A163" s="3" t="s">
        <v>56</v>
      </c>
      <c r="B163" s="78">
        <v>51</v>
      </c>
      <c r="C163" s="78">
        <v>2</v>
      </c>
      <c r="D163" s="4" t="s">
        <v>146</v>
      </c>
      <c r="E163" s="78">
        <v>851</v>
      </c>
      <c r="F163" s="4" t="s">
        <v>80</v>
      </c>
      <c r="G163" s="4" t="s">
        <v>14</v>
      </c>
      <c r="H163" s="4" t="s">
        <v>302</v>
      </c>
      <c r="I163" s="6">
        <v>600</v>
      </c>
      <c r="J163" s="34" t="e">
        <f t="shared" ref="J163:AB163" si="122">J164</f>
        <v>#REF!</v>
      </c>
      <c r="K163" s="34" t="e">
        <f t="shared" si="122"/>
        <v>#REF!</v>
      </c>
      <c r="L163" s="34" t="e">
        <f t="shared" si="122"/>
        <v>#REF!</v>
      </c>
      <c r="M163" s="34" t="e">
        <f t="shared" si="122"/>
        <v>#REF!</v>
      </c>
      <c r="N163" s="34" t="e">
        <f t="shared" si="122"/>
        <v>#REF!</v>
      </c>
      <c r="O163" s="34" t="e">
        <f t="shared" si="122"/>
        <v>#REF!</v>
      </c>
      <c r="P163" s="34" t="e">
        <f t="shared" si="122"/>
        <v>#REF!</v>
      </c>
      <c r="Q163" s="34" t="e">
        <f t="shared" si="122"/>
        <v>#REF!</v>
      </c>
      <c r="R163" s="34" t="e">
        <f t="shared" si="122"/>
        <v>#REF!</v>
      </c>
      <c r="S163" s="34" t="e">
        <f t="shared" si="122"/>
        <v>#REF!</v>
      </c>
      <c r="T163" s="34" t="e">
        <f t="shared" si="122"/>
        <v>#REF!</v>
      </c>
      <c r="U163" s="34" t="e">
        <f t="shared" si="122"/>
        <v>#REF!</v>
      </c>
      <c r="V163" s="34" t="e">
        <f t="shared" si="122"/>
        <v>#REF!</v>
      </c>
      <c r="W163" s="34" t="e">
        <f t="shared" si="122"/>
        <v>#REF!</v>
      </c>
      <c r="X163" s="34" t="e">
        <f t="shared" si="122"/>
        <v>#REF!</v>
      </c>
      <c r="Y163" s="34" t="e">
        <f t="shared" si="122"/>
        <v>#REF!</v>
      </c>
      <c r="Z163" s="34">
        <f t="shared" si="122"/>
        <v>114368</v>
      </c>
      <c r="AA163" s="34">
        <f t="shared" si="122"/>
        <v>114368</v>
      </c>
      <c r="AB163" s="34">
        <f t="shared" si="122"/>
        <v>105000</v>
      </c>
      <c r="AC163" s="130">
        <f t="shared" si="95"/>
        <v>91.80889759373251</v>
      </c>
    </row>
    <row r="164" spans="1:29" ht="19.5" customHeight="1" x14ac:dyDescent="0.25">
      <c r="A164" s="3" t="s">
        <v>113</v>
      </c>
      <c r="B164" s="78">
        <v>51</v>
      </c>
      <c r="C164" s="78">
        <v>2</v>
      </c>
      <c r="D164" s="4" t="s">
        <v>146</v>
      </c>
      <c r="E164" s="78">
        <v>851</v>
      </c>
      <c r="F164" s="4" t="s">
        <v>80</v>
      </c>
      <c r="G164" s="4" t="s">
        <v>14</v>
      </c>
      <c r="H164" s="4" t="s">
        <v>302</v>
      </c>
      <c r="I164" s="6">
        <v>610</v>
      </c>
      <c r="J164" s="34" t="e">
        <f>'2.ВС'!#REF!</f>
        <v>#REF!</v>
      </c>
      <c r="K164" s="34" t="e">
        <f>'2.ВС'!#REF!</f>
        <v>#REF!</v>
      </c>
      <c r="L164" s="34" t="e">
        <f>'2.ВС'!#REF!</f>
        <v>#REF!</v>
      </c>
      <c r="M164" s="34" t="e">
        <f>'2.ВС'!#REF!</f>
        <v>#REF!</v>
      </c>
      <c r="N164" s="34" t="e">
        <f>'2.ВС'!#REF!</f>
        <v>#REF!</v>
      </c>
      <c r="O164" s="34" t="e">
        <f>'2.ВС'!#REF!</f>
        <v>#REF!</v>
      </c>
      <c r="P164" s="34" t="e">
        <f>'2.ВС'!#REF!</f>
        <v>#REF!</v>
      </c>
      <c r="Q164" s="34" t="e">
        <f>'2.ВС'!#REF!</f>
        <v>#REF!</v>
      </c>
      <c r="R164" s="34" t="e">
        <f>'2.ВС'!#REF!</f>
        <v>#REF!</v>
      </c>
      <c r="S164" s="34" t="e">
        <f>'2.ВС'!#REF!</f>
        <v>#REF!</v>
      </c>
      <c r="T164" s="34" t="e">
        <f>'2.ВС'!#REF!</f>
        <v>#REF!</v>
      </c>
      <c r="U164" s="34" t="e">
        <f>'2.ВС'!#REF!</f>
        <v>#REF!</v>
      </c>
      <c r="V164" s="34" t="e">
        <f>'2.ВС'!#REF!</f>
        <v>#REF!</v>
      </c>
      <c r="W164" s="34" t="e">
        <f>'2.ВС'!#REF!</f>
        <v>#REF!</v>
      </c>
      <c r="X164" s="34" t="e">
        <f>'2.ВС'!#REF!</f>
        <v>#REF!</v>
      </c>
      <c r="Y164" s="34" t="e">
        <f>'2.ВС'!#REF!</f>
        <v>#REF!</v>
      </c>
      <c r="Z164" s="34">
        <f>'2.ВС'!J169</f>
        <v>114368</v>
      </c>
      <c r="AA164" s="34">
        <f>'2.ВС'!K169</f>
        <v>114368</v>
      </c>
      <c r="AB164" s="34">
        <f>'2.ВС'!L169</f>
        <v>105000</v>
      </c>
      <c r="AC164" s="130">
        <f t="shared" si="95"/>
        <v>91.80889759373251</v>
      </c>
    </row>
    <row r="165" spans="1:29" ht="45" x14ac:dyDescent="0.25">
      <c r="A165" s="13" t="s">
        <v>374</v>
      </c>
      <c r="B165" s="78">
        <v>51</v>
      </c>
      <c r="C165" s="78">
        <v>2</v>
      </c>
      <c r="D165" s="4" t="s">
        <v>146</v>
      </c>
      <c r="E165" s="78">
        <v>851</v>
      </c>
      <c r="F165" s="4" t="s">
        <v>80</v>
      </c>
      <c r="G165" s="4" t="s">
        <v>14</v>
      </c>
      <c r="H165" s="4" t="s">
        <v>376</v>
      </c>
      <c r="I165" s="6"/>
      <c r="J165" s="34" t="e">
        <f t="shared" ref="J165:AB166" si="123">J166</f>
        <v>#REF!</v>
      </c>
      <c r="K165" s="34" t="e">
        <f t="shared" si="123"/>
        <v>#REF!</v>
      </c>
      <c r="L165" s="34" t="e">
        <f t="shared" si="123"/>
        <v>#REF!</v>
      </c>
      <c r="M165" s="34" t="e">
        <f t="shared" si="123"/>
        <v>#REF!</v>
      </c>
      <c r="N165" s="34" t="e">
        <f t="shared" si="123"/>
        <v>#REF!</v>
      </c>
      <c r="O165" s="34" t="e">
        <f t="shared" si="123"/>
        <v>#REF!</v>
      </c>
      <c r="P165" s="34" t="e">
        <f t="shared" si="123"/>
        <v>#REF!</v>
      </c>
      <c r="Q165" s="34" t="e">
        <f t="shared" si="123"/>
        <v>#REF!</v>
      </c>
      <c r="R165" s="34" t="e">
        <f t="shared" si="123"/>
        <v>#REF!</v>
      </c>
      <c r="S165" s="34" t="e">
        <f t="shared" si="123"/>
        <v>#REF!</v>
      </c>
      <c r="T165" s="34" t="e">
        <f t="shared" si="123"/>
        <v>#REF!</v>
      </c>
      <c r="U165" s="34" t="e">
        <f t="shared" si="123"/>
        <v>#REF!</v>
      </c>
      <c r="V165" s="34" t="e">
        <f t="shared" si="123"/>
        <v>#REF!</v>
      </c>
      <c r="W165" s="34" t="e">
        <f t="shared" si="123"/>
        <v>#REF!</v>
      </c>
      <c r="X165" s="34" t="e">
        <f t="shared" si="123"/>
        <v>#REF!</v>
      </c>
      <c r="Y165" s="34" t="e">
        <f t="shared" si="123"/>
        <v>#REF!</v>
      </c>
      <c r="Z165" s="34">
        <f t="shared" si="123"/>
        <v>1000000</v>
      </c>
      <c r="AA165" s="34">
        <f t="shared" si="123"/>
        <v>1000000</v>
      </c>
      <c r="AB165" s="34">
        <f t="shared" si="123"/>
        <v>914998.17</v>
      </c>
      <c r="AC165" s="130">
        <f t="shared" si="95"/>
        <v>91.499817000000007</v>
      </c>
    </row>
    <row r="166" spans="1:29" ht="50.25" customHeight="1" x14ac:dyDescent="0.25">
      <c r="A166" s="3" t="s">
        <v>25</v>
      </c>
      <c r="B166" s="78">
        <v>51</v>
      </c>
      <c r="C166" s="78">
        <v>2</v>
      </c>
      <c r="D166" s="4" t="s">
        <v>146</v>
      </c>
      <c r="E166" s="78">
        <v>851</v>
      </c>
      <c r="F166" s="4" t="s">
        <v>80</v>
      </c>
      <c r="G166" s="4" t="s">
        <v>14</v>
      </c>
      <c r="H166" s="4" t="s">
        <v>376</v>
      </c>
      <c r="I166" s="6">
        <v>200</v>
      </c>
      <c r="J166" s="34" t="e">
        <f t="shared" si="123"/>
        <v>#REF!</v>
      </c>
      <c r="K166" s="34" t="e">
        <f t="shared" si="123"/>
        <v>#REF!</v>
      </c>
      <c r="L166" s="34" t="e">
        <f t="shared" si="123"/>
        <v>#REF!</v>
      </c>
      <c r="M166" s="34" t="e">
        <f t="shared" si="123"/>
        <v>#REF!</v>
      </c>
      <c r="N166" s="34" t="e">
        <f t="shared" si="123"/>
        <v>#REF!</v>
      </c>
      <c r="O166" s="34" t="e">
        <f t="shared" si="123"/>
        <v>#REF!</v>
      </c>
      <c r="P166" s="34" t="e">
        <f t="shared" si="123"/>
        <v>#REF!</v>
      </c>
      <c r="Q166" s="34" t="e">
        <f t="shared" si="123"/>
        <v>#REF!</v>
      </c>
      <c r="R166" s="34" t="e">
        <f t="shared" si="123"/>
        <v>#REF!</v>
      </c>
      <c r="S166" s="34" t="e">
        <f t="shared" si="123"/>
        <v>#REF!</v>
      </c>
      <c r="T166" s="34" t="e">
        <f t="shared" si="123"/>
        <v>#REF!</v>
      </c>
      <c r="U166" s="34" t="e">
        <f t="shared" si="123"/>
        <v>#REF!</v>
      </c>
      <c r="V166" s="34" t="e">
        <f t="shared" si="123"/>
        <v>#REF!</v>
      </c>
      <c r="W166" s="34" t="e">
        <f t="shared" si="123"/>
        <v>#REF!</v>
      </c>
      <c r="X166" s="34" t="e">
        <f t="shared" si="123"/>
        <v>#REF!</v>
      </c>
      <c r="Y166" s="34" t="e">
        <f t="shared" si="123"/>
        <v>#REF!</v>
      </c>
      <c r="Z166" s="34">
        <f t="shared" si="123"/>
        <v>1000000</v>
      </c>
      <c r="AA166" s="34">
        <f t="shared" si="123"/>
        <v>1000000</v>
      </c>
      <c r="AB166" s="34">
        <f t="shared" si="123"/>
        <v>914998.17</v>
      </c>
      <c r="AC166" s="130">
        <f t="shared" si="95"/>
        <v>91.499817000000007</v>
      </c>
    </row>
    <row r="167" spans="1:29" ht="60" x14ac:dyDescent="0.25">
      <c r="A167" s="3" t="s">
        <v>12</v>
      </c>
      <c r="B167" s="78">
        <v>51</v>
      </c>
      <c r="C167" s="78">
        <v>2</v>
      </c>
      <c r="D167" s="4" t="s">
        <v>146</v>
      </c>
      <c r="E167" s="78">
        <v>851</v>
      </c>
      <c r="F167" s="4" t="s">
        <v>80</v>
      </c>
      <c r="G167" s="4" t="s">
        <v>14</v>
      </c>
      <c r="H167" s="4" t="s">
        <v>376</v>
      </c>
      <c r="I167" s="6">
        <v>240</v>
      </c>
      <c r="J167" s="34" t="e">
        <f>'2.ВС'!#REF!</f>
        <v>#REF!</v>
      </c>
      <c r="K167" s="34" t="e">
        <f>'2.ВС'!#REF!</f>
        <v>#REF!</v>
      </c>
      <c r="L167" s="34" t="e">
        <f>'2.ВС'!#REF!</f>
        <v>#REF!</v>
      </c>
      <c r="M167" s="34" t="e">
        <f>'2.ВС'!#REF!</f>
        <v>#REF!</v>
      </c>
      <c r="N167" s="34" t="e">
        <f>'2.ВС'!#REF!</f>
        <v>#REF!</v>
      </c>
      <c r="O167" s="34" t="e">
        <f>'2.ВС'!#REF!</f>
        <v>#REF!</v>
      </c>
      <c r="P167" s="34" t="e">
        <f>'2.ВС'!#REF!</f>
        <v>#REF!</v>
      </c>
      <c r="Q167" s="34" t="e">
        <f>'2.ВС'!#REF!</f>
        <v>#REF!</v>
      </c>
      <c r="R167" s="34" t="e">
        <f>'2.ВС'!#REF!</f>
        <v>#REF!</v>
      </c>
      <c r="S167" s="34" t="e">
        <f>'2.ВС'!#REF!</f>
        <v>#REF!</v>
      </c>
      <c r="T167" s="34" t="e">
        <f>'2.ВС'!#REF!</f>
        <v>#REF!</v>
      </c>
      <c r="U167" s="34" t="e">
        <f>'2.ВС'!#REF!</f>
        <v>#REF!</v>
      </c>
      <c r="V167" s="34" t="e">
        <f>'2.ВС'!#REF!</f>
        <v>#REF!</v>
      </c>
      <c r="W167" s="34" t="e">
        <f>'2.ВС'!#REF!</f>
        <v>#REF!</v>
      </c>
      <c r="X167" s="34" t="e">
        <f>'2.ВС'!#REF!</f>
        <v>#REF!</v>
      </c>
      <c r="Y167" s="34" t="e">
        <f>'2.ВС'!#REF!</f>
        <v>#REF!</v>
      </c>
      <c r="Z167" s="34">
        <f>'2.ВС'!J172</f>
        <v>1000000</v>
      </c>
      <c r="AA167" s="34">
        <f>'2.ВС'!K172</f>
        <v>1000000</v>
      </c>
      <c r="AB167" s="34">
        <f>'2.ВС'!L172</f>
        <v>914998.17</v>
      </c>
      <c r="AC167" s="130">
        <f t="shared" si="95"/>
        <v>91.499817000000007</v>
      </c>
    </row>
    <row r="168" spans="1:29" ht="139.5" customHeight="1" x14ac:dyDescent="0.25">
      <c r="A168" s="25" t="s">
        <v>117</v>
      </c>
      <c r="B168" s="78">
        <v>51</v>
      </c>
      <c r="C168" s="78">
        <v>2</v>
      </c>
      <c r="D168" s="4" t="s">
        <v>146</v>
      </c>
      <c r="E168" s="78">
        <v>851</v>
      </c>
      <c r="F168" s="4" t="s">
        <v>80</v>
      </c>
      <c r="G168" s="4" t="s">
        <v>14</v>
      </c>
      <c r="H168" s="4" t="s">
        <v>301</v>
      </c>
      <c r="I168" s="6"/>
      <c r="J168" s="34" t="e">
        <f t="shared" ref="J168" si="124">J169+J171</f>
        <v>#REF!</v>
      </c>
      <c r="K168" s="34" t="e">
        <f t="shared" ref="K168:U168" si="125">K169+K171</f>
        <v>#REF!</v>
      </c>
      <c r="L168" s="34" t="e">
        <f t="shared" si="125"/>
        <v>#REF!</v>
      </c>
      <c r="M168" s="34" t="e">
        <f t="shared" si="125"/>
        <v>#REF!</v>
      </c>
      <c r="N168" s="34" t="e">
        <f t="shared" si="125"/>
        <v>#REF!</v>
      </c>
      <c r="O168" s="34" t="e">
        <f t="shared" si="125"/>
        <v>#REF!</v>
      </c>
      <c r="P168" s="34" t="e">
        <f t="shared" si="125"/>
        <v>#REF!</v>
      </c>
      <c r="Q168" s="34" t="e">
        <f t="shared" si="125"/>
        <v>#REF!</v>
      </c>
      <c r="R168" s="34" t="e">
        <f t="shared" si="125"/>
        <v>#REF!</v>
      </c>
      <c r="S168" s="34" t="e">
        <f t="shared" si="125"/>
        <v>#REF!</v>
      </c>
      <c r="T168" s="34" t="e">
        <f t="shared" si="125"/>
        <v>#REF!</v>
      </c>
      <c r="U168" s="34" t="e">
        <f t="shared" si="125"/>
        <v>#REF!</v>
      </c>
      <c r="V168" s="34" t="e">
        <f t="shared" ref="V168:Y168" si="126">V169+V171</f>
        <v>#REF!</v>
      </c>
      <c r="W168" s="34" t="e">
        <f t="shared" si="126"/>
        <v>#REF!</v>
      </c>
      <c r="X168" s="34" t="e">
        <f t="shared" si="126"/>
        <v>#REF!</v>
      </c>
      <c r="Y168" s="34" t="e">
        <f t="shared" si="126"/>
        <v>#REF!</v>
      </c>
      <c r="Z168" s="34">
        <f t="shared" ref="Z168:AB168" si="127">Z169+Z171</f>
        <v>3800000</v>
      </c>
      <c r="AA168" s="34">
        <f t="shared" si="127"/>
        <v>3800000</v>
      </c>
      <c r="AB168" s="34">
        <f t="shared" si="127"/>
        <v>2933500</v>
      </c>
      <c r="AC168" s="130">
        <f t="shared" si="95"/>
        <v>77.19736842105263</v>
      </c>
    </row>
    <row r="169" spans="1:29" ht="60" x14ac:dyDescent="0.25">
      <c r="A169" s="3" t="s">
        <v>25</v>
      </c>
      <c r="B169" s="78">
        <v>51</v>
      </c>
      <c r="C169" s="78">
        <v>2</v>
      </c>
      <c r="D169" s="4" t="s">
        <v>146</v>
      </c>
      <c r="E169" s="78">
        <v>851</v>
      </c>
      <c r="F169" s="4" t="s">
        <v>80</v>
      </c>
      <c r="G169" s="4" t="s">
        <v>14</v>
      </c>
      <c r="H169" s="4" t="s">
        <v>301</v>
      </c>
      <c r="I169" s="6">
        <v>200</v>
      </c>
      <c r="J169" s="34" t="e">
        <f t="shared" ref="J169:AB171" si="128">J170</f>
        <v>#REF!</v>
      </c>
      <c r="K169" s="34" t="e">
        <f t="shared" si="128"/>
        <v>#REF!</v>
      </c>
      <c r="L169" s="34" t="e">
        <f t="shared" si="128"/>
        <v>#REF!</v>
      </c>
      <c r="M169" s="34" t="e">
        <f t="shared" si="128"/>
        <v>#REF!</v>
      </c>
      <c r="N169" s="34" t="e">
        <f t="shared" si="128"/>
        <v>#REF!</v>
      </c>
      <c r="O169" s="34" t="e">
        <f t="shared" si="128"/>
        <v>#REF!</v>
      </c>
      <c r="P169" s="34" t="e">
        <f t="shared" si="128"/>
        <v>#REF!</v>
      </c>
      <c r="Q169" s="34" t="e">
        <f t="shared" si="128"/>
        <v>#REF!</v>
      </c>
      <c r="R169" s="34" t="e">
        <f t="shared" si="128"/>
        <v>#REF!</v>
      </c>
      <c r="S169" s="34" t="e">
        <f t="shared" si="128"/>
        <v>#REF!</v>
      </c>
      <c r="T169" s="34" t="e">
        <f t="shared" si="128"/>
        <v>#REF!</v>
      </c>
      <c r="U169" s="34" t="e">
        <f t="shared" si="128"/>
        <v>#REF!</v>
      </c>
      <c r="V169" s="34" t="e">
        <f t="shared" si="128"/>
        <v>#REF!</v>
      </c>
      <c r="W169" s="34" t="e">
        <f t="shared" si="128"/>
        <v>#REF!</v>
      </c>
      <c r="X169" s="34" t="e">
        <f t="shared" si="128"/>
        <v>#REF!</v>
      </c>
      <c r="Y169" s="34" t="e">
        <f t="shared" si="128"/>
        <v>#REF!</v>
      </c>
      <c r="Z169" s="34">
        <f t="shared" si="128"/>
        <v>345000</v>
      </c>
      <c r="AA169" s="34">
        <f t="shared" si="128"/>
        <v>345000</v>
      </c>
      <c r="AB169" s="34">
        <f t="shared" si="128"/>
        <v>243500</v>
      </c>
      <c r="AC169" s="130">
        <f t="shared" si="95"/>
        <v>70.579710144927532</v>
      </c>
    </row>
    <row r="170" spans="1:29" ht="60" x14ac:dyDescent="0.25">
      <c r="A170" s="3" t="s">
        <v>12</v>
      </c>
      <c r="B170" s="78">
        <v>51</v>
      </c>
      <c r="C170" s="78">
        <v>2</v>
      </c>
      <c r="D170" s="4" t="s">
        <v>146</v>
      </c>
      <c r="E170" s="78">
        <v>851</v>
      </c>
      <c r="F170" s="4" t="s">
        <v>80</v>
      </c>
      <c r="G170" s="4" t="s">
        <v>14</v>
      </c>
      <c r="H170" s="4" t="s">
        <v>301</v>
      </c>
      <c r="I170" s="6">
        <v>240</v>
      </c>
      <c r="J170" s="34" t="e">
        <f>'2.ВС'!#REF!</f>
        <v>#REF!</v>
      </c>
      <c r="K170" s="34" t="e">
        <f>'2.ВС'!#REF!</f>
        <v>#REF!</v>
      </c>
      <c r="L170" s="34" t="e">
        <f>'2.ВС'!#REF!</f>
        <v>#REF!</v>
      </c>
      <c r="M170" s="34" t="e">
        <f>'2.ВС'!#REF!</f>
        <v>#REF!</v>
      </c>
      <c r="N170" s="34" t="e">
        <f>'2.ВС'!#REF!</f>
        <v>#REF!</v>
      </c>
      <c r="O170" s="34" t="e">
        <f>'2.ВС'!#REF!</f>
        <v>#REF!</v>
      </c>
      <c r="P170" s="34" t="e">
        <f>'2.ВС'!#REF!</f>
        <v>#REF!</v>
      </c>
      <c r="Q170" s="34" t="e">
        <f>'2.ВС'!#REF!</f>
        <v>#REF!</v>
      </c>
      <c r="R170" s="34" t="e">
        <f>'2.ВС'!#REF!</f>
        <v>#REF!</v>
      </c>
      <c r="S170" s="34" t="e">
        <f>'2.ВС'!#REF!</f>
        <v>#REF!</v>
      </c>
      <c r="T170" s="34" t="e">
        <f>'2.ВС'!#REF!</f>
        <v>#REF!</v>
      </c>
      <c r="U170" s="34" t="e">
        <f>'2.ВС'!#REF!</f>
        <v>#REF!</v>
      </c>
      <c r="V170" s="34" t="e">
        <f>'2.ВС'!#REF!</f>
        <v>#REF!</v>
      </c>
      <c r="W170" s="34" t="e">
        <f>'2.ВС'!#REF!</f>
        <v>#REF!</v>
      </c>
      <c r="X170" s="34" t="e">
        <f>'2.ВС'!#REF!</f>
        <v>#REF!</v>
      </c>
      <c r="Y170" s="34" t="e">
        <f>'2.ВС'!#REF!</f>
        <v>#REF!</v>
      </c>
      <c r="Z170" s="34">
        <f>'2.ВС'!J175</f>
        <v>345000</v>
      </c>
      <c r="AA170" s="34">
        <f>'2.ВС'!K175</f>
        <v>345000</v>
      </c>
      <c r="AB170" s="34">
        <f>'2.ВС'!L175</f>
        <v>243500</v>
      </c>
      <c r="AC170" s="130">
        <f t="shared" si="95"/>
        <v>70.579710144927532</v>
      </c>
    </row>
    <row r="171" spans="1:29" ht="60" x14ac:dyDescent="0.25">
      <c r="A171" s="3" t="s">
        <v>56</v>
      </c>
      <c r="B171" s="78">
        <v>51</v>
      </c>
      <c r="C171" s="78">
        <v>2</v>
      </c>
      <c r="D171" s="4" t="s">
        <v>146</v>
      </c>
      <c r="E171" s="78">
        <v>851</v>
      </c>
      <c r="F171" s="4" t="s">
        <v>80</v>
      </c>
      <c r="G171" s="4" t="s">
        <v>14</v>
      </c>
      <c r="H171" s="4" t="s">
        <v>301</v>
      </c>
      <c r="I171" s="6">
        <v>600</v>
      </c>
      <c r="J171" s="34" t="e">
        <f t="shared" si="128"/>
        <v>#REF!</v>
      </c>
      <c r="K171" s="34" t="e">
        <f t="shared" si="128"/>
        <v>#REF!</v>
      </c>
      <c r="L171" s="34" t="e">
        <f t="shared" si="128"/>
        <v>#REF!</v>
      </c>
      <c r="M171" s="34" t="e">
        <f t="shared" si="128"/>
        <v>#REF!</v>
      </c>
      <c r="N171" s="34" t="e">
        <f t="shared" si="128"/>
        <v>#REF!</v>
      </c>
      <c r="O171" s="34" t="e">
        <f t="shared" si="128"/>
        <v>#REF!</v>
      </c>
      <c r="P171" s="34" t="e">
        <f t="shared" si="128"/>
        <v>#REF!</v>
      </c>
      <c r="Q171" s="34" t="e">
        <f t="shared" si="128"/>
        <v>#REF!</v>
      </c>
      <c r="R171" s="34" t="e">
        <f t="shared" si="128"/>
        <v>#REF!</v>
      </c>
      <c r="S171" s="34" t="e">
        <f t="shared" si="128"/>
        <v>#REF!</v>
      </c>
      <c r="T171" s="34" t="e">
        <f t="shared" si="128"/>
        <v>#REF!</v>
      </c>
      <c r="U171" s="34" t="e">
        <f t="shared" si="128"/>
        <v>#REF!</v>
      </c>
      <c r="V171" s="34" t="e">
        <f t="shared" si="128"/>
        <v>#REF!</v>
      </c>
      <c r="W171" s="34" t="e">
        <f t="shared" si="128"/>
        <v>#REF!</v>
      </c>
      <c r="X171" s="34" t="e">
        <f t="shared" si="128"/>
        <v>#REF!</v>
      </c>
      <c r="Y171" s="34" t="e">
        <f t="shared" si="128"/>
        <v>#REF!</v>
      </c>
      <c r="Z171" s="34">
        <f t="shared" si="128"/>
        <v>3455000</v>
      </c>
      <c r="AA171" s="34">
        <f t="shared" si="128"/>
        <v>3455000</v>
      </c>
      <c r="AB171" s="34">
        <f t="shared" si="128"/>
        <v>2690000</v>
      </c>
      <c r="AC171" s="130">
        <f t="shared" si="95"/>
        <v>77.858176555716355</v>
      </c>
    </row>
    <row r="172" spans="1:29" ht="21.75" customHeight="1" x14ac:dyDescent="0.25">
      <c r="A172" s="3" t="s">
        <v>113</v>
      </c>
      <c r="B172" s="78">
        <v>51</v>
      </c>
      <c r="C172" s="78">
        <v>2</v>
      </c>
      <c r="D172" s="4" t="s">
        <v>146</v>
      </c>
      <c r="E172" s="78">
        <v>851</v>
      </c>
      <c r="F172" s="4" t="s">
        <v>80</v>
      </c>
      <c r="G172" s="4" t="s">
        <v>14</v>
      </c>
      <c r="H172" s="4" t="s">
        <v>301</v>
      </c>
      <c r="I172" s="6">
        <v>610</v>
      </c>
      <c r="J172" s="34" t="e">
        <f>'2.ВС'!#REF!</f>
        <v>#REF!</v>
      </c>
      <c r="K172" s="34" t="e">
        <f>'2.ВС'!#REF!</f>
        <v>#REF!</v>
      </c>
      <c r="L172" s="34" t="e">
        <f>'2.ВС'!#REF!</f>
        <v>#REF!</v>
      </c>
      <c r="M172" s="34" t="e">
        <f>'2.ВС'!#REF!</f>
        <v>#REF!</v>
      </c>
      <c r="N172" s="34" t="e">
        <f>'2.ВС'!#REF!</f>
        <v>#REF!</v>
      </c>
      <c r="O172" s="34" t="e">
        <f>'2.ВС'!#REF!</f>
        <v>#REF!</v>
      </c>
      <c r="P172" s="34" t="e">
        <f>'2.ВС'!#REF!</f>
        <v>#REF!</v>
      </c>
      <c r="Q172" s="34" t="e">
        <f>'2.ВС'!#REF!</f>
        <v>#REF!</v>
      </c>
      <c r="R172" s="34" t="e">
        <f>'2.ВС'!#REF!</f>
        <v>#REF!</v>
      </c>
      <c r="S172" s="34" t="e">
        <f>'2.ВС'!#REF!</f>
        <v>#REF!</v>
      </c>
      <c r="T172" s="34" t="e">
        <f>'2.ВС'!#REF!</f>
        <v>#REF!</v>
      </c>
      <c r="U172" s="34" t="e">
        <f>'2.ВС'!#REF!</f>
        <v>#REF!</v>
      </c>
      <c r="V172" s="34" t="e">
        <f>'2.ВС'!#REF!</f>
        <v>#REF!</v>
      </c>
      <c r="W172" s="34" t="e">
        <f>'2.ВС'!#REF!</f>
        <v>#REF!</v>
      </c>
      <c r="X172" s="34" t="e">
        <f>'2.ВС'!#REF!</f>
        <v>#REF!</v>
      </c>
      <c r="Y172" s="34" t="e">
        <f>'2.ВС'!#REF!</f>
        <v>#REF!</v>
      </c>
      <c r="Z172" s="34">
        <f>'2.ВС'!J177</f>
        <v>3455000</v>
      </c>
      <c r="AA172" s="34">
        <f>'2.ВС'!K177</f>
        <v>3455000</v>
      </c>
      <c r="AB172" s="34">
        <f>'2.ВС'!L177</f>
        <v>2690000</v>
      </c>
      <c r="AC172" s="130">
        <f t="shared" si="95"/>
        <v>77.858176555716355</v>
      </c>
    </row>
    <row r="173" spans="1:29" ht="78" customHeight="1" x14ac:dyDescent="0.25">
      <c r="A173" s="25" t="s">
        <v>394</v>
      </c>
      <c r="B173" s="78">
        <v>51</v>
      </c>
      <c r="C173" s="78">
        <v>2</v>
      </c>
      <c r="D173" s="4" t="s">
        <v>146</v>
      </c>
      <c r="E173" s="78">
        <v>851</v>
      </c>
      <c r="F173" s="4" t="s">
        <v>80</v>
      </c>
      <c r="G173" s="4" t="s">
        <v>14</v>
      </c>
      <c r="H173" s="4" t="s">
        <v>381</v>
      </c>
      <c r="I173" s="4"/>
      <c r="J173" s="34" t="e">
        <f t="shared" ref="J173:AB183" si="129">J174</f>
        <v>#REF!</v>
      </c>
      <c r="K173" s="34" t="e">
        <f t="shared" si="129"/>
        <v>#REF!</v>
      </c>
      <c r="L173" s="34" t="e">
        <f t="shared" si="129"/>
        <v>#REF!</v>
      </c>
      <c r="M173" s="34" t="e">
        <f t="shared" si="129"/>
        <v>#REF!</v>
      </c>
      <c r="N173" s="34" t="e">
        <f t="shared" si="129"/>
        <v>#REF!</v>
      </c>
      <c r="O173" s="34" t="e">
        <f t="shared" si="129"/>
        <v>#REF!</v>
      </c>
      <c r="P173" s="34" t="e">
        <f t="shared" si="129"/>
        <v>#REF!</v>
      </c>
      <c r="Q173" s="34" t="e">
        <f t="shared" si="129"/>
        <v>#REF!</v>
      </c>
      <c r="R173" s="34" t="e">
        <f t="shared" si="129"/>
        <v>#REF!</v>
      </c>
      <c r="S173" s="34" t="e">
        <f t="shared" si="129"/>
        <v>#REF!</v>
      </c>
      <c r="T173" s="34" t="e">
        <f t="shared" si="129"/>
        <v>#REF!</v>
      </c>
      <c r="U173" s="34" t="e">
        <f t="shared" si="129"/>
        <v>#REF!</v>
      </c>
      <c r="V173" s="34" t="e">
        <f t="shared" si="129"/>
        <v>#REF!</v>
      </c>
      <c r="W173" s="34" t="e">
        <f t="shared" si="129"/>
        <v>#REF!</v>
      </c>
      <c r="X173" s="34" t="e">
        <f t="shared" si="129"/>
        <v>#REF!</v>
      </c>
      <c r="Y173" s="34" t="e">
        <f t="shared" si="129"/>
        <v>#REF!</v>
      </c>
      <c r="Z173" s="34">
        <f t="shared" si="129"/>
        <v>1600000</v>
      </c>
      <c r="AA173" s="34">
        <f t="shared" si="129"/>
        <v>1600000</v>
      </c>
      <c r="AB173" s="34">
        <f t="shared" si="129"/>
        <v>928011.5</v>
      </c>
      <c r="AC173" s="130">
        <f t="shared" si="95"/>
        <v>58.000718750000004</v>
      </c>
    </row>
    <row r="174" spans="1:29" ht="60" x14ac:dyDescent="0.25">
      <c r="A174" s="3" t="s">
        <v>56</v>
      </c>
      <c r="B174" s="78">
        <v>51</v>
      </c>
      <c r="C174" s="78">
        <v>2</v>
      </c>
      <c r="D174" s="4" t="s">
        <v>146</v>
      </c>
      <c r="E174" s="78">
        <v>851</v>
      </c>
      <c r="F174" s="4" t="s">
        <v>80</v>
      </c>
      <c r="G174" s="4" t="s">
        <v>14</v>
      </c>
      <c r="H174" s="4" t="s">
        <v>381</v>
      </c>
      <c r="I174" s="4" t="s">
        <v>112</v>
      </c>
      <c r="J174" s="34" t="e">
        <f t="shared" si="129"/>
        <v>#REF!</v>
      </c>
      <c r="K174" s="34" t="e">
        <f t="shared" si="129"/>
        <v>#REF!</v>
      </c>
      <c r="L174" s="34" t="e">
        <f t="shared" si="129"/>
        <v>#REF!</v>
      </c>
      <c r="M174" s="34" t="e">
        <f t="shared" si="129"/>
        <v>#REF!</v>
      </c>
      <c r="N174" s="34" t="e">
        <f t="shared" si="129"/>
        <v>#REF!</v>
      </c>
      <c r="O174" s="34" t="e">
        <f t="shared" si="129"/>
        <v>#REF!</v>
      </c>
      <c r="P174" s="34" t="e">
        <f t="shared" si="129"/>
        <v>#REF!</v>
      </c>
      <c r="Q174" s="34" t="e">
        <f t="shared" si="129"/>
        <v>#REF!</v>
      </c>
      <c r="R174" s="34" t="e">
        <f t="shared" si="129"/>
        <v>#REF!</v>
      </c>
      <c r="S174" s="34" t="e">
        <f t="shared" si="129"/>
        <v>#REF!</v>
      </c>
      <c r="T174" s="34" t="e">
        <f t="shared" si="129"/>
        <v>#REF!</v>
      </c>
      <c r="U174" s="34" t="e">
        <f t="shared" si="129"/>
        <v>#REF!</v>
      </c>
      <c r="V174" s="34" t="e">
        <f t="shared" si="129"/>
        <v>#REF!</v>
      </c>
      <c r="W174" s="34" t="e">
        <f t="shared" si="129"/>
        <v>#REF!</v>
      </c>
      <c r="X174" s="34" t="e">
        <f t="shared" si="129"/>
        <v>#REF!</v>
      </c>
      <c r="Y174" s="34" t="e">
        <f t="shared" si="129"/>
        <v>#REF!</v>
      </c>
      <c r="Z174" s="34">
        <f t="shared" si="129"/>
        <v>1600000</v>
      </c>
      <c r="AA174" s="34">
        <f t="shared" si="129"/>
        <v>1600000</v>
      </c>
      <c r="AB174" s="34">
        <f t="shared" si="129"/>
        <v>928011.5</v>
      </c>
      <c r="AC174" s="130">
        <f t="shared" si="95"/>
        <v>58.000718750000004</v>
      </c>
    </row>
    <row r="175" spans="1:29" ht="30" x14ac:dyDescent="0.25">
      <c r="A175" s="3" t="s">
        <v>113</v>
      </c>
      <c r="B175" s="78">
        <v>51</v>
      </c>
      <c r="C175" s="78">
        <v>2</v>
      </c>
      <c r="D175" s="4" t="s">
        <v>146</v>
      </c>
      <c r="E175" s="78">
        <v>851</v>
      </c>
      <c r="F175" s="4" t="s">
        <v>80</v>
      </c>
      <c r="G175" s="4" t="s">
        <v>14</v>
      </c>
      <c r="H175" s="4" t="s">
        <v>381</v>
      </c>
      <c r="I175" s="4" t="s">
        <v>114</v>
      </c>
      <c r="J175" s="34" t="e">
        <f>'2.ВС'!#REF!</f>
        <v>#REF!</v>
      </c>
      <c r="K175" s="34" t="e">
        <f>'2.ВС'!#REF!</f>
        <v>#REF!</v>
      </c>
      <c r="L175" s="34" t="e">
        <f>'2.ВС'!#REF!</f>
        <v>#REF!</v>
      </c>
      <c r="M175" s="34" t="e">
        <f>'2.ВС'!#REF!</f>
        <v>#REF!</v>
      </c>
      <c r="N175" s="34" t="e">
        <f>'2.ВС'!#REF!</f>
        <v>#REF!</v>
      </c>
      <c r="O175" s="34" t="e">
        <f>'2.ВС'!#REF!</f>
        <v>#REF!</v>
      </c>
      <c r="P175" s="34" t="e">
        <f>'2.ВС'!#REF!</f>
        <v>#REF!</v>
      </c>
      <c r="Q175" s="34" t="e">
        <f>'2.ВС'!#REF!</f>
        <v>#REF!</v>
      </c>
      <c r="R175" s="34" t="e">
        <f>'2.ВС'!#REF!</f>
        <v>#REF!</v>
      </c>
      <c r="S175" s="34" t="e">
        <f>'2.ВС'!#REF!</f>
        <v>#REF!</v>
      </c>
      <c r="T175" s="34" t="e">
        <f>'2.ВС'!#REF!</f>
        <v>#REF!</v>
      </c>
      <c r="U175" s="34" t="e">
        <f>'2.ВС'!#REF!</f>
        <v>#REF!</v>
      </c>
      <c r="V175" s="34" t="e">
        <f>'2.ВС'!#REF!</f>
        <v>#REF!</v>
      </c>
      <c r="W175" s="34" t="e">
        <f>'2.ВС'!#REF!</f>
        <v>#REF!</v>
      </c>
      <c r="X175" s="34" t="e">
        <f>'2.ВС'!#REF!</f>
        <v>#REF!</v>
      </c>
      <c r="Y175" s="34" t="e">
        <f>'2.ВС'!#REF!</f>
        <v>#REF!</v>
      </c>
      <c r="Z175" s="34">
        <f>'2.ВС'!J180</f>
        <v>1600000</v>
      </c>
      <c r="AA175" s="34">
        <f>'2.ВС'!K180</f>
        <v>1600000</v>
      </c>
      <c r="AB175" s="34">
        <f>'2.ВС'!L180</f>
        <v>928011.5</v>
      </c>
      <c r="AC175" s="130">
        <f t="shared" si="95"/>
        <v>58.000718750000004</v>
      </c>
    </row>
    <row r="176" spans="1:29" x14ac:dyDescent="0.25">
      <c r="A176" s="13" t="s">
        <v>396</v>
      </c>
      <c r="B176" s="78">
        <v>51</v>
      </c>
      <c r="C176" s="78">
        <v>2</v>
      </c>
      <c r="D176" s="4" t="s">
        <v>146</v>
      </c>
      <c r="E176" s="78">
        <v>851</v>
      </c>
      <c r="F176" s="4" t="s">
        <v>80</v>
      </c>
      <c r="G176" s="4" t="s">
        <v>14</v>
      </c>
      <c r="H176" s="4" t="s">
        <v>388</v>
      </c>
      <c r="I176" s="4"/>
      <c r="J176" s="34" t="e">
        <f t="shared" ref="J176:AB177" si="130">J177</f>
        <v>#REF!</v>
      </c>
      <c r="K176" s="34" t="e">
        <f t="shared" si="130"/>
        <v>#REF!</v>
      </c>
      <c r="L176" s="34" t="e">
        <f t="shared" si="130"/>
        <v>#REF!</v>
      </c>
      <c r="M176" s="34" t="e">
        <f t="shared" si="130"/>
        <v>#REF!</v>
      </c>
      <c r="N176" s="34" t="e">
        <f t="shared" si="130"/>
        <v>#REF!</v>
      </c>
      <c r="O176" s="34" t="e">
        <f t="shared" si="130"/>
        <v>#REF!</v>
      </c>
      <c r="P176" s="34" t="e">
        <f t="shared" si="130"/>
        <v>#REF!</v>
      </c>
      <c r="Q176" s="34" t="e">
        <f t="shared" si="130"/>
        <v>#REF!</v>
      </c>
      <c r="R176" s="34" t="e">
        <f t="shared" si="130"/>
        <v>#REF!</v>
      </c>
      <c r="S176" s="34" t="e">
        <f t="shared" si="130"/>
        <v>#REF!</v>
      </c>
      <c r="T176" s="34" t="e">
        <f t="shared" si="130"/>
        <v>#REF!</v>
      </c>
      <c r="U176" s="34" t="e">
        <f t="shared" si="130"/>
        <v>#REF!</v>
      </c>
      <c r="V176" s="34" t="e">
        <f t="shared" si="130"/>
        <v>#REF!</v>
      </c>
      <c r="W176" s="34" t="e">
        <f t="shared" si="130"/>
        <v>#REF!</v>
      </c>
      <c r="X176" s="34" t="e">
        <f t="shared" si="130"/>
        <v>#REF!</v>
      </c>
      <c r="Y176" s="34" t="e">
        <f t="shared" si="130"/>
        <v>#REF!</v>
      </c>
      <c r="Z176" s="34">
        <f t="shared" si="130"/>
        <v>124505</v>
      </c>
      <c r="AA176" s="34">
        <f t="shared" si="130"/>
        <v>124505</v>
      </c>
      <c r="AB176" s="34">
        <f t="shared" si="130"/>
        <v>124505</v>
      </c>
      <c r="AC176" s="130">
        <f t="shared" si="95"/>
        <v>100</v>
      </c>
    </row>
    <row r="177" spans="1:29" ht="60" x14ac:dyDescent="0.25">
      <c r="A177" s="3" t="s">
        <v>56</v>
      </c>
      <c r="B177" s="78">
        <v>51</v>
      </c>
      <c r="C177" s="78">
        <v>2</v>
      </c>
      <c r="D177" s="4" t="s">
        <v>146</v>
      </c>
      <c r="E177" s="78">
        <v>851</v>
      </c>
      <c r="F177" s="4" t="s">
        <v>80</v>
      </c>
      <c r="G177" s="4" t="s">
        <v>14</v>
      </c>
      <c r="H177" s="4" t="s">
        <v>388</v>
      </c>
      <c r="I177" s="4" t="s">
        <v>112</v>
      </c>
      <c r="J177" s="34" t="e">
        <f t="shared" si="130"/>
        <v>#REF!</v>
      </c>
      <c r="K177" s="34" t="e">
        <f t="shared" si="130"/>
        <v>#REF!</v>
      </c>
      <c r="L177" s="34" t="e">
        <f t="shared" si="130"/>
        <v>#REF!</v>
      </c>
      <c r="M177" s="34" t="e">
        <f t="shared" si="130"/>
        <v>#REF!</v>
      </c>
      <c r="N177" s="34" t="e">
        <f t="shared" si="130"/>
        <v>#REF!</v>
      </c>
      <c r="O177" s="34" t="e">
        <f t="shared" si="130"/>
        <v>#REF!</v>
      </c>
      <c r="P177" s="34" t="e">
        <f t="shared" si="130"/>
        <v>#REF!</v>
      </c>
      <c r="Q177" s="34" t="e">
        <f t="shared" si="130"/>
        <v>#REF!</v>
      </c>
      <c r="R177" s="34" t="e">
        <f t="shared" si="130"/>
        <v>#REF!</v>
      </c>
      <c r="S177" s="34" t="e">
        <f t="shared" si="130"/>
        <v>#REF!</v>
      </c>
      <c r="T177" s="34" t="e">
        <f t="shared" si="130"/>
        <v>#REF!</v>
      </c>
      <c r="U177" s="34" t="e">
        <f t="shared" si="130"/>
        <v>#REF!</v>
      </c>
      <c r="V177" s="34" t="e">
        <f t="shared" si="130"/>
        <v>#REF!</v>
      </c>
      <c r="W177" s="34" t="e">
        <f t="shared" si="130"/>
        <v>#REF!</v>
      </c>
      <c r="X177" s="34" t="e">
        <f t="shared" si="130"/>
        <v>#REF!</v>
      </c>
      <c r="Y177" s="34" t="e">
        <f t="shared" si="130"/>
        <v>#REF!</v>
      </c>
      <c r="Z177" s="34">
        <f t="shared" si="130"/>
        <v>124505</v>
      </c>
      <c r="AA177" s="34">
        <f t="shared" si="130"/>
        <v>124505</v>
      </c>
      <c r="AB177" s="34">
        <f t="shared" si="130"/>
        <v>124505</v>
      </c>
      <c r="AC177" s="130">
        <f t="shared" si="95"/>
        <v>100</v>
      </c>
    </row>
    <row r="178" spans="1:29" ht="20.25" customHeight="1" x14ac:dyDescent="0.25">
      <c r="A178" s="3" t="s">
        <v>57</v>
      </c>
      <c r="B178" s="78">
        <v>51</v>
      </c>
      <c r="C178" s="78">
        <v>2</v>
      </c>
      <c r="D178" s="4" t="s">
        <v>146</v>
      </c>
      <c r="E178" s="78">
        <v>851</v>
      </c>
      <c r="F178" s="4" t="s">
        <v>80</v>
      </c>
      <c r="G178" s="4" t="s">
        <v>14</v>
      </c>
      <c r="H178" s="4" t="s">
        <v>388</v>
      </c>
      <c r="I178" s="4" t="s">
        <v>114</v>
      </c>
      <c r="J178" s="34" t="e">
        <f>'2.ВС'!#REF!</f>
        <v>#REF!</v>
      </c>
      <c r="K178" s="34" t="e">
        <f>'2.ВС'!#REF!</f>
        <v>#REF!</v>
      </c>
      <c r="L178" s="34" t="e">
        <f>'2.ВС'!#REF!</f>
        <v>#REF!</v>
      </c>
      <c r="M178" s="34" t="e">
        <f>'2.ВС'!#REF!</f>
        <v>#REF!</v>
      </c>
      <c r="N178" s="34" t="e">
        <f>'2.ВС'!#REF!</f>
        <v>#REF!</v>
      </c>
      <c r="O178" s="34" t="e">
        <f>'2.ВС'!#REF!</f>
        <v>#REF!</v>
      </c>
      <c r="P178" s="34" t="e">
        <f>'2.ВС'!#REF!</f>
        <v>#REF!</v>
      </c>
      <c r="Q178" s="34" t="e">
        <f>'2.ВС'!#REF!</f>
        <v>#REF!</v>
      </c>
      <c r="R178" s="34" t="e">
        <f>'2.ВС'!#REF!</f>
        <v>#REF!</v>
      </c>
      <c r="S178" s="34" t="e">
        <f>'2.ВС'!#REF!</f>
        <v>#REF!</v>
      </c>
      <c r="T178" s="34" t="e">
        <f>'2.ВС'!#REF!</f>
        <v>#REF!</v>
      </c>
      <c r="U178" s="34" t="e">
        <f>'2.ВС'!#REF!</f>
        <v>#REF!</v>
      </c>
      <c r="V178" s="34" t="e">
        <f>'2.ВС'!#REF!</f>
        <v>#REF!</v>
      </c>
      <c r="W178" s="34" t="e">
        <f>'2.ВС'!#REF!</f>
        <v>#REF!</v>
      </c>
      <c r="X178" s="34" t="e">
        <f>'2.ВС'!#REF!</f>
        <v>#REF!</v>
      </c>
      <c r="Y178" s="34" t="e">
        <f>'2.ВС'!#REF!</f>
        <v>#REF!</v>
      </c>
      <c r="Z178" s="34">
        <f>'2.ВС'!J183</f>
        <v>124505</v>
      </c>
      <c r="AA178" s="34">
        <f>'2.ВС'!K183</f>
        <v>124505</v>
      </c>
      <c r="AB178" s="34">
        <f>'2.ВС'!L183</f>
        <v>124505</v>
      </c>
      <c r="AC178" s="130">
        <f t="shared" si="95"/>
        <v>100</v>
      </c>
    </row>
    <row r="179" spans="1:29" ht="90" hidden="1" x14ac:dyDescent="0.25">
      <c r="A179" s="13" t="s">
        <v>402</v>
      </c>
      <c r="B179" s="78">
        <v>51</v>
      </c>
      <c r="C179" s="78">
        <v>2</v>
      </c>
      <c r="D179" s="4" t="s">
        <v>146</v>
      </c>
      <c r="E179" s="78">
        <v>851</v>
      </c>
      <c r="F179" s="4" t="s">
        <v>80</v>
      </c>
      <c r="G179" s="4" t="s">
        <v>14</v>
      </c>
      <c r="H179" s="4" t="s">
        <v>382</v>
      </c>
      <c r="I179" s="4"/>
      <c r="J179" s="34" t="e">
        <f t="shared" si="129"/>
        <v>#REF!</v>
      </c>
      <c r="K179" s="34" t="e">
        <f t="shared" si="129"/>
        <v>#REF!</v>
      </c>
      <c r="L179" s="34" t="e">
        <f t="shared" si="129"/>
        <v>#REF!</v>
      </c>
      <c r="M179" s="34" t="e">
        <f t="shared" si="129"/>
        <v>#REF!</v>
      </c>
      <c r="N179" s="34" t="e">
        <f t="shared" si="129"/>
        <v>#REF!</v>
      </c>
      <c r="O179" s="34" t="e">
        <f t="shared" si="129"/>
        <v>#REF!</v>
      </c>
      <c r="P179" s="34" t="e">
        <f t="shared" si="129"/>
        <v>#REF!</v>
      </c>
      <c r="Q179" s="34" t="e">
        <f t="shared" si="129"/>
        <v>#REF!</v>
      </c>
      <c r="R179" s="34" t="e">
        <f t="shared" si="129"/>
        <v>#REF!</v>
      </c>
      <c r="S179" s="34" t="e">
        <f t="shared" si="129"/>
        <v>#REF!</v>
      </c>
      <c r="T179" s="34" t="e">
        <f t="shared" si="129"/>
        <v>#REF!</v>
      </c>
      <c r="U179" s="34" t="e">
        <f t="shared" si="129"/>
        <v>#REF!</v>
      </c>
      <c r="V179" s="34" t="e">
        <f t="shared" si="129"/>
        <v>#REF!</v>
      </c>
      <c r="W179" s="34" t="e">
        <f t="shared" si="129"/>
        <v>#REF!</v>
      </c>
      <c r="X179" s="34" t="e">
        <f t="shared" si="129"/>
        <v>#REF!</v>
      </c>
      <c r="Y179" s="34" t="e">
        <f t="shared" si="129"/>
        <v>#REF!</v>
      </c>
      <c r="Z179" s="34">
        <f t="shared" si="129"/>
        <v>0</v>
      </c>
      <c r="AA179" s="34">
        <f t="shared" si="129"/>
        <v>0</v>
      </c>
      <c r="AB179" s="34">
        <f t="shared" si="129"/>
        <v>0</v>
      </c>
      <c r="AC179" s="130" t="e">
        <f t="shared" si="95"/>
        <v>#DIV/0!</v>
      </c>
    </row>
    <row r="180" spans="1:29" ht="60" hidden="1" x14ac:dyDescent="0.25">
      <c r="A180" s="3" t="s">
        <v>56</v>
      </c>
      <c r="B180" s="78">
        <v>51</v>
      </c>
      <c r="C180" s="78">
        <v>2</v>
      </c>
      <c r="D180" s="4" t="s">
        <v>146</v>
      </c>
      <c r="E180" s="78">
        <v>851</v>
      </c>
      <c r="F180" s="4" t="s">
        <v>80</v>
      </c>
      <c r="G180" s="4" t="s">
        <v>14</v>
      </c>
      <c r="H180" s="4" t="s">
        <v>382</v>
      </c>
      <c r="I180" s="4" t="s">
        <v>112</v>
      </c>
      <c r="J180" s="34" t="e">
        <f t="shared" ref="J180:AB180" si="131">J181</f>
        <v>#REF!</v>
      </c>
      <c r="K180" s="34" t="e">
        <f t="shared" si="131"/>
        <v>#REF!</v>
      </c>
      <c r="L180" s="34" t="e">
        <f t="shared" si="131"/>
        <v>#REF!</v>
      </c>
      <c r="M180" s="34" t="e">
        <f t="shared" si="131"/>
        <v>#REF!</v>
      </c>
      <c r="N180" s="34" t="e">
        <f t="shared" si="131"/>
        <v>#REF!</v>
      </c>
      <c r="O180" s="34" t="e">
        <f t="shared" si="131"/>
        <v>#REF!</v>
      </c>
      <c r="P180" s="34" t="e">
        <f t="shared" si="131"/>
        <v>#REF!</v>
      </c>
      <c r="Q180" s="34" t="e">
        <f t="shared" si="131"/>
        <v>#REF!</v>
      </c>
      <c r="R180" s="34" t="e">
        <f t="shared" si="131"/>
        <v>#REF!</v>
      </c>
      <c r="S180" s="34" t="e">
        <f t="shared" si="131"/>
        <v>#REF!</v>
      </c>
      <c r="T180" s="34" t="e">
        <f t="shared" si="131"/>
        <v>#REF!</v>
      </c>
      <c r="U180" s="34" t="e">
        <f t="shared" si="131"/>
        <v>#REF!</v>
      </c>
      <c r="V180" s="34" t="e">
        <f t="shared" si="131"/>
        <v>#REF!</v>
      </c>
      <c r="W180" s="34" t="e">
        <f t="shared" si="131"/>
        <v>#REF!</v>
      </c>
      <c r="X180" s="34" t="e">
        <f t="shared" si="131"/>
        <v>#REF!</v>
      </c>
      <c r="Y180" s="34" t="e">
        <f t="shared" si="131"/>
        <v>#REF!</v>
      </c>
      <c r="Z180" s="34">
        <f t="shared" si="131"/>
        <v>0</v>
      </c>
      <c r="AA180" s="34">
        <f t="shared" si="131"/>
        <v>0</v>
      </c>
      <c r="AB180" s="34">
        <f t="shared" si="131"/>
        <v>0</v>
      </c>
      <c r="AC180" s="130" t="e">
        <f t="shared" si="95"/>
        <v>#DIV/0!</v>
      </c>
    </row>
    <row r="181" spans="1:29" ht="30" hidden="1" x14ac:dyDescent="0.25">
      <c r="A181" s="3" t="s">
        <v>113</v>
      </c>
      <c r="B181" s="78">
        <v>51</v>
      </c>
      <c r="C181" s="78">
        <v>2</v>
      </c>
      <c r="D181" s="4" t="s">
        <v>146</v>
      </c>
      <c r="E181" s="78">
        <v>851</v>
      </c>
      <c r="F181" s="4" t="s">
        <v>80</v>
      </c>
      <c r="G181" s="4" t="s">
        <v>14</v>
      </c>
      <c r="H181" s="4" t="s">
        <v>382</v>
      </c>
      <c r="I181" s="4" t="s">
        <v>114</v>
      </c>
      <c r="J181" s="34" t="e">
        <f>'2.ВС'!#REF!</f>
        <v>#REF!</v>
      </c>
      <c r="K181" s="34" t="e">
        <f>'2.ВС'!#REF!</f>
        <v>#REF!</v>
      </c>
      <c r="L181" s="34" t="e">
        <f>'2.ВС'!#REF!</f>
        <v>#REF!</v>
      </c>
      <c r="M181" s="34" t="e">
        <f>'2.ВС'!#REF!</f>
        <v>#REF!</v>
      </c>
      <c r="N181" s="34" t="e">
        <f>'2.ВС'!#REF!</f>
        <v>#REF!</v>
      </c>
      <c r="O181" s="34" t="e">
        <f>'2.ВС'!#REF!</f>
        <v>#REF!</v>
      </c>
      <c r="P181" s="34" t="e">
        <f>'2.ВС'!#REF!</f>
        <v>#REF!</v>
      </c>
      <c r="Q181" s="34" t="e">
        <f>'2.ВС'!#REF!</f>
        <v>#REF!</v>
      </c>
      <c r="R181" s="34" t="e">
        <f>'2.ВС'!#REF!</f>
        <v>#REF!</v>
      </c>
      <c r="S181" s="34" t="e">
        <f>'2.ВС'!#REF!</f>
        <v>#REF!</v>
      </c>
      <c r="T181" s="34" t="e">
        <f>'2.ВС'!#REF!</f>
        <v>#REF!</v>
      </c>
      <c r="U181" s="34" t="e">
        <f>'2.ВС'!#REF!</f>
        <v>#REF!</v>
      </c>
      <c r="V181" s="34" t="e">
        <f>'2.ВС'!#REF!</f>
        <v>#REF!</v>
      </c>
      <c r="W181" s="34" t="e">
        <f>'2.ВС'!#REF!</f>
        <v>#REF!</v>
      </c>
      <c r="X181" s="34" t="e">
        <f>'2.ВС'!#REF!</f>
        <v>#REF!</v>
      </c>
      <c r="Y181" s="34" t="e">
        <f>'2.ВС'!#REF!</f>
        <v>#REF!</v>
      </c>
      <c r="Z181" s="34">
        <f>'2.ВС'!J186</f>
        <v>0</v>
      </c>
      <c r="AA181" s="34">
        <f>'2.ВС'!K186</f>
        <v>0</v>
      </c>
      <c r="AB181" s="34">
        <f>'2.ВС'!L186</f>
        <v>0</v>
      </c>
      <c r="AC181" s="130" t="e">
        <f t="shared" si="95"/>
        <v>#DIV/0!</v>
      </c>
    </row>
    <row r="182" spans="1:29" ht="33" customHeight="1" x14ac:dyDescent="0.25">
      <c r="A182" s="13" t="s">
        <v>408</v>
      </c>
      <c r="B182" s="78">
        <v>51</v>
      </c>
      <c r="C182" s="78">
        <v>2</v>
      </c>
      <c r="D182" s="4" t="s">
        <v>146</v>
      </c>
      <c r="E182" s="78">
        <v>851</v>
      </c>
      <c r="F182" s="4" t="s">
        <v>80</v>
      </c>
      <c r="G182" s="4" t="s">
        <v>14</v>
      </c>
      <c r="H182" s="4" t="s">
        <v>409</v>
      </c>
      <c r="I182" s="4"/>
      <c r="J182" s="34" t="e">
        <f t="shared" si="129"/>
        <v>#REF!</v>
      </c>
      <c r="K182" s="34" t="e">
        <f t="shared" si="129"/>
        <v>#REF!</v>
      </c>
      <c r="L182" s="34" t="e">
        <f t="shared" si="129"/>
        <v>#REF!</v>
      </c>
      <c r="M182" s="34" t="e">
        <f t="shared" si="129"/>
        <v>#REF!</v>
      </c>
      <c r="N182" s="34" t="e">
        <f t="shared" si="129"/>
        <v>#REF!</v>
      </c>
      <c r="O182" s="34" t="e">
        <f t="shared" si="129"/>
        <v>#REF!</v>
      </c>
      <c r="P182" s="34" t="e">
        <f t="shared" si="129"/>
        <v>#REF!</v>
      </c>
      <c r="Q182" s="34" t="e">
        <f t="shared" si="129"/>
        <v>#REF!</v>
      </c>
      <c r="R182" s="34" t="e">
        <f t="shared" si="129"/>
        <v>#REF!</v>
      </c>
      <c r="S182" s="34" t="e">
        <f t="shared" si="129"/>
        <v>#REF!</v>
      </c>
      <c r="T182" s="34" t="e">
        <f t="shared" si="129"/>
        <v>#REF!</v>
      </c>
      <c r="U182" s="34" t="e">
        <f t="shared" si="129"/>
        <v>#REF!</v>
      </c>
      <c r="V182" s="34" t="e">
        <f t="shared" si="129"/>
        <v>#REF!</v>
      </c>
      <c r="W182" s="34" t="e">
        <f t="shared" si="129"/>
        <v>#REF!</v>
      </c>
      <c r="X182" s="34" t="e">
        <f t="shared" si="129"/>
        <v>#REF!</v>
      </c>
      <c r="Y182" s="34" t="e">
        <f t="shared" si="129"/>
        <v>#REF!</v>
      </c>
      <c r="Z182" s="34">
        <f t="shared" si="129"/>
        <v>225000</v>
      </c>
      <c r="AA182" s="34">
        <f t="shared" si="129"/>
        <v>225000</v>
      </c>
      <c r="AB182" s="34">
        <f t="shared" si="129"/>
        <v>0</v>
      </c>
      <c r="AC182" s="130">
        <f t="shared" si="95"/>
        <v>0</v>
      </c>
    </row>
    <row r="183" spans="1:29" ht="60" x14ac:dyDescent="0.25">
      <c r="A183" s="3" t="s">
        <v>56</v>
      </c>
      <c r="B183" s="78">
        <v>51</v>
      </c>
      <c r="C183" s="78">
        <v>2</v>
      </c>
      <c r="D183" s="4" t="s">
        <v>146</v>
      </c>
      <c r="E183" s="78">
        <v>851</v>
      </c>
      <c r="F183" s="4" t="s">
        <v>80</v>
      </c>
      <c r="G183" s="4" t="s">
        <v>14</v>
      </c>
      <c r="H183" s="4" t="s">
        <v>409</v>
      </c>
      <c r="I183" s="4" t="s">
        <v>112</v>
      </c>
      <c r="J183" s="34" t="e">
        <f t="shared" si="129"/>
        <v>#REF!</v>
      </c>
      <c r="K183" s="34" t="e">
        <f t="shared" si="129"/>
        <v>#REF!</v>
      </c>
      <c r="L183" s="34" t="e">
        <f t="shared" si="129"/>
        <v>#REF!</v>
      </c>
      <c r="M183" s="34" t="e">
        <f t="shared" si="129"/>
        <v>#REF!</v>
      </c>
      <c r="N183" s="34" t="e">
        <f t="shared" si="129"/>
        <v>#REF!</v>
      </c>
      <c r="O183" s="34" t="e">
        <f t="shared" si="129"/>
        <v>#REF!</v>
      </c>
      <c r="P183" s="34" t="e">
        <f t="shared" si="129"/>
        <v>#REF!</v>
      </c>
      <c r="Q183" s="34" t="e">
        <f t="shared" si="129"/>
        <v>#REF!</v>
      </c>
      <c r="R183" s="34" t="e">
        <f t="shared" si="129"/>
        <v>#REF!</v>
      </c>
      <c r="S183" s="34" t="e">
        <f t="shared" si="129"/>
        <v>#REF!</v>
      </c>
      <c r="T183" s="34" t="e">
        <f t="shared" si="129"/>
        <v>#REF!</v>
      </c>
      <c r="U183" s="34" t="e">
        <f t="shared" si="129"/>
        <v>#REF!</v>
      </c>
      <c r="V183" s="34" t="e">
        <f t="shared" si="129"/>
        <v>#REF!</v>
      </c>
      <c r="W183" s="34" t="e">
        <f t="shared" si="129"/>
        <v>#REF!</v>
      </c>
      <c r="X183" s="34" t="e">
        <f t="shared" si="129"/>
        <v>#REF!</v>
      </c>
      <c r="Y183" s="34" t="e">
        <f t="shared" si="129"/>
        <v>#REF!</v>
      </c>
      <c r="Z183" s="34">
        <f t="shared" si="129"/>
        <v>225000</v>
      </c>
      <c r="AA183" s="34">
        <f t="shared" si="129"/>
        <v>225000</v>
      </c>
      <c r="AB183" s="34">
        <f t="shared" si="129"/>
        <v>0</v>
      </c>
      <c r="AC183" s="130">
        <f t="shared" si="95"/>
        <v>0</v>
      </c>
    </row>
    <row r="184" spans="1:29" ht="19.5" customHeight="1" x14ac:dyDescent="0.25">
      <c r="A184" s="3" t="s">
        <v>113</v>
      </c>
      <c r="B184" s="78">
        <v>51</v>
      </c>
      <c r="C184" s="78">
        <v>2</v>
      </c>
      <c r="D184" s="4" t="s">
        <v>146</v>
      </c>
      <c r="E184" s="78">
        <v>851</v>
      </c>
      <c r="F184" s="4" t="s">
        <v>80</v>
      </c>
      <c r="G184" s="4" t="s">
        <v>14</v>
      </c>
      <c r="H184" s="4" t="s">
        <v>409</v>
      </c>
      <c r="I184" s="4" t="s">
        <v>114</v>
      </c>
      <c r="J184" s="34" t="e">
        <f>'2.ВС'!#REF!</f>
        <v>#REF!</v>
      </c>
      <c r="K184" s="34" t="e">
        <f>'2.ВС'!#REF!</f>
        <v>#REF!</v>
      </c>
      <c r="L184" s="34" t="e">
        <f>'2.ВС'!#REF!</f>
        <v>#REF!</v>
      </c>
      <c r="M184" s="34" t="e">
        <f>'2.ВС'!#REF!</f>
        <v>#REF!</v>
      </c>
      <c r="N184" s="34" t="e">
        <f>'2.ВС'!#REF!</f>
        <v>#REF!</v>
      </c>
      <c r="O184" s="34" t="e">
        <f>'2.ВС'!#REF!</f>
        <v>#REF!</v>
      </c>
      <c r="P184" s="34" t="e">
        <f>'2.ВС'!#REF!</f>
        <v>#REF!</v>
      </c>
      <c r="Q184" s="34" t="e">
        <f>'2.ВС'!#REF!</f>
        <v>#REF!</v>
      </c>
      <c r="R184" s="34" t="e">
        <f>'2.ВС'!#REF!</f>
        <v>#REF!</v>
      </c>
      <c r="S184" s="34" t="e">
        <f>'2.ВС'!#REF!</f>
        <v>#REF!</v>
      </c>
      <c r="T184" s="34" t="e">
        <f>'2.ВС'!#REF!</f>
        <v>#REF!</v>
      </c>
      <c r="U184" s="34" t="e">
        <f>'2.ВС'!#REF!</f>
        <v>#REF!</v>
      </c>
      <c r="V184" s="34" t="e">
        <f>'2.ВС'!#REF!</f>
        <v>#REF!</v>
      </c>
      <c r="W184" s="34" t="e">
        <f>'2.ВС'!#REF!</f>
        <v>#REF!</v>
      </c>
      <c r="X184" s="34" t="e">
        <f>'2.ВС'!#REF!</f>
        <v>#REF!</v>
      </c>
      <c r="Y184" s="34" t="e">
        <f>'2.ВС'!#REF!</f>
        <v>#REF!</v>
      </c>
      <c r="Z184" s="34">
        <f>'2.ВС'!J189</f>
        <v>225000</v>
      </c>
      <c r="AA184" s="34">
        <f>'2.ВС'!K189</f>
        <v>225000</v>
      </c>
      <c r="AB184" s="34">
        <f>'2.ВС'!L189</f>
        <v>0</v>
      </c>
      <c r="AC184" s="130">
        <f t="shared" si="95"/>
        <v>0</v>
      </c>
    </row>
    <row r="185" spans="1:29" ht="64.5" customHeight="1" x14ac:dyDescent="0.25">
      <c r="A185" s="29" t="s">
        <v>441</v>
      </c>
      <c r="B185" s="14">
        <v>51</v>
      </c>
      <c r="C185" s="14">
        <v>3</v>
      </c>
      <c r="D185" s="4"/>
      <c r="E185" s="14"/>
      <c r="F185" s="31"/>
      <c r="G185" s="38"/>
      <c r="H185" s="38"/>
      <c r="I185" s="31"/>
      <c r="J185" s="35" t="e">
        <f t="shared" ref="J185" si="132">J187</f>
        <v>#REF!</v>
      </c>
      <c r="K185" s="35" t="e">
        <f t="shared" ref="K185:U185" si="133">K187</f>
        <v>#REF!</v>
      </c>
      <c r="L185" s="35" t="e">
        <f t="shared" si="133"/>
        <v>#REF!</v>
      </c>
      <c r="M185" s="35" t="e">
        <f t="shared" si="133"/>
        <v>#REF!</v>
      </c>
      <c r="N185" s="35" t="e">
        <f t="shared" si="133"/>
        <v>#REF!</v>
      </c>
      <c r="O185" s="35" t="e">
        <f t="shared" si="133"/>
        <v>#REF!</v>
      </c>
      <c r="P185" s="35" t="e">
        <f t="shared" si="133"/>
        <v>#REF!</v>
      </c>
      <c r="Q185" s="35" t="e">
        <f t="shared" si="133"/>
        <v>#REF!</v>
      </c>
      <c r="R185" s="35" t="e">
        <f t="shared" si="133"/>
        <v>#REF!</v>
      </c>
      <c r="S185" s="35" t="e">
        <f t="shared" si="133"/>
        <v>#REF!</v>
      </c>
      <c r="T185" s="35" t="e">
        <f t="shared" si="133"/>
        <v>#REF!</v>
      </c>
      <c r="U185" s="35" t="e">
        <f t="shared" si="133"/>
        <v>#REF!</v>
      </c>
      <c r="V185" s="35" t="e">
        <f t="shared" ref="V185:Y185" si="134">V187</f>
        <v>#REF!</v>
      </c>
      <c r="W185" s="35" t="e">
        <f t="shared" si="134"/>
        <v>#REF!</v>
      </c>
      <c r="X185" s="35" t="e">
        <f t="shared" si="134"/>
        <v>#REF!</v>
      </c>
      <c r="Y185" s="35" t="e">
        <f t="shared" si="134"/>
        <v>#REF!</v>
      </c>
      <c r="Z185" s="35">
        <f t="shared" ref="Z185:AB185" si="135">Z187</f>
        <v>5000</v>
      </c>
      <c r="AA185" s="35">
        <f t="shared" si="135"/>
        <v>5000</v>
      </c>
      <c r="AB185" s="35">
        <f t="shared" si="135"/>
        <v>0</v>
      </c>
      <c r="AC185" s="130">
        <f t="shared" si="95"/>
        <v>0</v>
      </c>
    </row>
    <row r="186" spans="1:29" ht="89.25" customHeight="1" x14ac:dyDescent="0.25">
      <c r="A186" s="29" t="s">
        <v>249</v>
      </c>
      <c r="B186" s="14">
        <v>51</v>
      </c>
      <c r="C186" s="14">
        <v>3</v>
      </c>
      <c r="D186" s="31" t="s">
        <v>146</v>
      </c>
      <c r="E186" s="14"/>
      <c r="F186" s="31"/>
      <c r="G186" s="38"/>
      <c r="H186" s="38"/>
      <c r="I186" s="31"/>
      <c r="J186" s="35" t="e">
        <f t="shared" ref="J186:AB189" si="136">J187</f>
        <v>#REF!</v>
      </c>
      <c r="K186" s="35" t="e">
        <f t="shared" si="136"/>
        <v>#REF!</v>
      </c>
      <c r="L186" s="35" t="e">
        <f t="shared" si="136"/>
        <v>#REF!</v>
      </c>
      <c r="M186" s="35" t="e">
        <f t="shared" si="136"/>
        <v>#REF!</v>
      </c>
      <c r="N186" s="35" t="e">
        <f t="shared" si="136"/>
        <v>#REF!</v>
      </c>
      <c r="O186" s="35" t="e">
        <f t="shared" si="136"/>
        <v>#REF!</v>
      </c>
      <c r="P186" s="35" t="e">
        <f t="shared" si="136"/>
        <v>#REF!</v>
      </c>
      <c r="Q186" s="35" t="e">
        <f t="shared" si="136"/>
        <v>#REF!</v>
      </c>
      <c r="R186" s="35" t="e">
        <f t="shared" si="136"/>
        <v>#REF!</v>
      </c>
      <c r="S186" s="35" t="e">
        <f t="shared" si="136"/>
        <v>#REF!</v>
      </c>
      <c r="T186" s="35" t="e">
        <f t="shared" si="136"/>
        <v>#REF!</v>
      </c>
      <c r="U186" s="35" t="e">
        <f t="shared" si="136"/>
        <v>#REF!</v>
      </c>
      <c r="V186" s="35" t="e">
        <f t="shared" si="136"/>
        <v>#REF!</v>
      </c>
      <c r="W186" s="35" t="e">
        <f t="shared" si="136"/>
        <v>#REF!</v>
      </c>
      <c r="X186" s="35" t="e">
        <f t="shared" si="136"/>
        <v>#REF!</v>
      </c>
      <c r="Y186" s="35" t="e">
        <f t="shared" si="136"/>
        <v>#REF!</v>
      </c>
      <c r="Z186" s="35">
        <f t="shared" si="136"/>
        <v>5000</v>
      </c>
      <c r="AA186" s="35">
        <f t="shared" si="136"/>
        <v>5000</v>
      </c>
      <c r="AB186" s="35">
        <f t="shared" si="136"/>
        <v>0</v>
      </c>
      <c r="AC186" s="130">
        <f t="shared" si="95"/>
        <v>0</v>
      </c>
    </row>
    <row r="187" spans="1:29" ht="28.5" x14ac:dyDescent="0.25">
      <c r="A187" s="29" t="s">
        <v>9</v>
      </c>
      <c r="B187" s="14">
        <v>51</v>
      </c>
      <c r="C187" s="14">
        <v>3</v>
      </c>
      <c r="D187" s="4" t="s">
        <v>146</v>
      </c>
      <c r="E187" s="14">
        <v>851</v>
      </c>
      <c r="F187" s="31"/>
      <c r="G187" s="38"/>
      <c r="H187" s="38"/>
      <c r="I187" s="31"/>
      <c r="J187" s="35" t="e">
        <f t="shared" si="136"/>
        <v>#REF!</v>
      </c>
      <c r="K187" s="35" t="e">
        <f t="shared" si="136"/>
        <v>#REF!</v>
      </c>
      <c r="L187" s="35" t="e">
        <f t="shared" si="136"/>
        <v>#REF!</v>
      </c>
      <c r="M187" s="35" t="e">
        <f t="shared" si="136"/>
        <v>#REF!</v>
      </c>
      <c r="N187" s="35" t="e">
        <f t="shared" si="136"/>
        <v>#REF!</v>
      </c>
      <c r="O187" s="35" t="e">
        <f t="shared" si="136"/>
        <v>#REF!</v>
      </c>
      <c r="P187" s="35" t="e">
        <f t="shared" si="136"/>
        <v>#REF!</v>
      </c>
      <c r="Q187" s="35" t="e">
        <f t="shared" si="136"/>
        <v>#REF!</v>
      </c>
      <c r="R187" s="35" t="e">
        <f t="shared" si="136"/>
        <v>#REF!</v>
      </c>
      <c r="S187" s="35" t="e">
        <f t="shared" si="136"/>
        <v>#REF!</v>
      </c>
      <c r="T187" s="35" t="e">
        <f t="shared" si="136"/>
        <v>#REF!</v>
      </c>
      <c r="U187" s="35" t="e">
        <f t="shared" si="136"/>
        <v>#REF!</v>
      </c>
      <c r="V187" s="35" t="e">
        <f t="shared" si="136"/>
        <v>#REF!</v>
      </c>
      <c r="W187" s="35" t="e">
        <f t="shared" si="136"/>
        <v>#REF!</v>
      </c>
      <c r="X187" s="35" t="e">
        <f t="shared" si="136"/>
        <v>#REF!</v>
      </c>
      <c r="Y187" s="35" t="e">
        <f t="shared" si="136"/>
        <v>#REF!</v>
      </c>
      <c r="Z187" s="35">
        <f t="shared" si="136"/>
        <v>5000</v>
      </c>
      <c r="AA187" s="35">
        <f t="shared" si="136"/>
        <v>5000</v>
      </c>
      <c r="AB187" s="35">
        <f t="shared" si="136"/>
        <v>0</v>
      </c>
      <c r="AC187" s="130">
        <f t="shared" si="95"/>
        <v>0</v>
      </c>
    </row>
    <row r="188" spans="1:29" ht="49.5" customHeight="1" x14ac:dyDescent="0.25">
      <c r="A188" s="25" t="s">
        <v>124</v>
      </c>
      <c r="B188" s="78">
        <v>51</v>
      </c>
      <c r="C188" s="78">
        <v>3</v>
      </c>
      <c r="D188" s="4" t="s">
        <v>146</v>
      </c>
      <c r="E188" s="78">
        <v>851</v>
      </c>
      <c r="F188" s="4" t="s">
        <v>80</v>
      </c>
      <c r="G188" s="4" t="s">
        <v>16</v>
      </c>
      <c r="H188" s="4" t="s">
        <v>303</v>
      </c>
      <c r="I188" s="4"/>
      <c r="J188" s="34" t="e">
        <f t="shared" si="136"/>
        <v>#REF!</v>
      </c>
      <c r="K188" s="34" t="e">
        <f t="shared" si="136"/>
        <v>#REF!</v>
      </c>
      <c r="L188" s="34" t="e">
        <f t="shared" si="136"/>
        <v>#REF!</v>
      </c>
      <c r="M188" s="34" t="e">
        <f t="shared" si="136"/>
        <v>#REF!</v>
      </c>
      <c r="N188" s="34" t="e">
        <f t="shared" si="136"/>
        <v>#REF!</v>
      </c>
      <c r="O188" s="34" t="e">
        <f t="shared" si="136"/>
        <v>#REF!</v>
      </c>
      <c r="P188" s="34" t="e">
        <f t="shared" si="136"/>
        <v>#REF!</v>
      </c>
      <c r="Q188" s="34" t="e">
        <f t="shared" si="136"/>
        <v>#REF!</v>
      </c>
      <c r="R188" s="34" t="e">
        <f t="shared" si="136"/>
        <v>#REF!</v>
      </c>
      <c r="S188" s="34" t="e">
        <f t="shared" si="136"/>
        <v>#REF!</v>
      </c>
      <c r="T188" s="34" t="e">
        <f t="shared" si="136"/>
        <v>#REF!</v>
      </c>
      <c r="U188" s="34" t="e">
        <f t="shared" si="136"/>
        <v>#REF!</v>
      </c>
      <c r="V188" s="34" t="e">
        <f t="shared" si="136"/>
        <v>#REF!</v>
      </c>
      <c r="W188" s="34" t="e">
        <f t="shared" si="136"/>
        <v>#REF!</v>
      </c>
      <c r="X188" s="34" t="e">
        <f t="shared" si="136"/>
        <v>#REF!</v>
      </c>
      <c r="Y188" s="34" t="e">
        <f t="shared" si="136"/>
        <v>#REF!</v>
      </c>
      <c r="Z188" s="34">
        <f t="shared" si="136"/>
        <v>5000</v>
      </c>
      <c r="AA188" s="34">
        <f t="shared" si="136"/>
        <v>5000</v>
      </c>
      <c r="AB188" s="34">
        <f t="shared" si="136"/>
        <v>0</v>
      </c>
      <c r="AC188" s="130">
        <f t="shared" si="95"/>
        <v>0</v>
      </c>
    </row>
    <row r="189" spans="1:29" ht="51.75" customHeight="1" x14ac:dyDescent="0.25">
      <c r="A189" s="3" t="s">
        <v>25</v>
      </c>
      <c r="B189" s="78">
        <v>51</v>
      </c>
      <c r="C189" s="78">
        <v>3</v>
      </c>
      <c r="D189" s="4" t="s">
        <v>146</v>
      </c>
      <c r="E189" s="78">
        <v>851</v>
      </c>
      <c r="F189" s="4" t="s">
        <v>80</v>
      </c>
      <c r="G189" s="4" t="s">
        <v>16</v>
      </c>
      <c r="H189" s="4" t="s">
        <v>303</v>
      </c>
      <c r="I189" s="4" t="s">
        <v>26</v>
      </c>
      <c r="J189" s="34" t="e">
        <f t="shared" si="136"/>
        <v>#REF!</v>
      </c>
      <c r="K189" s="34" t="e">
        <f t="shared" si="136"/>
        <v>#REF!</v>
      </c>
      <c r="L189" s="34" t="e">
        <f t="shared" si="136"/>
        <v>#REF!</v>
      </c>
      <c r="M189" s="34" t="e">
        <f t="shared" si="136"/>
        <v>#REF!</v>
      </c>
      <c r="N189" s="34" t="e">
        <f t="shared" si="136"/>
        <v>#REF!</v>
      </c>
      <c r="O189" s="34" t="e">
        <f t="shared" si="136"/>
        <v>#REF!</v>
      </c>
      <c r="P189" s="34" t="e">
        <f t="shared" si="136"/>
        <v>#REF!</v>
      </c>
      <c r="Q189" s="34" t="e">
        <f t="shared" si="136"/>
        <v>#REF!</v>
      </c>
      <c r="R189" s="34" t="e">
        <f t="shared" si="136"/>
        <v>#REF!</v>
      </c>
      <c r="S189" s="34" t="e">
        <f t="shared" si="136"/>
        <v>#REF!</v>
      </c>
      <c r="T189" s="34" t="e">
        <f t="shared" si="136"/>
        <v>#REF!</v>
      </c>
      <c r="U189" s="34" t="e">
        <f t="shared" si="136"/>
        <v>#REF!</v>
      </c>
      <c r="V189" s="34" t="e">
        <f t="shared" si="136"/>
        <v>#REF!</v>
      </c>
      <c r="W189" s="34" t="e">
        <f t="shared" si="136"/>
        <v>#REF!</v>
      </c>
      <c r="X189" s="34" t="e">
        <f t="shared" si="136"/>
        <v>#REF!</v>
      </c>
      <c r="Y189" s="34" t="e">
        <f t="shared" si="136"/>
        <v>#REF!</v>
      </c>
      <c r="Z189" s="34">
        <f t="shared" si="136"/>
        <v>5000</v>
      </c>
      <c r="AA189" s="34">
        <f t="shared" si="136"/>
        <v>5000</v>
      </c>
      <c r="AB189" s="34">
        <f t="shared" si="136"/>
        <v>0</v>
      </c>
      <c r="AC189" s="130">
        <f t="shared" si="95"/>
        <v>0</v>
      </c>
    </row>
    <row r="190" spans="1:29" ht="60" x14ac:dyDescent="0.25">
      <c r="A190" s="3" t="s">
        <v>12</v>
      </c>
      <c r="B190" s="78">
        <v>51</v>
      </c>
      <c r="C190" s="78">
        <v>3</v>
      </c>
      <c r="D190" s="4" t="s">
        <v>146</v>
      </c>
      <c r="E190" s="78">
        <v>851</v>
      </c>
      <c r="F190" s="4" t="s">
        <v>80</v>
      </c>
      <c r="G190" s="4" t="s">
        <v>16</v>
      </c>
      <c r="H190" s="4" t="s">
        <v>303</v>
      </c>
      <c r="I190" s="4" t="s">
        <v>27</v>
      </c>
      <c r="J190" s="34" t="e">
        <f>'2.ВС'!#REF!</f>
        <v>#REF!</v>
      </c>
      <c r="K190" s="34" t="e">
        <f>'2.ВС'!#REF!</f>
        <v>#REF!</v>
      </c>
      <c r="L190" s="34" t="e">
        <f>'2.ВС'!#REF!</f>
        <v>#REF!</v>
      </c>
      <c r="M190" s="34" t="e">
        <f>'2.ВС'!#REF!</f>
        <v>#REF!</v>
      </c>
      <c r="N190" s="34" t="e">
        <f>'2.ВС'!#REF!</f>
        <v>#REF!</v>
      </c>
      <c r="O190" s="34" t="e">
        <f>'2.ВС'!#REF!</f>
        <v>#REF!</v>
      </c>
      <c r="P190" s="34" t="e">
        <f>'2.ВС'!#REF!</f>
        <v>#REF!</v>
      </c>
      <c r="Q190" s="34" t="e">
        <f>'2.ВС'!#REF!</f>
        <v>#REF!</v>
      </c>
      <c r="R190" s="34" t="e">
        <f>'2.ВС'!#REF!</f>
        <v>#REF!</v>
      </c>
      <c r="S190" s="34" t="e">
        <f>'2.ВС'!#REF!</f>
        <v>#REF!</v>
      </c>
      <c r="T190" s="34" t="e">
        <f>'2.ВС'!#REF!</f>
        <v>#REF!</v>
      </c>
      <c r="U190" s="34" t="e">
        <f>'2.ВС'!#REF!</f>
        <v>#REF!</v>
      </c>
      <c r="V190" s="34" t="e">
        <f>'2.ВС'!#REF!</f>
        <v>#REF!</v>
      </c>
      <c r="W190" s="34" t="e">
        <f>'2.ВС'!#REF!</f>
        <v>#REF!</v>
      </c>
      <c r="X190" s="34" t="e">
        <f>'2.ВС'!#REF!</f>
        <v>#REF!</v>
      </c>
      <c r="Y190" s="34" t="e">
        <f>'2.ВС'!#REF!</f>
        <v>#REF!</v>
      </c>
      <c r="Z190" s="34">
        <f>'2.ВС'!J193</f>
        <v>5000</v>
      </c>
      <c r="AA190" s="34">
        <f>'2.ВС'!K193</f>
        <v>5000</v>
      </c>
      <c r="AB190" s="34">
        <f>'2.ВС'!L193</f>
        <v>0</v>
      </c>
      <c r="AC190" s="130">
        <f t="shared" si="95"/>
        <v>0</v>
      </c>
    </row>
    <row r="191" spans="1:29" ht="57.75" customHeight="1" x14ac:dyDescent="0.25">
      <c r="A191" s="29" t="s">
        <v>440</v>
      </c>
      <c r="B191" s="14">
        <v>51</v>
      </c>
      <c r="C191" s="14">
        <v>4</v>
      </c>
      <c r="D191" s="38"/>
      <c r="E191" s="14"/>
      <c r="F191" s="31"/>
      <c r="G191" s="38"/>
      <c r="H191" s="38"/>
      <c r="I191" s="31"/>
      <c r="J191" s="35" t="e">
        <f t="shared" ref="J191" si="137">J193</f>
        <v>#REF!</v>
      </c>
      <c r="K191" s="35" t="e">
        <f t="shared" ref="K191:U191" si="138">K193</f>
        <v>#REF!</v>
      </c>
      <c r="L191" s="35" t="e">
        <f t="shared" si="138"/>
        <v>#REF!</v>
      </c>
      <c r="M191" s="35" t="e">
        <f t="shared" si="138"/>
        <v>#REF!</v>
      </c>
      <c r="N191" s="35" t="e">
        <f t="shared" si="138"/>
        <v>#REF!</v>
      </c>
      <c r="O191" s="35" t="e">
        <f t="shared" si="138"/>
        <v>#REF!</v>
      </c>
      <c r="P191" s="35" t="e">
        <f t="shared" si="138"/>
        <v>#REF!</v>
      </c>
      <c r="Q191" s="35" t="e">
        <f t="shared" si="138"/>
        <v>#REF!</v>
      </c>
      <c r="R191" s="35" t="e">
        <f t="shared" si="138"/>
        <v>#REF!</v>
      </c>
      <c r="S191" s="35" t="e">
        <f t="shared" si="138"/>
        <v>#REF!</v>
      </c>
      <c r="T191" s="35" t="e">
        <f t="shared" si="138"/>
        <v>#REF!</v>
      </c>
      <c r="U191" s="35" t="e">
        <f t="shared" si="138"/>
        <v>#REF!</v>
      </c>
      <c r="V191" s="35" t="e">
        <f t="shared" ref="V191:Y191" si="139">V193</f>
        <v>#REF!</v>
      </c>
      <c r="W191" s="35" t="e">
        <f t="shared" si="139"/>
        <v>#REF!</v>
      </c>
      <c r="X191" s="35" t="e">
        <f t="shared" si="139"/>
        <v>#REF!</v>
      </c>
      <c r="Y191" s="35" t="e">
        <f t="shared" si="139"/>
        <v>#REF!</v>
      </c>
      <c r="Z191" s="35">
        <f t="shared" ref="Z191:AB191" si="140">Z193</f>
        <v>796300</v>
      </c>
      <c r="AA191" s="35">
        <f t="shared" si="140"/>
        <v>796300</v>
      </c>
      <c r="AB191" s="35">
        <f t="shared" si="140"/>
        <v>591636.96</v>
      </c>
      <c r="AC191" s="130">
        <f t="shared" si="95"/>
        <v>74.298249403491141</v>
      </c>
    </row>
    <row r="192" spans="1:29" ht="46.5" customHeight="1" x14ac:dyDescent="0.25">
      <c r="A192" s="29" t="s">
        <v>250</v>
      </c>
      <c r="B192" s="14">
        <v>51</v>
      </c>
      <c r="C192" s="14">
        <v>4</v>
      </c>
      <c r="D192" s="38" t="s">
        <v>146</v>
      </c>
      <c r="E192" s="14"/>
      <c r="F192" s="31"/>
      <c r="G192" s="38"/>
      <c r="H192" s="38"/>
      <c r="I192" s="31"/>
      <c r="J192" s="35" t="e">
        <f t="shared" ref="J192:AB192" si="141">J193</f>
        <v>#REF!</v>
      </c>
      <c r="K192" s="35" t="e">
        <f t="shared" si="141"/>
        <v>#REF!</v>
      </c>
      <c r="L192" s="35" t="e">
        <f t="shared" si="141"/>
        <v>#REF!</v>
      </c>
      <c r="M192" s="35" t="e">
        <f t="shared" si="141"/>
        <v>#REF!</v>
      </c>
      <c r="N192" s="35" t="e">
        <f t="shared" si="141"/>
        <v>#REF!</v>
      </c>
      <c r="O192" s="35" t="e">
        <f t="shared" si="141"/>
        <v>#REF!</v>
      </c>
      <c r="P192" s="35" t="e">
        <f t="shared" si="141"/>
        <v>#REF!</v>
      </c>
      <c r="Q192" s="35" t="e">
        <f t="shared" si="141"/>
        <v>#REF!</v>
      </c>
      <c r="R192" s="35" t="e">
        <f t="shared" si="141"/>
        <v>#REF!</v>
      </c>
      <c r="S192" s="35" t="e">
        <f t="shared" si="141"/>
        <v>#REF!</v>
      </c>
      <c r="T192" s="35" t="e">
        <f t="shared" si="141"/>
        <v>#REF!</v>
      </c>
      <c r="U192" s="35" t="e">
        <f t="shared" si="141"/>
        <v>#REF!</v>
      </c>
      <c r="V192" s="35" t="e">
        <f t="shared" si="141"/>
        <v>#REF!</v>
      </c>
      <c r="W192" s="35" t="e">
        <f t="shared" si="141"/>
        <v>#REF!</v>
      </c>
      <c r="X192" s="35" t="e">
        <f t="shared" si="141"/>
        <v>#REF!</v>
      </c>
      <c r="Y192" s="35" t="e">
        <f t="shared" si="141"/>
        <v>#REF!</v>
      </c>
      <c r="Z192" s="35">
        <f t="shared" si="141"/>
        <v>796300</v>
      </c>
      <c r="AA192" s="35">
        <f t="shared" si="141"/>
        <v>796300</v>
      </c>
      <c r="AB192" s="35">
        <f t="shared" si="141"/>
        <v>591636.96</v>
      </c>
      <c r="AC192" s="130">
        <f t="shared" si="95"/>
        <v>74.298249403491141</v>
      </c>
    </row>
    <row r="193" spans="1:29" ht="28.5" x14ac:dyDescent="0.25">
      <c r="A193" s="29" t="s">
        <v>9</v>
      </c>
      <c r="B193" s="14">
        <v>51</v>
      </c>
      <c r="C193" s="14">
        <v>4</v>
      </c>
      <c r="D193" s="4" t="s">
        <v>146</v>
      </c>
      <c r="E193" s="14">
        <v>851</v>
      </c>
      <c r="F193" s="31"/>
      <c r="G193" s="38"/>
      <c r="H193" s="38"/>
      <c r="I193" s="31"/>
      <c r="J193" s="35" t="e">
        <f t="shared" ref="J193" si="142">J194+J199+J204+J207</f>
        <v>#REF!</v>
      </c>
      <c r="K193" s="35" t="e">
        <f t="shared" ref="K193:U193" si="143">K194+K199+K204+K207</f>
        <v>#REF!</v>
      </c>
      <c r="L193" s="35" t="e">
        <f t="shared" si="143"/>
        <v>#REF!</v>
      </c>
      <c r="M193" s="35" t="e">
        <f t="shared" si="143"/>
        <v>#REF!</v>
      </c>
      <c r="N193" s="35" t="e">
        <f t="shared" si="143"/>
        <v>#REF!</v>
      </c>
      <c r="O193" s="35" t="e">
        <f t="shared" si="143"/>
        <v>#REF!</v>
      </c>
      <c r="P193" s="35" t="e">
        <f t="shared" si="143"/>
        <v>#REF!</v>
      </c>
      <c r="Q193" s="35" t="e">
        <f t="shared" si="143"/>
        <v>#REF!</v>
      </c>
      <c r="R193" s="35" t="e">
        <f t="shared" si="143"/>
        <v>#REF!</v>
      </c>
      <c r="S193" s="35" t="e">
        <f t="shared" si="143"/>
        <v>#REF!</v>
      </c>
      <c r="T193" s="35" t="e">
        <f t="shared" si="143"/>
        <v>#REF!</v>
      </c>
      <c r="U193" s="35" t="e">
        <f t="shared" si="143"/>
        <v>#REF!</v>
      </c>
      <c r="V193" s="35" t="e">
        <f t="shared" ref="V193:Y193" si="144">V194+V199+V204+V207</f>
        <v>#REF!</v>
      </c>
      <c r="W193" s="35" t="e">
        <f t="shared" si="144"/>
        <v>#REF!</v>
      </c>
      <c r="X193" s="35" t="e">
        <f t="shared" si="144"/>
        <v>#REF!</v>
      </c>
      <c r="Y193" s="35" t="e">
        <f t="shared" si="144"/>
        <v>#REF!</v>
      </c>
      <c r="Z193" s="35">
        <f t="shared" ref="Z193:AB193" si="145">Z194+Z199+Z204+Z207</f>
        <v>796300</v>
      </c>
      <c r="AA193" s="35">
        <f t="shared" si="145"/>
        <v>796300</v>
      </c>
      <c r="AB193" s="35">
        <f t="shared" si="145"/>
        <v>591636.96</v>
      </c>
      <c r="AC193" s="130">
        <f t="shared" si="95"/>
        <v>74.298249403491141</v>
      </c>
    </row>
    <row r="194" spans="1:29" ht="30" x14ac:dyDescent="0.25">
      <c r="A194" s="25" t="s">
        <v>148</v>
      </c>
      <c r="B194" s="78">
        <v>51</v>
      </c>
      <c r="C194" s="78">
        <v>4</v>
      </c>
      <c r="D194" s="4" t="s">
        <v>146</v>
      </c>
      <c r="E194" s="78">
        <v>851</v>
      </c>
      <c r="F194" s="4" t="s">
        <v>146</v>
      </c>
      <c r="G194" s="4" t="s">
        <v>59</v>
      </c>
      <c r="H194" s="4" t="s">
        <v>306</v>
      </c>
      <c r="I194" s="4"/>
      <c r="J194" s="34" t="e">
        <f t="shared" ref="J194" si="146">J195+J197</f>
        <v>#REF!</v>
      </c>
      <c r="K194" s="34" t="e">
        <f t="shared" ref="K194:U194" si="147">K195+K197</f>
        <v>#REF!</v>
      </c>
      <c r="L194" s="34" t="e">
        <f t="shared" si="147"/>
        <v>#REF!</v>
      </c>
      <c r="M194" s="34" t="e">
        <f t="shared" si="147"/>
        <v>#REF!</v>
      </c>
      <c r="N194" s="34" t="e">
        <f t="shared" si="147"/>
        <v>#REF!</v>
      </c>
      <c r="O194" s="34" t="e">
        <f t="shared" si="147"/>
        <v>#REF!</v>
      </c>
      <c r="P194" s="34" t="e">
        <f t="shared" si="147"/>
        <v>#REF!</v>
      </c>
      <c r="Q194" s="34" t="e">
        <f t="shared" si="147"/>
        <v>#REF!</v>
      </c>
      <c r="R194" s="34" t="e">
        <f t="shared" si="147"/>
        <v>#REF!</v>
      </c>
      <c r="S194" s="34" t="e">
        <f t="shared" si="147"/>
        <v>#REF!</v>
      </c>
      <c r="T194" s="34" t="e">
        <f t="shared" si="147"/>
        <v>#REF!</v>
      </c>
      <c r="U194" s="34" t="e">
        <f t="shared" si="147"/>
        <v>#REF!</v>
      </c>
      <c r="V194" s="34" t="e">
        <f t="shared" ref="V194:Y194" si="148">V195+V197</f>
        <v>#REF!</v>
      </c>
      <c r="W194" s="34" t="e">
        <f t="shared" si="148"/>
        <v>#REF!</v>
      </c>
      <c r="X194" s="34" t="e">
        <f t="shared" si="148"/>
        <v>#REF!</v>
      </c>
      <c r="Y194" s="34" t="e">
        <f t="shared" si="148"/>
        <v>#REF!</v>
      </c>
      <c r="Z194" s="34">
        <f t="shared" ref="Z194:AB194" si="149">Z195+Z197</f>
        <v>99900</v>
      </c>
      <c r="AA194" s="34">
        <f t="shared" si="149"/>
        <v>99900</v>
      </c>
      <c r="AB194" s="34">
        <f t="shared" si="149"/>
        <v>48032.59</v>
      </c>
      <c r="AC194" s="130">
        <f t="shared" si="95"/>
        <v>48.080670670670663</v>
      </c>
    </row>
    <row r="195" spans="1:29" s="36" customFormat="1" ht="108.75" customHeight="1" x14ac:dyDescent="0.25">
      <c r="A195" s="76" t="s">
        <v>19</v>
      </c>
      <c r="B195" s="78">
        <v>51</v>
      </c>
      <c r="C195" s="78">
        <v>4</v>
      </c>
      <c r="D195" s="4" t="s">
        <v>146</v>
      </c>
      <c r="E195" s="78">
        <v>851</v>
      </c>
      <c r="F195" s="4" t="s">
        <v>146</v>
      </c>
      <c r="G195" s="4" t="s">
        <v>59</v>
      </c>
      <c r="H195" s="4" t="s">
        <v>306</v>
      </c>
      <c r="I195" s="4" t="s">
        <v>21</v>
      </c>
      <c r="J195" s="34" t="e">
        <f t="shared" ref="J195:AB195" si="150">J196</f>
        <v>#REF!</v>
      </c>
      <c r="K195" s="34" t="e">
        <f t="shared" si="150"/>
        <v>#REF!</v>
      </c>
      <c r="L195" s="34" t="e">
        <f t="shared" si="150"/>
        <v>#REF!</v>
      </c>
      <c r="M195" s="34" t="e">
        <f t="shared" si="150"/>
        <v>#REF!</v>
      </c>
      <c r="N195" s="34" t="e">
        <f t="shared" si="150"/>
        <v>#REF!</v>
      </c>
      <c r="O195" s="34" t="e">
        <f t="shared" si="150"/>
        <v>#REF!</v>
      </c>
      <c r="P195" s="34" t="e">
        <f t="shared" si="150"/>
        <v>#REF!</v>
      </c>
      <c r="Q195" s="34" t="e">
        <f t="shared" si="150"/>
        <v>#REF!</v>
      </c>
      <c r="R195" s="34" t="e">
        <f t="shared" si="150"/>
        <v>#REF!</v>
      </c>
      <c r="S195" s="34" t="e">
        <f t="shared" si="150"/>
        <v>#REF!</v>
      </c>
      <c r="T195" s="34" t="e">
        <f t="shared" si="150"/>
        <v>#REF!</v>
      </c>
      <c r="U195" s="34" t="e">
        <f t="shared" si="150"/>
        <v>#REF!</v>
      </c>
      <c r="V195" s="34" t="e">
        <f t="shared" si="150"/>
        <v>#REF!</v>
      </c>
      <c r="W195" s="34" t="e">
        <f t="shared" si="150"/>
        <v>#REF!</v>
      </c>
      <c r="X195" s="34" t="e">
        <f t="shared" si="150"/>
        <v>#REF!</v>
      </c>
      <c r="Y195" s="34" t="e">
        <f t="shared" si="150"/>
        <v>#REF!</v>
      </c>
      <c r="Z195" s="34">
        <f t="shared" si="150"/>
        <v>24000</v>
      </c>
      <c r="AA195" s="34">
        <f t="shared" si="150"/>
        <v>24000</v>
      </c>
      <c r="AB195" s="34">
        <f t="shared" si="150"/>
        <v>21800</v>
      </c>
      <c r="AC195" s="130">
        <f t="shared" si="95"/>
        <v>90.833333333333329</v>
      </c>
    </row>
    <row r="196" spans="1:29" s="36" customFormat="1" ht="30" x14ac:dyDescent="0.25">
      <c r="A196" s="3" t="s">
        <v>10</v>
      </c>
      <c r="B196" s="78">
        <v>51</v>
      </c>
      <c r="C196" s="78">
        <v>4</v>
      </c>
      <c r="D196" s="4" t="s">
        <v>146</v>
      </c>
      <c r="E196" s="78">
        <v>851</v>
      </c>
      <c r="F196" s="4" t="s">
        <v>146</v>
      </c>
      <c r="G196" s="4" t="s">
        <v>59</v>
      </c>
      <c r="H196" s="4" t="s">
        <v>306</v>
      </c>
      <c r="I196" s="4" t="s">
        <v>70</v>
      </c>
      <c r="J196" s="34" t="e">
        <f>'2.ВС'!#REF!</f>
        <v>#REF!</v>
      </c>
      <c r="K196" s="34" t="e">
        <f>'2.ВС'!#REF!</f>
        <v>#REF!</v>
      </c>
      <c r="L196" s="34" t="e">
        <f>'2.ВС'!#REF!</f>
        <v>#REF!</v>
      </c>
      <c r="M196" s="34" t="e">
        <f>'2.ВС'!#REF!</f>
        <v>#REF!</v>
      </c>
      <c r="N196" s="34" t="e">
        <f>'2.ВС'!#REF!</f>
        <v>#REF!</v>
      </c>
      <c r="O196" s="34" t="e">
        <f>'2.ВС'!#REF!</f>
        <v>#REF!</v>
      </c>
      <c r="P196" s="34" t="e">
        <f>'2.ВС'!#REF!</f>
        <v>#REF!</v>
      </c>
      <c r="Q196" s="34" t="e">
        <f>'2.ВС'!#REF!</f>
        <v>#REF!</v>
      </c>
      <c r="R196" s="34" t="e">
        <f>'2.ВС'!#REF!</f>
        <v>#REF!</v>
      </c>
      <c r="S196" s="34" t="e">
        <f>'2.ВС'!#REF!</f>
        <v>#REF!</v>
      </c>
      <c r="T196" s="34" t="e">
        <f>'2.ВС'!#REF!</f>
        <v>#REF!</v>
      </c>
      <c r="U196" s="34" t="e">
        <f>'2.ВС'!#REF!</f>
        <v>#REF!</v>
      </c>
      <c r="V196" s="34" t="e">
        <f>'2.ВС'!#REF!</f>
        <v>#REF!</v>
      </c>
      <c r="W196" s="34" t="e">
        <f>'2.ВС'!#REF!</f>
        <v>#REF!</v>
      </c>
      <c r="X196" s="34" t="e">
        <f>'2.ВС'!#REF!</f>
        <v>#REF!</v>
      </c>
      <c r="Y196" s="34" t="e">
        <f>'2.ВС'!#REF!</f>
        <v>#REF!</v>
      </c>
      <c r="Z196" s="34">
        <f>'2.ВС'!J223</f>
        <v>24000</v>
      </c>
      <c r="AA196" s="34">
        <f>'2.ВС'!K223</f>
        <v>24000</v>
      </c>
      <c r="AB196" s="34">
        <f>'2.ВС'!L223</f>
        <v>21800</v>
      </c>
      <c r="AC196" s="130">
        <f t="shared" si="95"/>
        <v>90.833333333333329</v>
      </c>
    </row>
    <row r="197" spans="1:29" s="36" customFormat="1" ht="48.75" customHeight="1" x14ac:dyDescent="0.25">
      <c r="A197" s="3" t="s">
        <v>25</v>
      </c>
      <c r="B197" s="78">
        <v>51</v>
      </c>
      <c r="C197" s="78">
        <v>4</v>
      </c>
      <c r="D197" s="4" t="s">
        <v>146</v>
      </c>
      <c r="E197" s="78">
        <v>851</v>
      </c>
      <c r="F197" s="4" t="s">
        <v>146</v>
      </c>
      <c r="G197" s="4" t="s">
        <v>59</v>
      </c>
      <c r="H197" s="4" t="s">
        <v>306</v>
      </c>
      <c r="I197" s="4" t="s">
        <v>26</v>
      </c>
      <c r="J197" s="34" t="e">
        <f t="shared" ref="J197:AB197" si="151">J198</f>
        <v>#REF!</v>
      </c>
      <c r="K197" s="34" t="e">
        <f t="shared" si="151"/>
        <v>#REF!</v>
      </c>
      <c r="L197" s="34" t="e">
        <f t="shared" si="151"/>
        <v>#REF!</v>
      </c>
      <c r="M197" s="34" t="e">
        <f t="shared" si="151"/>
        <v>#REF!</v>
      </c>
      <c r="N197" s="34" t="e">
        <f t="shared" si="151"/>
        <v>#REF!</v>
      </c>
      <c r="O197" s="34" t="e">
        <f t="shared" si="151"/>
        <v>#REF!</v>
      </c>
      <c r="P197" s="34" t="e">
        <f t="shared" si="151"/>
        <v>#REF!</v>
      </c>
      <c r="Q197" s="34" t="e">
        <f t="shared" si="151"/>
        <v>#REF!</v>
      </c>
      <c r="R197" s="34" t="e">
        <f t="shared" si="151"/>
        <v>#REF!</v>
      </c>
      <c r="S197" s="34" t="e">
        <f t="shared" si="151"/>
        <v>#REF!</v>
      </c>
      <c r="T197" s="34" t="e">
        <f t="shared" si="151"/>
        <v>#REF!</v>
      </c>
      <c r="U197" s="34" t="e">
        <f t="shared" si="151"/>
        <v>#REF!</v>
      </c>
      <c r="V197" s="34" t="e">
        <f t="shared" si="151"/>
        <v>#REF!</v>
      </c>
      <c r="W197" s="34" t="e">
        <f t="shared" si="151"/>
        <v>#REF!</v>
      </c>
      <c r="X197" s="34" t="e">
        <f t="shared" si="151"/>
        <v>#REF!</v>
      </c>
      <c r="Y197" s="34" t="e">
        <f t="shared" si="151"/>
        <v>#REF!</v>
      </c>
      <c r="Z197" s="34">
        <f t="shared" si="151"/>
        <v>75900</v>
      </c>
      <c r="AA197" s="34">
        <f t="shared" si="151"/>
        <v>75900</v>
      </c>
      <c r="AB197" s="34">
        <f t="shared" si="151"/>
        <v>26232.59</v>
      </c>
      <c r="AC197" s="130">
        <f t="shared" si="95"/>
        <v>34.562042160737818</v>
      </c>
    </row>
    <row r="198" spans="1:29" ht="60" x14ac:dyDescent="0.25">
      <c r="A198" s="3" t="s">
        <v>12</v>
      </c>
      <c r="B198" s="78">
        <v>51</v>
      </c>
      <c r="C198" s="78">
        <v>4</v>
      </c>
      <c r="D198" s="4" t="s">
        <v>146</v>
      </c>
      <c r="E198" s="78">
        <v>851</v>
      </c>
      <c r="F198" s="4" t="s">
        <v>146</v>
      </c>
      <c r="G198" s="4" t="s">
        <v>59</v>
      </c>
      <c r="H198" s="4" t="s">
        <v>306</v>
      </c>
      <c r="I198" s="4" t="s">
        <v>27</v>
      </c>
      <c r="J198" s="34" t="e">
        <f>'2.ВС'!#REF!</f>
        <v>#REF!</v>
      </c>
      <c r="K198" s="34" t="e">
        <f>'2.ВС'!#REF!</f>
        <v>#REF!</v>
      </c>
      <c r="L198" s="34" t="e">
        <f>'2.ВС'!#REF!</f>
        <v>#REF!</v>
      </c>
      <c r="M198" s="34" t="e">
        <f>'2.ВС'!#REF!</f>
        <v>#REF!</v>
      </c>
      <c r="N198" s="34" t="e">
        <f>'2.ВС'!#REF!</f>
        <v>#REF!</v>
      </c>
      <c r="O198" s="34" t="e">
        <f>'2.ВС'!#REF!</f>
        <v>#REF!</v>
      </c>
      <c r="P198" s="34" t="e">
        <f>'2.ВС'!#REF!</f>
        <v>#REF!</v>
      </c>
      <c r="Q198" s="34" t="e">
        <f>'2.ВС'!#REF!</f>
        <v>#REF!</v>
      </c>
      <c r="R198" s="34" t="e">
        <f>'2.ВС'!#REF!</f>
        <v>#REF!</v>
      </c>
      <c r="S198" s="34" t="e">
        <f>'2.ВС'!#REF!</f>
        <v>#REF!</v>
      </c>
      <c r="T198" s="34" t="e">
        <f>'2.ВС'!#REF!</f>
        <v>#REF!</v>
      </c>
      <c r="U198" s="34" t="e">
        <f>'2.ВС'!#REF!</f>
        <v>#REF!</v>
      </c>
      <c r="V198" s="34" t="e">
        <f>'2.ВС'!#REF!</f>
        <v>#REF!</v>
      </c>
      <c r="W198" s="34" t="e">
        <f>'2.ВС'!#REF!</f>
        <v>#REF!</v>
      </c>
      <c r="X198" s="34" t="e">
        <f>'2.ВС'!#REF!</f>
        <v>#REF!</v>
      </c>
      <c r="Y198" s="34" t="e">
        <f>'2.ВС'!#REF!</f>
        <v>#REF!</v>
      </c>
      <c r="Z198" s="34">
        <f>'2.ВС'!J225</f>
        <v>75900</v>
      </c>
      <c r="AA198" s="34">
        <f>'2.ВС'!K225</f>
        <v>75900</v>
      </c>
      <c r="AB198" s="34">
        <f>'2.ВС'!L225</f>
        <v>26232.59</v>
      </c>
      <c r="AC198" s="130">
        <f t="shared" si="95"/>
        <v>34.562042160737818</v>
      </c>
    </row>
    <row r="199" spans="1:29" ht="30" x14ac:dyDescent="0.25">
      <c r="A199" s="25" t="s">
        <v>150</v>
      </c>
      <c r="B199" s="6">
        <v>51</v>
      </c>
      <c r="C199" s="78">
        <v>4</v>
      </c>
      <c r="D199" s="4" t="s">
        <v>146</v>
      </c>
      <c r="E199" s="78">
        <v>851</v>
      </c>
      <c r="F199" s="4" t="s">
        <v>146</v>
      </c>
      <c r="G199" s="4" t="s">
        <v>59</v>
      </c>
      <c r="H199" s="4" t="s">
        <v>307</v>
      </c>
      <c r="I199" s="4"/>
      <c r="J199" s="34" t="e">
        <f t="shared" ref="J199" si="152">J200+J202</f>
        <v>#REF!</v>
      </c>
      <c r="K199" s="34" t="e">
        <f t="shared" ref="K199:U199" si="153">K200+K202</f>
        <v>#REF!</v>
      </c>
      <c r="L199" s="34" t="e">
        <f t="shared" si="153"/>
        <v>#REF!</v>
      </c>
      <c r="M199" s="34" t="e">
        <f t="shared" si="153"/>
        <v>#REF!</v>
      </c>
      <c r="N199" s="34" t="e">
        <f t="shared" si="153"/>
        <v>#REF!</v>
      </c>
      <c r="O199" s="34" t="e">
        <f t="shared" si="153"/>
        <v>#REF!</v>
      </c>
      <c r="P199" s="34" t="e">
        <f t="shared" si="153"/>
        <v>#REF!</v>
      </c>
      <c r="Q199" s="34" t="e">
        <f t="shared" si="153"/>
        <v>#REF!</v>
      </c>
      <c r="R199" s="34" t="e">
        <f t="shared" si="153"/>
        <v>#REF!</v>
      </c>
      <c r="S199" s="34" t="e">
        <f t="shared" si="153"/>
        <v>#REF!</v>
      </c>
      <c r="T199" s="34" t="e">
        <f t="shared" si="153"/>
        <v>#REF!</v>
      </c>
      <c r="U199" s="34" t="e">
        <f t="shared" si="153"/>
        <v>#REF!</v>
      </c>
      <c r="V199" s="34" t="e">
        <f t="shared" ref="V199:Y199" si="154">V200+V202</f>
        <v>#REF!</v>
      </c>
      <c r="W199" s="34" t="e">
        <f t="shared" si="154"/>
        <v>#REF!</v>
      </c>
      <c r="X199" s="34" t="e">
        <f t="shared" si="154"/>
        <v>#REF!</v>
      </c>
      <c r="Y199" s="34" t="e">
        <f t="shared" si="154"/>
        <v>#REF!</v>
      </c>
      <c r="Z199" s="34">
        <f t="shared" ref="Z199:AB199" si="155">Z200+Z202</f>
        <v>418400</v>
      </c>
      <c r="AA199" s="34">
        <f t="shared" si="155"/>
        <v>418400</v>
      </c>
      <c r="AB199" s="34">
        <f t="shared" si="155"/>
        <v>307585.8</v>
      </c>
      <c r="AC199" s="130">
        <f t="shared" ref="AC199:AC262" si="156">AB199/AA199*100</f>
        <v>73.514770554493296</v>
      </c>
    </row>
    <row r="200" spans="1:29" ht="108.75" customHeight="1" x14ac:dyDescent="0.25">
      <c r="A200" s="76" t="s">
        <v>19</v>
      </c>
      <c r="B200" s="6">
        <v>51</v>
      </c>
      <c r="C200" s="78">
        <v>4</v>
      </c>
      <c r="D200" s="4" t="s">
        <v>146</v>
      </c>
      <c r="E200" s="78">
        <v>851</v>
      </c>
      <c r="F200" s="4" t="s">
        <v>146</v>
      </c>
      <c r="G200" s="4" t="s">
        <v>59</v>
      </c>
      <c r="H200" s="4" t="s">
        <v>307</v>
      </c>
      <c r="I200" s="4" t="s">
        <v>21</v>
      </c>
      <c r="J200" s="34" t="e">
        <f t="shared" ref="J200:AB200" si="157">J201</f>
        <v>#REF!</v>
      </c>
      <c r="K200" s="34" t="e">
        <f t="shared" si="157"/>
        <v>#REF!</v>
      </c>
      <c r="L200" s="34" t="e">
        <f t="shared" si="157"/>
        <v>#REF!</v>
      </c>
      <c r="M200" s="34" t="e">
        <f t="shared" si="157"/>
        <v>#REF!</v>
      </c>
      <c r="N200" s="34" t="e">
        <f t="shared" si="157"/>
        <v>#REF!</v>
      </c>
      <c r="O200" s="34" t="e">
        <f t="shared" si="157"/>
        <v>#REF!</v>
      </c>
      <c r="P200" s="34" t="e">
        <f t="shared" si="157"/>
        <v>#REF!</v>
      </c>
      <c r="Q200" s="34" t="e">
        <f t="shared" si="157"/>
        <v>#REF!</v>
      </c>
      <c r="R200" s="34" t="e">
        <f t="shared" si="157"/>
        <v>#REF!</v>
      </c>
      <c r="S200" s="34" t="e">
        <f t="shared" si="157"/>
        <v>#REF!</v>
      </c>
      <c r="T200" s="34" t="e">
        <f t="shared" si="157"/>
        <v>#REF!</v>
      </c>
      <c r="U200" s="34" t="e">
        <f t="shared" si="157"/>
        <v>#REF!</v>
      </c>
      <c r="V200" s="34" t="e">
        <f t="shared" si="157"/>
        <v>#REF!</v>
      </c>
      <c r="W200" s="34" t="e">
        <f t="shared" si="157"/>
        <v>#REF!</v>
      </c>
      <c r="X200" s="34" t="e">
        <f t="shared" si="157"/>
        <v>#REF!</v>
      </c>
      <c r="Y200" s="34" t="e">
        <f t="shared" si="157"/>
        <v>#REF!</v>
      </c>
      <c r="Z200" s="34">
        <f t="shared" si="157"/>
        <v>204000</v>
      </c>
      <c r="AA200" s="34">
        <f t="shared" si="157"/>
        <v>204000</v>
      </c>
      <c r="AB200" s="34">
        <f t="shared" si="157"/>
        <v>156600</v>
      </c>
      <c r="AC200" s="130">
        <f t="shared" si="156"/>
        <v>76.764705882352942</v>
      </c>
    </row>
    <row r="201" spans="1:29" ht="30" x14ac:dyDescent="0.25">
      <c r="A201" s="3" t="s">
        <v>10</v>
      </c>
      <c r="B201" s="6">
        <v>51</v>
      </c>
      <c r="C201" s="78">
        <v>4</v>
      </c>
      <c r="D201" s="4" t="s">
        <v>146</v>
      </c>
      <c r="E201" s="78">
        <v>851</v>
      </c>
      <c r="F201" s="4" t="s">
        <v>146</v>
      </c>
      <c r="G201" s="4" t="s">
        <v>59</v>
      </c>
      <c r="H201" s="4" t="s">
        <v>307</v>
      </c>
      <c r="I201" s="4" t="s">
        <v>70</v>
      </c>
      <c r="J201" s="34" t="e">
        <f>'2.ВС'!#REF!</f>
        <v>#REF!</v>
      </c>
      <c r="K201" s="34" t="e">
        <f>'2.ВС'!#REF!</f>
        <v>#REF!</v>
      </c>
      <c r="L201" s="34" t="e">
        <f>'2.ВС'!#REF!</f>
        <v>#REF!</v>
      </c>
      <c r="M201" s="34" t="e">
        <f>'2.ВС'!#REF!</f>
        <v>#REF!</v>
      </c>
      <c r="N201" s="34" t="e">
        <f>'2.ВС'!#REF!</f>
        <v>#REF!</v>
      </c>
      <c r="O201" s="34" t="e">
        <f>'2.ВС'!#REF!</f>
        <v>#REF!</v>
      </c>
      <c r="P201" s="34" t="e">
        <f>'2.ВС'!#REF!</f>
        <v>#REF!</v>
      </c>
      <c r="Q201" s="34" t="e">
        <f>'2.ВС'!#REF!</f>
        <v>#REF!</v>
      </c>
      <c r="R201" s="34" t="e">
        <f>'2.ВС'!#REF!</f>
        <v>#REF!</v>
      </c>
      <c r="S201" s="34" t="e">
        <f>'2.ВС'!#REF!</f>
        <v>#REF!</v>
      </c>
      <c r="T201" s="34" t="e">
        <f>'2.ВС'!#REF!</f>
        <v>#REF!</v>
      </c>
      <c r="U201" s="34" t="e">
        <f>'2.ВС'!#REF!</f>
        <v>#REF!</v>
      </c>
      <c r="V201" s="34" t="e">
        <f>'2.ВС'!#REF!</f>
        <v>#REF!</v>
      </c>
      <c r="W201" s="34" t="e">
        <f>'2.ВС'!#REF!</f>
        <v>#REF!</v>
      </c>
      <c r="X201" s="34" t="e">
        <f>'2.ВС'!#REF!</f>
        <v>#REF!</v>
      </c>
      <c r="Y201" s="34" t="e">
        <f>'2.ВС'!#REF!</f>
        <v>#REF!</v>
      </c>
      <c r="Z201" s="34">
        <f>'2.ВС'!J228</f>
        <v>204000</v>
      </c>
      <c r="AA201" s="34">
        <f>'2.ВС'!K228</f>
        <v>204000</v>
      </c>
      <c r="AB201" s="34">
        <f>'2.ВС'!L228</f>
        <v>156600</v>
      </c>
      <c r="AC201" s="130">
        <f t="shared" si="156"/>
        <v>76.764705882352942</v>
      </c>
    </row>
    <row r="202" spans="1:29" ht="48" customHeight="1" x14ac:dyDescent="0.25">
      <c r="A202" s="3" t="s">
        <v>25</v>
      </c>
      <c r="B202" s="6">
        <v>51</v>
      </c>
      <c r="C202" s="78">
        <v>4</v>
      </c>
      <c r="D202" s="4" t="s">
        <v>146</v>
      </c>
      <c r="E202" s="78">
        <v>851</v>
      </c>
      <c r="F202" s="4" t="s">
        <v>146</v>
      </c>
      <c r="G202" s="4" t="s">
        <v>59</v>
      </c>
      <c r="H202" s="4" t="s">
        <v>307</v>
      </c>
      <c r="I202" s="4" t="s">
        <v>26</v>
      </c>
      <c r="J202" s="34" t="e">
        <f t="shared" ref="J202:AB210" si="158">J203</f>
        <v>#REF!</v>
      </c>
      <c r="K202" s="34" t="e">
        <f t="shared" si="158"/>
        <v>#REF!</v>
      </c>
      <c r="L202" s="34" t="e">
        <f t="shared" si="158"/>
        <v>#REF!</v>
      </c>
      <c r="M202" s="34" t="e">
        <f t="shared" si="158"/>
        <v>#REF!</v>
      </c>
      <c r="N202" s="34" t="e">
        <f t="shared" si="158"/>
        <v>#REF!</v>
      </c>
      <c r="O202" s="34" t="e">
        <f t="shared" si="158"/>
        <v>#REF!</v>
      </c>
      <c r="P202" s="34" t="e">
        <f t="shared" si="158"/>
        <v>#REF!</v>
      </c>
      <c r="Q202" s="34" t="e">
        <f t="shared" si="158"/>
        <v>#REF!</v>
      </c>
      <c r="R202" s="34" t="e">
        <f t="shared" si="158"/>
        <v>#REF!</v>
      </c>
      <c r="S202" s="34" t="e">
        <f t="shared" si="158"/>
        <v>#REF!</v>
      </c>
      <c r="T202" s="34" t="e">
        <f t="shared" si="158"/>
        <v>#REF!</v>
      </c>
      <c r="U202" s="34" t="e">
        <f t="shared" si="158"/>
        <v>#REF!</v>
      </c>
      <c r="V202" s="34" t="e">
        <f t="shared" si="158"/>
        <v>#REF!</v>
      </c>
      <c r="W202" s="34" t="e">
        <f t="shared" si="158"/>
        <v>#REF!</v>
      </c>
      <c r="X202" s="34" t="e">
        <f t="shared" si="158"/>
        <v>#REF!</v>
      </c>
      <c r="Y202" s="34" t="e">
        <f t="shared" si="158"/>
        <v>#REF!</v>
      </c>
      <c r="Z202" s="34">
        <f t="shared" si="158"/>
        <v>214400</v>
      </c>
      <c r="AA202" s="34">
        <f t="shared" si="158"/>
        <v>214400</v>
      </c>
      <c r="AB202" s="34">
        <f t="shared" si="158"/>
        <v>150985.79999999999</v>
      </c>
      <c r="AC202" s="130">
        <f t="shared" si="156"/>
        <v>70.422481343283579</v>
      </c>
    </row>
    <row r="203" spans="1:29" ht="60" x14ac:dyDescent="0.25">
      <c r="A203" s="3" t="s">
        <v>12</v>
      </c>
      <c r="B203" s="6">
        <v>51</v>
      </c>
      <c r="C203" s="78">
        <v>4</v>
      </c>
      <c r="D203" s="4" t="s">
        <v>146</v>
      </c>
      <c r="E203" s="78">
        <v>851</v>
      </c>
      <c r="F203" s="4" t="s">
        <v>146</v>
      </c>
      <c r="G203" s="4" t="s">
        <v>59</v>
      </c>
      <c r="H203" s="4" t="s">
        <v>307</v>
      </c>
      <c r="I203" s="4" t="s">
        <v>27</v>
      </c>
      <c r="J203" s="34" t="e">
        <f>'2.ВС'!#REF!</f>
        <v>#REF!</v>
      </c>
      <c r="K203" s="34" t="e">
        <f>'2.ВС'!#REF!</f>
        <v>#REF!</v>
      </c>
      <c r="L203" s="34" t="e">
        <f>'2.ВС'!#REF!</f>
        <v>#REF!</v>
      </c>
      <c r="M203" s="34" t="e">
        <f>'2.ВС'!#REF!</f>
        <v>#REF!</v>
      </c>
      <c r="N203" s="34" t="e">
        <f>'2.ВС'!#REF!</f>
        <v>#REF!</v>
      </c>
      <c r="O203" s="34" t="e">
        <f>'2.ВС'!#REF!</f>
        <v>#REF!</v>
      </c>
      <c r="P203" s="34" t="e">
        <f>'2.ВС'!#REF!</f>
        <v>#REF!</v>
      </c>
      <c r="Q203" s="34" t="e">
        <f>'2.ВС'!#REF!</f>
        <v>#REF!</v>
      </c>
      <c r="R203" s="34" t="e">
        <f>'2.ВС'!#REF!</f>
        <v>#REF!</v>
      </c>
      <c r="S203" s="34" t="e">
        <f>'2.ВС'!#REF!</f>
        <v>#REF!</v>
      </c>
      <c r="T203" s="34" t="e">
        <f>'2.ВС'!#REF!</f>
        <v>#REF!</v>
      </c>
      <c r="U203" s="34" t="e">
        <f>'2.ВС'!#REF!</f>
        <v>#REF!</v>
      </c>
      <c r="V203" s="34" t="e">
        <f>'2.ВС'!#REF!</f>
        <v>#REF!</v>
      </c>
      <c r="W203" s="34" t="e">
        <f>'2.ВС'!#REF!</f>
        <v>#REF!</v>
      </c>
      <c r="X203" s="34" t="e">
        <f>'2.ВС'!#REF!</f>
        <v>#REF!</v>
      </c>
      <c r="Y203" s="34" t="e">
        <f>'2.ВС'!#REF!</f>
        <v>#REF!</v>
      </c>
      <c r="Z203" s="34">
        <f>'2.ВС'!J230</f>
        <v>214400</v>
      </c>
      <c r="AA203" s="34">
        <f>'2.ВС'!K230</f>
        <v>214400</v>
      </c>
      <c r="AB203" s="34">
        <f>'2.ВС'!L230</f>
        <v>150985.79999999999</v>
      </c>
      <c r="AC203" s="130">
        <f t="shared" si="156"/>
        <v>70.422481343283579</v>
      </c>
    </row>
    <row r="204" spans="1:29" s="2" customFormat="1" ht="75" x14ac:dyDescent="0.25">
      <c r="A204" s="25" t="s">
        <v>154</v>
      </c>
      <c r="B204" s="6">
        <v>51</v>
      </c>
      <c r="C204" s="78">
        <v>4</v>
      </c>
      <c r="D204" s="4" t="s">
        <v>146</v>
      </c>
      <c r="E204" s="78">
        <v>851</v>
      </c>
      <c r="F204" s="4" t="s">
        <v>146</v>
      </c>
      <c r="G204" s="4" t="s">
        <v>59</v>
      </c>
      <c r="H204" s="4" t="s">
        <v>309</v>
      </c>
      <c r="I204" s="4"/>
      <c r="J204" s="34" t="e">
        <f t="shared" ref="J204:AB204" si="159">J205</f>
        <v>#REF!</v>
      </c>
      <c r="K204" s="34" t="e">
        <f t="shared" si="159"/>
        <v>#REF!</v>
      </c>
      <c r="L204" s="34" t="e">
        <f t="shared" si="159"/>
        <v>#REF!</v>
      </c>
      <c r="M204" s="34" t="e">
        <f t="shared" si="159"/>
        <v>#REF!</v>
      </c>
      <c r="N204" s="34" t="e">
        <f t="shared" si="159"/>
        <v>#REF!</v>
      </c>
      <c r="O204" s="34" t="e">
        <f t="shared" si="159"/>
        <v>#REF!</v>
      </c>
      <c r="P204" s="34" t="e">
        <f t="shared" si="159"/>
        <v>#REF!</v>
      </c>
      <c r="Q204" s="34" t="e">
        <f t="shared" si="159"/>
        <v>#REF!</v>
      </c>
      <c r="R204" s="34" t="e">
        <f t="shared" si="159"/>
        <v>#REF!</v>
      </c>
      <c r="S204" s="34" t="e">
        <f t="shared" si="159"/>
        <v>#REF!</v>
      </c>
      <c r="T204" s="34" t="e">
        <f t="shared" si="159"/>
        <v>#REF!</v>
      </c>
      <c r="U204" s="34" t="e">
        <f t="shared" si="159"/>
        <v>#REF!</v>
      </c>
      <c r="V204" s="34" t="e">
        <f t="shared" si="159"/>
        <v>#REF!</v>
      </c>
      <c r="W204" s="34" t="e">
        <f t="shared" si="159"/>
        <v>#REF!</v>
      </c>
      <c r="X204" s="34" t="e">
        <f t="shared" si="159"/>
        <v>#REF!</v>
      </c>
      <c r="Y204" s="34" t="e">
        <f t="shared" si="159"/>
        <v>#REF!</v>
      </c>
      <c r="Z204" s="34">
        <f t="shared" si="159"/>
        <v>10000</v>
      </c>
      <c r="AA204" s="34">
        <f t="shared" si="159"/>
        <v>10000</v>
      </c>
      <c r="AB204" s="34">
        <f t="shared" si="159"/>
        <v>0</v>
      </c>
      <c r="AC204" s="130">
        <f t="shared" si="156"/>
        <v>0</v>
      </c>
    </row>
    <row r="205" spans="1:29" s="2" customFormat="1" ht="48" customHeight="1" x14ac:dyDescent="0.25">
      <c r="A205" s="3" t="s">
        <v>25</v>
      </c>
      <c r="B205" s="6">
        <v>51</v>
      </c>
      <c r="C205" s="78">
        <v>4</v>
      </c>
      <c r="D205" s="4" t="s">
        <v>146</v>
      </c>
      <c r="E205" s="78">
        <v>851</v>
      </c>
      <c r="F205" s="4" t="s">
        <v>146</v>
      </c>
      <c r="G205" s="4" t="s">
        <v>59</v>
      </c>
      <c r="H205" s="4" t="s">
        <v>309</v>
      </c>
      <c r="I205" s="4" t="s">
        <v>26</v>
      </c>
      <c r="J205" s="34" t="e">
        <f t="shared" ref="J205:AB205" si="160">J206</f>
        <v>#REF!</v>
      </c>
      <c r="K205" s="34" t="e">
        <f t="shared" si="160"/>
        <v>#REF!</v>
      </c>
      <c r="L205" s="34" t="e">
        <f t="shared" si="160"/>
        <v>#REF!</v>
      </c>
      <c r="M205" s="34" t="e">
        <f t="shared" si="160"/>
        <v>#REF!</v>
      </c>
      <c r="N205" s="34" t="e">
        <f t="shared" si="160"/>
        <v>#REF!</v>
      </c>
      <c r="O205" s="34" t="e">
        <f t="shared" si="160"/>
        <v>#REF!</v>
      </c>
      <c r="P205" s="34" t="e">
        <f t="shared" si="160"/>
        <v>#REF!</v>
      </c>
      <c r="Q205" s="34" t="e">
        <f t="shared" si="160"/>
        <v>#REF!</v>
      </c>
      <c r="R205" s="34" t="e">
        <f t="shared" si="160"/>
        <v>#REF!</v>
      </c>
      <c r="S205" s="34" t="e">
        <f t="shared" si="160"/>
        <v>#REF!</v>
      </c>
      <c r="T205" s="34" t="e">
        <f t="shared" si="160"/>
        <v>#REF!</v>
      </c>
      <c r="U205" s="34" t="e">
        <f t="shared" si="160"/>
        <v>#REF!</v>
      </c>
      <c r="V205" s="34" t="e">
        <f t="shared" si="160"/>
        <v>#REF!</v>
      </c>
      <c r="W205" s="34" t="e">
        <f t="shared" si="160"/>
        <v>#REF!</v>
      </c>
      <c r="X205" s="34" t="e">
        <f t="shared" si="160"/>
        <v>#REF!</v>
      </c>
      <c r="Y205" s="34" t="e">
        <f t="shared" si="160"/>
        <v>#REF!</v>
      </c>
      <c r="Z205" s="34">
        <f t="shared" si="160"/>
        <v>10000</v>
      </c>
      <c r="AA205" s="34">
        <f t="shared" si="160"/>
        <v>10000</v>
      </c>
      <c r="AB205" s="34">
        <f t="shared" si="160"/>
        <v>0</v>
      </c>
      <c r="AC205" s="130">
        <f t="shared" si="156"/>
        <v>0</v>
      </c>
    </row>
    <row r="206" spans="1:29" s="2" customFormat="1" ht="60" x14ac:dyDescent="0.25">
      <c r="A206" s="3" t="s">
        <v>12</v>
      </c>
      <c r="B206" s="6">
        <v>51</v>
      </c>
      <c r="C206" s="78">
        <v>4</v>
      </c>
      <c r="D206" s="4" t="s">
        <v>146</v>
      </c>
      <c r="E206" s="78">
        <v>851</v>
      </c>
      <c r="F206" s="4" t="s">
        <v>146</v>
      </c>
      <c r="G206" s="4" t="s">
        <v>59</v>
      </c>
      <c r="H206" s="4" t="s">
        <v>309</v>
      </c>
      <c r="I206" s="4" t="s">
        <v>27</v>
      </c>
      <c r="J206" s="34" t="e">
        <f>'2.ВС'!#REF!</f>
        <v>#REF!</v>
      </c>
      <c r="K206" s="34" t="e">
        <f>'2.ВС'!#REF!</f>
        <v>#REF!</v>
      </c>
      <c r="L206" s="34" t="e">
        <f>'2.ВС'!#REF!</f>
        <v>#REF!</v>
      </c>
      <c r="M206" s="34" t="e">
        <f>'2.ВС'!#REF!</f>
        <v>#REF!</v>
      </c>
      <c r="N206" s="34" t="e">
        <f>'2.ВС'!#REF!</f>
        <v>#REF!</v>
      </c>
      <c r="O206" s="34" t="e">
        <f>'2.ВС'!#REF!</f>
        <v>#REF!</v>
      </c>
      <c r="P206" s="34" t="e">
        <f>'2.ВС'!#REF!</f>
        <v>#REF!</v>
      </c>
      <c r="Q206" s="34" t="e">
        <f>'2.ВС'!#REF!</f>
        <v>#REF!</v>
      </c>
      <c r="R206" s="34" t="e">
        <f>'2.ВС'!#REF!</f>
        <v>#REF!</v>
      </c>
      <c r="S206" s="34" t="e">
        <f>'2.ВС'!#REF!</f>
        <v>#REF!</v>
      </c>
      <c r="T206" s="34" t="e">
        <f>'2.ВС'!#REF!</f>
        <v>#REF!</v>
      </c>
      <c r="U206" s="34" t="e">
        <f>'2.ВС'!#REF!</f>
        <v>#REF!</v>
      </c>
      <c r="V206" s="34" t="e">
        <f>'2.ВС'!#REF!</f>
        <v>#REF!</v>
      </c>
      <c r="W206" s="34" t="e">
        <f>'2.ВС'!#REF!</f>
        <v>#REF!</v>
      </c>
      <c r="X206" s="34" t="e">
        <f>'2.ВС'!#REF!</f>
        <v>#REF!</v>
      </c>
      <c r="Y206" s="34" t="e">
        <f>'2.ВС'!#REF!</f>
        <v>#REF!</v>
      </c>
      <c r="Z206" s="34">
        <f>'2.ВС'!J233</f>
        <v>10000</v>
      </c>
      <c r="AA206" s="34">
        <f>'2.ВС'!K233</f>
        <v>10000</v>
      </c>
      <c r="AB206" s="34">
        <f>'2.ВС'!L233</f>
        <v>0</v>
      </c>
      <c r="AC206" s="130">
        <f t="shared" si="156"/>
        <v>0</v>
      </c>
    </row>
    <row r="207" spans="1:29" ht="198" customHeight="1" x14ac:dyDescent="0.25">
      <c r="A207" s="25" t="s">
        <v>152</v>
      </c>
      <c r="B207" s="6">
        <v>51</v>
      </c>
      <c r="C207" s="78">
        <v>4</v>
      </c>
      <c r="D207" s="4" t="s">
        <v>146</v>
      </c>
      <c r="E207" s="78">
        <v>851</v>
      </c>
      <c r="F207" s="4" t="s">
        <v>146</v>
      </c>
      <c r="G207" s="4" t="s">
        <v>59</v>
      </c>
      <c r="H207" s="4" t="s">
        <v>308</v>
      </c>
      <c r="I207" s="4"/>
      <c r="J207" s="34" t="e">
        <f t="shared" ref="J207" si="161">J208+J210</f>
        <v>#REF!</v>
      </c>
      <c r="K207" s="34" t="e">
        <f t="shared" ref="K207:U207" si="162">K208+K210</f>
        <v>#REF!</v>
      </c>
      <c r="L207" s="34" t="e">
        <f t="shared" si="162"/>
        <v>#REF!</v>
      </c>
      <c r="M207" s="34" t="e">
        <f t="shared" si="162"/>
        <v>#REF!</v>
      </c>
      <c r="N207" s="34" t="e">
        <f t="shared" si="162"/>
        <v>#REF!</v>
      </c>
      <c r="O207" s="34" t="e">
        <f t="shared" si="162"/>
        <v>#REF!</v>
      </c>
      <c r="P207" s="34" t="e">
        <f t="shared" si="162"/>
        <v>#REF!</v>
      </c>
      <c r="Q207" s="34" t="e">
        <f t="shared" si="162"/>
        <v>#REF!</v>
      </c>
      <c r="R207" s="34" t="e">
        <f t="shared" si="162"/>
        <v>#REF!</v>
      </c>
      <c r="S207" s="34" t="e">
        <f t="shared" si="162"/>
        <v>#REF!</v>
      </c>
      <c r="T207" s="34" t="e">
        <f t="shared" si="162"/>
        <v>#REF!</v>
      </c>
      <c r="U207" s="34" t="e">
        <f t="shared" si="162"/>
        <v>#REF!</v>
      </c>
      <c r="V207" s="34" t="e">
        <f t="shared" ref="V207:Y207" si="163">V208+V210</f>
        <v>#REF!</v>
      </c>
      <c r="W207" s="34" t="e">
        <f t="shared" si="163"/>
        <v>#REF!</v>
      </c>
      <c r="X207" s="34" t="e">
        <f t="shared" si="163"/>
        <v>#REF!</v>
      </c>
      <c r="Y207" s="34" t="e">
        <f t="shared" si="163"/>
        <v>#REF!</v>
      </c>
      <c r="Z207" s="34">
        <f t="shared" ref="Z207:AB207" si="164">Z208+Z210</f>
        <v>268000</v>
      </c>
      <c r="AA207" s="34">
        <f t="shared" si="164"/>
        <v>268000</v>
      </c>
      <c r="AB207" s="34">
        <f t="shared" si="164"/>
        <v>236018.57</v>
      </c>
      <c r="AC207" s="130">
        <f t="shared" si="156"/>
        <v>88.066630597014921</v>
      </c>
    </row>
    <row r="208" spans="1:29" ht="107.25" customHeight="1" x14ac:dyDescent="0.25">
      <c r="A208" s="76" t="s">
        <v>19</v>
      </c>
      <c r="B208" s="6">
        <v>51</v>
      </c>
      <c r="C208" s="78">
        <v>4</v>
      </c>
      <c r="D208" s="4" t="s">
        <v>146</v>
      </c>
      <c r="E208" s="78">
        <v>851</v>
      </c>
      <c r="F208" s="4" t="s">
        <v>146</v>
      </c>
      <c r="G208" s="4" t="s">
        <v>59</v>
      </c>
      <c r="H208" s="4" t="s">
        <v>308</v>
      </c>
      <c r="I208" s="4" t="s">
        <v>21</v>
      </c>
      <c r="J208" s="34" t="e">
        <f t="shared" si="158"/>
        <v>#REF!</v>
      </c>
      <c r="K208" s="34" t="e">
        <f t="shared" si="158"/>
        <v>#REF!</v>
      </c>
      <c r="L208" s="34" t="e">
        <f t="shared" si="158"/>
        <v>#REF!</v>
      </c>
      <c r="M208" s="34" t="e">
        <f t="shared" si="158"/>
        <v>#REF!</v>
      </c>
      <c r="N208" s="34" t="e">
        <f t="shared" si="158"/>
        <v>#REF!</v>
      </c>
      <c r="O208" s="34" t="e">
        <f t="shared" si="158"/>
        <v>#REF!</v>
      </c>
      <c r="P208" s="34" t="e">
        <f t="shared" si="158"/>
        <v>#REF!</v>
      </c>
      <c r="Q208" s="34" t="e">
        <f t="shared" si="158"/>
        <v>#REF!</v>
      </c>
      <c r="R208" s="34" t="e">
        <f t="shared" si="158"/>
        <v>#REF!</v>
      </c>
      <c r="S208" s="34" t="e">
        <f t="shared" si="158"/>
        <v>#REF!</v>
      </c>
      <c r="T208" s="34" t="e">
        <f t="shared" si="158"/>
        <v>#REF!</v>
      </c>
      <c r="U208" s="34" t="e">
        <f t="shared" si="158"/>
        <v>#REF!</v>
      </c>
      <c r="V208" s="34" t="e">
        <f t="shared" si="158"/>
        <v>#REF!</v>
      </c>
      <c r="W208" s="34" t="e">
        <f t="shared" si="158"/>
        <v>#REF!</v>
      </c>
      <c r="X208" s="34" t="e">
        <f t="shared" si="158"/>
        <v>#REF!</v>
      </c>
      <c r="Y208" s="34" t="e">
        <f t="shared" si="158"/>
        <v>#REF!</v>
      </c>
      <c r="Z208" s="34">
        <f t="shared" si="158"/>
        <v>71000</v>
      </c>
      <c r="AA208" s="34">
        <f t="shared" si="158"/>
        <v>71000</v>
      </c>
      <c r="AB208" s="34">
        <f t="shared" si="158"/>
        <v>62600</v>
      </c>
      <c r="AC208" s="130">
        <f t="shared" si="156"/>
        <v>88.16901408450704</v>
      </c>
    </row>
    <row r="209" spans="1:29" ht="30" x14ac:dyDescent="0.25">
      <c r="A209" s="3" t="s">
        <v>10</v>
      </c>
      <c r="B209" s="6">
        <v>51</v>
      </c>
      <c r="C209" s="78">
        <v>4</v>
      </c>
      <c r="D209" s="4" t="s">
        <v>146</v>
      </c>
      <c r="E209" s="78">
        <v>851</v>
      </c>
      <c r="F209" s="4" t="s">
        <v>146</v>
      </c>
      <c r="G209" s="4" t="s">
        <v>59</v>
      </c>
      <c r="H209" s="4" t="s">
        <v>308</v>
      </c>
      <c r="I209" s="4" t="s">
        <v>70</v>
      </c>
      <c r="J209" s="34" t="e">
        <f>'2.ВС'!#REF!</f>
        <v>#REF!</v>
      </c>
      <c r="K209" s="34" t="e">
        <f>'2.ВС'!#REF!</f>
        <v>#REF!</v>
      </c>
      <c r="L209" s="34" t="e">
        <f>'2.ВС'!#REF!</f>
        <v>#REF!</v>
      </c>
      <c r="M209" s="34" t="e">
        <f>'2.ВС'!#REF!</f>
        <v>#REF!</v>
      </c>
      <c r="N209" s="34" t="e">
        <f>'2.ВС'!#REF!</f>
        <v>#REF!</v>
      </c>
      <c r="O209" s="34" t="e">
        <f>'2.ВС'!#REF!</f>
        <v>#REF!</v>
      </c>
      <c r="P209" s="34" t="e">
        <f>'2.ВС'!#REF!</f>
        <v>#REF!</v>
      </c>
      <c r="Q209" s="34" t="e">
        <f>'2.ВС'!#REF!</f>
        <v>#REF!</v>
      </c>
      <c r="R209" s="34" t="e">
        <f>'2.ВС'!#REF!</f>
        <v>#REF!</v>
      </c>
      <c r="S209" s="34" t="e">
        <f>'2.ВС'!#REF!</f>
        <v>#REF!</v>
      </c>
      <c r="T209" s="34" t="e">
        <f>'2.ВС'!#REF!</f>
        <v>#REF!</v>
      </c>
      <c r="U209" s="34" t="e">
        <f>'2.ВС'!#REF!</f>
        <v>#REF!</v>
      </c>
      <c r="V209" s="34" t="e">
        <f>'2.ВС'!#REF!</f>
        <v>#REF!</v>
      </c>
      <c r="W209" s="34" t="e">
        <f>'2.ВС'!#REF!</f>
        <v>#REF!</v>
      </c>
      <c r="X209" s="34" t="e">
        <f>'2.ВС'!#REF!</f>
        <v>#REF!</v>
      </c>
      <c r="Y209" s="34" t="e">
        <f>'2.ВС'!#REF!</f>
        <v>#REF!</v>
      </c>
      <c r="Z209" s="34">
        <f>'2.ВС'!J236</f>
        <v>71000</v>
      </c>
      <c r="AA209" s="34">
        <f>'2.ВС'!K236</f>
        <v>71000</v>
      </c>
      <c r="AB209" s="34">
        <f>'2.ВС'!L236</f>
        <v>62600</v>
      </c>
      <c r="AC209" s="130">
        <f t="shared" si="156"/>
        <v>88.16901408450704</v>
      </c>
    </row>
    <row r="210" spans="1:29" s="36" customFormat="1" ht="49.5" customHeight="1" x14ac:dyDescent="0.25">
      <c r="A210" s="3" t="s">
        <v>25</v>
      </c>
      <c r="B210" s="6">
        <v>51</v>
      </c>
      <c r="C210" s="78">
        <v>4</v>
      </c>
      <c r="D210" s="4" t="s">
        <v>146</v>
      </c>
      <c r="E210" s="78">
        <v>851</v>
      </c>
      <c r="F210" s="4" t="s">
        <v>146</v>
      </c>
      <c r="G210" s="4" t="s">
        <v>59</v>
      </c>
      <c r="H210" s="4" t="s">
        <v>308</v>
      </c>
      <c r="I210" s="4" t="s">
        <v>26</v>
      </c>
      <c r="J210" s="34" t="e">
        <f t="shared" si="158"/>
        <v>#REF!</v>
      </c>
      <c r="K210" s="34" t="e">
        <f t="shared" si="158"/>
        <v>#REF!</v>
      </c>
      <c r="L210" s="34" t="e">
        <f t="shared" si="158"/>
        <v>#REF!</v>
      </c>
      <c r="M210" s="34" t="e">
        <f t="shared" si="158"/>
        <v>#REF!</v>
      </c>
      <c r="N210" s="34" t="e">
        <f t="shared" si="158"/>
        <v>#REF!</v>
      </c>
      <c r="O210" s="34" t="e">
        <f t="shared" si="158"/>
        <v>#REF!</v>
      </c>
      <c r="P210" s="34" t="e">
        <f t="shared" si="158"/>
        <v>#REF!</v>
      </c>
      <c r="Q210" s="34" t="e">
        <f t="shared" si="158"/>
        <v>#REF!</v>
      </c>
      <c r="R210" s="34" t="e">
        <f t="shared" si="158"/>
        <v>#REF!</v>
      </c>
      <c r="S210" s="34" t="e">
        <f t="shared" si="158"/>
        <v>#REF!</v>
      </c>
      <c r="T210" s="34" t="e">
        <f t="shared" si="158"/>
        <v>#REF!</v>
      </c>
      <c r="U210" s="34" t="e">
        <f t="shared" si="158"/>
        <v>#REF!</v>
      </c>
      <c r="V210" s="34" t="e">
        <f t="shared" si="158"/>
        <v>#REF!</v>
      </c>
      <c r="W210" s="34" t="e">
        <f t="shared" si="158"/>
        <v>#REF!</v>
      </c>
      <c r="X210" s="34" t="e">
        <f t="shared" si="158"/>
        <v>#REF!</v>
      </c>
      <c r="Y210" s="34" t="e">
        <f t="shared" si="158"/>
        <v>#REF!</v>
      </c>
      <c r="Z210" s="34">
        <f t="shared" si="158"/>
        <v>197000</v>
      </c>
      <c r="AA210" s="34">
        <f t="shared" si="158"/>
        <v>197000</v>
      </c>
      <c r="AB210" s="34">
        <f t="shared" si="158"/>
        <v>173418.57</v>
      </c>
      <c r="AC210" s="130">
        <f t="shared" si="156"/>
        <v>88.029730964467007</v>
      </c>
    </row>
    <row r="211" spans="1:29" s="2" customFormat="1" ht="60" x14ac:dyDescent="0.25">
      <c r="A211" s="3" t="s">
        <v>12</v>
      </c>
      <c r="B211" s="6">
        <v>51</v>
      </c>
      <c r="C211" s="78">
        <v>4</v>
      </c>
      <c r="D211" s="4" t="s">
        <v>146</v>
      </c>
      <c r="E211" s="78">
        <v>851</v>
      </c>
      <c r="F211" s="4" t="s">
        <v>146</v>
      </c>
      <c r="G211" s="4" t="s">
        <v>59</v>
      </c>
      <c r="H211" s="4" t="s">
        <v>308</v>
      </c>
      <c r="I211" s="4" t="s">
        <v>27</v>
      </c>
      <c r="J211" s="34" t="e">
        <f>'2.ВС'!#REF!</f>
        <v>#REF!</v>
      </c>
      <c r="K211" s="34" t="e">
        <f>'2.ВС'!#REF!</f>
        <v>#REF!</v>
      </c>
      <c r="L211" s="34" t="e">
        <f>'2.ВС'!#REF!</f>
        <v>#REF!</v>
      </c>
      <c r="M211" s="34" t="e">
        <f>'2.ВС'!#REF!</f>
        <v>#REF!</v>
      </c>
      <c r="N211" s="34" t="e">
        <f>'2.ВС'!#REF!</f>
        <v>#REF!</v>
      </c>
      <c r="O211" s="34" t="e">
        <f>'2.ВС'!#REF!</f>
        <v>#REF!</v>
      </c>
      <c r="P211" s="34" t="e">
        <f>'2.ВС'!#REF!</f>
        <v>#REF!</v>
      </c>
      <c r="Q211" s="34" t="e">
        <f>'2.ВС'!#REF!</f>
        <v>#REF!</v>
      </c>
      <c r="R211" s="34" t="e">
        <f>'2.ВС'!#REF!</f>
        <v>#REF!</v>
      </c>
      <c r="S211" s="34" t="e">
        <f>'2.ВС'!#REF!</f>
        <v>#REF!</v>
      </c>
      <c r="T211" s="34" t="e">
        <f>'2.ВС'!#REF!</f>
        <v>#REF!</v>
      </c>
      <c r="U211" s="34" t="e">
        <f>'2.ВС'!#REF!</f>
        <v>#REF!</v>
      </c>
      <c r="V211" s="34" t="e">
        <f>'2.ВС'!#REF!</f>
        <v>#REF!</v>
      </c>
      <c r="W211" s="34" t="e">
        <f>'2.ВС'!#REF!</f>
        <v>#REF!</v>
      </c>
      <c r="X211" s="34" t="e">
        <f>'2.ВС'!#REF!</f>
        <v>#REF!</v>
      </c>
      <c r="Y211" s="34" t="e">
        <f>'2.ВС'!#REF!</f>
        <v>#REF!</v>
      </c>
      <c r="Z211" s="34">
        <f>'2.ВС'!J238</f>
        <v>197000</v>
      </c>
      <c r="AA211" s="34">
        <f>'2.ВС'!K238</f>
        <v>197000</v>
      </c>
      <c r="AB211" s="34">
        <f>'2.ВС'!L238</f>
        <v>173418.57</v>
      </c>
      <c r="AC211" s="130">
        <f t="shared" si="156"/>
        <v>88.029730964467007</v>
      </c>
    </row>
    <row r="212" spans="1:29" s="36" customFormat="1" ht="28.5" customHeight="1" x14ac:dyDescent="0.25">
      <c r="A212" s="29" t="s">
        <v>439</v>
      </c>
      <c r="B212" s="14">
        <v>51</v>
      </c>
      <c r="C212" s="14">
        <v>5</v>
      </c>
      <c r="D212" s="4"/>
      <c r="E212" s="14"/>
      <c r="F212" s="31"/>
      <c r="G212" s="38"/>
      <c r="H212" s="38"/>
      <c r="I212" s="31"/>
      <c r="J212" s="35" t="e">
        <f t="shared" ref="J212" si="165">J213+J218</f>
        <v>#REF!</v>
      </c>
      <c r="K212" s="35" t="e">
        <f t="shared" ref="K212:U212" si="166">K213+K218</f>
        <v>#REF!</v>
      </c>
      <c r="L212" s="35" t="e">
        <f t="shared" si="166"/>
        <v>#REF!</v>
      </c>
      <c r="M212" s="35" t="e">
        <f t="shared" si="166"/>
        <v>#REF!</v>
      </c>
      <c r="N212" s="35" t="e">
        <f t="shared" si="166"/>
        <v>#REF!</v>
      </c>
      <c r="O212" s="35" t="e">
        <f t="shared" si="166"/>
        <v>#REF!</v>
      </c>
      <c r="P212" s="35" t="e">
        <f t="shared" si="166"/>
        <v>#REF!</v>
      </c>
      <c r="Q212" s="35" t="e">
        <f t="shared" si="166"/>
        <v>#REF!</v>
      </c>
      <c r="R212" s="35" t="e">
        <f t="shared" si="166"/>
        <v>#REF!</v>
      </c>
      <c r="S212" s="35" t="e">
        <f t="shared" si="166"/>
        <v>#REF!</v>
      </c>
      <c r="T212" s="35" t="e">
        <f t="shared" si="166"/>
        <v>#REF!</v>
      </c>
      <c r="U212" s="35" t="e">
        <f t="shared" si="166"/>
        <v>#REF!</v>
      </c>
      <c r="V212" s="35" t="e">
        <f t="shared" ref="V212:Y212" si="167">V213+V218</f>
        <v>#REF!</v>
      </c>
      <c r="W212" s="35" t="e">
        <f t="shared" si="167"/>
        <v>#REF!</v>
      </c>
      <c r="X212" s="35" t="e">
        <f t="shared" si="167"/>
        <v>#REF!</v>
      </c>
      <c r="Y212" s="35" t="e">
        <f t="shared" si="167"/>
        <v>#REF!</v>
      </c>
      <c r="Z212" s="35">
        <f t="shared" ref="Z212:AB212" si="168">Z213+Z218</f>
        <v>11129006</v>
      </c>
      <c r="AA212" s="35">
        <f t="shared" si="168"/>
        <v>11129006</v>
      </c>
      <c r="AB212" s="35">
        <f t="shared" si="168"/>
        <v>2238238.9700000002</v>
      </c>
      <c r="AC212" s="130">
        <f t="shared" si="156"/>
        <v>20.111759936152431</v>
      </c>
    </row>
    <row r="213" spans="1:29" s="36" customFormat="1" ht="45" customHeight="1" x14ac:dyDescent="0.25">
      <c r="A213" s="29" t="s">
        <v>251</v>
      </c>
      <c r="B213" s="14">
        <v>51</v>
      </c>
      <c r="C213" s="14">
        <v>5</v>
      </c>
      <c r="D213" s="31" t="s">
        <v>146</v>
      </c>
      <c r="E213" s="14"/>
      <c r="F213" s="31"/>
      <c r="G213" s="38"/>
      <c r="H213" s="38"/>
      <c r="I213" s="31"/>
      <c r="J213" s="35" t="e">
        <f t="shared" ref="J213:AB214" si="169">J214</f>
        <v>#REF!</v>
      </c>
      <c r="K213" s="35" t="e">
        <f t="shared" si="169"/>
        <v>#REF!</v>
      </c>
      <c r="L213" s="35" t="e">
        <f t="shared" si="169"/>
        <v>#REF!</v>
      </c>
      <c r="M213" s="35" t="e">
        <f t="shared" si="169"/>
        <v>#REF!</v>
      </c>
      <c r="N213" s="35" t="e">
        <f t="shared" si="169"/>
        <v>#REF!</v>
      </c>
      <c r="O213" s="35" t="e">
        <f t="shared" si="169"/>
        <v>#REF!</v>
      </c>
      <c r="P213" s="35" t="e">
        <f t="shared" si="169"/>
        <v>#REF!</v>
      </c>
      <c r="Q213" s="35" t="e">
        <f t="shared" si="169"/>
        <v>#REF!</v>
      </c>
      <c r="R213" s="35" t="e">
        <f t="shared" si="169"/>
        <v>#REF!</v>
      </c>
      <c r="S213" s="35" t="e">
        <f t="shared" si="169"/>
        <v>#REF!</v>
      </c>
      <c r="T213" s="35" t="e">
        <f t="shared" si="169"/>
        <v>#REF!</v>
      </c>
      <c r="U213" s="35" t="e">
        <f t="shared" si="169"/>
        <v>#REF!</v>
      </c>
      <c r="V213" s="35" t="e">
        <f t="shared" si="169"/>
        <v>#REF!</v>
      </c>
      <c r="W213" s="35" t="e">
        <f t="shared" si="169"/>
        <v>#REF!</v>
      </c>
      <c r="X213" s="35" t="e">
        <f t="shared" si="169"/>
        <v>#REF!</v>
      </c>
      <c r="Y213" s="35" t="e">
        <f t="shared" si="169"/>
        <v>#REF!</v>
      </c>
      <c r="Z213" s="35">
        <f t="shared" si="169"/>
        <v>3100238</v>
      </c>
      <c r="AA213" s="35">
        <f t="shared" si="169"/>
        <v>3100238</v>
      </c>
      <c r="AB213" s="35">
        <f t="shared" si="169"/>
        <v>2238238.9700000002</v>
      </c>
      <c r="AC213" s="130">
        <f t="shared" si="156"/>
        <v>72.195714329028931</v>
      </c>
    </row>
    <row r="214" spans="1:29" s="36" customFormat="1" ht="28.5" x14ac:dyDescent="0.25">
      <c r="A214" s="29" t="s">
        <v>9</v>
      </c>
      <c r="B214" s="14">
        <v>51</v>
      </c>
      <c r="C214" s="14">
        <v>5</v>
      </c>
      <c r="D214" s="4" t="s">
        <v>146</v>
      </c>
      <c r="E214" s="14">
        <v>851</v>
      </c>
      <c r="F214" s="31"/>
      <c r="G214" s="38"/>
      <c r="H214" s="38"/>
      <c r="I214" s="31"/>
      <c r="J214" s="35" t="e">
        <f t="shared" si="169"/>
        <v>#REF!</v>
      </c>
      <c r="K214" s="35" t="e">
        <f t="shared" si="169"/>
        <v>#REF!</v>
      </c>
      <c r="L214" s="35" t="e">
        <f t="shared" si="169"/>
        <v>#REF!</v>
      </c>
      <c r="M214" s="35" t="e">
        <f t="shared" si="169"/>
        <v>#REF!</v>
      </c>
      <c r="N214" s="35" t="e">
        <f t="shared" si="169"/>
        <v>#REF!</v>
      </c>
      <c r="O214" s="35" t="e">
        <f t="shared" si="169"/>
        <v>#REF!</v>
      </c>
      <c r="P214" s="35" t="e">
        <f t="shared" si="169"/>
        <v>#REF!</v>
      </c>
      <c r="Q214" s="35" t="e">
        <f t="shared" si="169"/>
        <v>#REF!</v>
      </c>
      <c r="R214" s="35" t="e">
        <f t="shared" si="169"/>
        <v>#REF!</v>
      </c>
      <c r="S214" s="35" t="e">
        <f t="shared" si="169"/>
        <v>#REF!</v>
      </c>
      <c r="T214" s="35" t="e">
        <f t="shared" si="169"/>
        <v>#REF!</v>
      </c>
      <c r="U214" s="35" t="e">
        <f t="shared" si="169"/>
        <v>#REF!</v>
      </c>
      <c r="V214" s="35" t="e">
        <f t="shared" si="169"/>
        <v>#REF!</v>
      </c>
      <c r="W214" s="35" t="e">
        <f t="shared" si="169"/>
        <v>#REF!</v>
      </c>
      <c r="X214" s="35" t="e">
        <f t="shared" si="169"/>
        <v>#REF!</v>
      </c>
      <c r="Y214" s="35" t="e">
        <f t="shared" si="169"/>
        <v>#REF!</v>
      </c>
      <c r="Z214" s="35">
        <f t="shared" si="169"/>
        <v>3100238</v>
      </c>
      <c r="AA214" s="35">
        <f t="shared" si="169"/>
        <v>3100238</v>
      </c>
      <c r="AB214" s="35">
        <f t="shared" si="169"/>
        <v>2238238.9700000002</v>
      </c>
      <c r="AC214" s="130">
        <f t="shared" si="156"/>
        <v>72.195714329028931</v>
      </c>
    </row>
    <row r="215" spans="1:29" s="36" customFormat="1" ht="45" x14ac:dyDescent="0.25">
      <c r="A215" s="25" t="s">
        <v>129</v>
      </c>
      <c r="B215" s="78">
        <v>51</v>
      </c>
      <c r="C215" s="78">
        <v>5</v>
      </c>
      <c r="D215" s="4" t="s">
        <v>146</v>
      </c>
      <c r="E215" s="78">
        <v>851</v>
      </c>
      <c r="F215" s="4" t="s">
        <v>127</v>
      </c>
      <c r="G215" s="4" t="s">
        <v>14</v>
      </c>
      <c r="H215" s="4" t="s">
        <v>304</v>
      </c>
      <c r="I215" s="4"/>
      <c r="J215" s="34" t="e">
        <f t="shared" ref="J215:AB216" si="170">J216</f>
        <v>#REF!</v>
      </c>
      <c r="K215" s="34" t="e">
        <f t="shared" si="170"/>
        <v>#REF!</v>
      </c>
      <c r="L215" s="34" t="e">
        <f t="shared" si="170"/>
        <v>#REF!</v>
      </c>
      <c r="M215" s="34" t="e">
        <f t="shared" si="170"/>
        <v>#REF!</v>
      </c>
      <c r="N215" s="34" t="e">
        <f t="shared" si="170"/>
        <v>#REF!</v>
      </c>
      <c r="O215" s="34" t="e">
        <f t="shared" si="170"/>
        <v>#REF!</v>
      </c>
      <c r="P215" s="34" t="e">
        <f t="shared" si="170"/>
        <v>#REF!</v>
      </c>
      <c r="Q215" s="34" t="e">
        <f t="shared" si="170"/>
        <v>#REF!</v>
      </c>
      <c r="R215" s="34" t="e">
        <f t="shared" si="170"/>
        <v>#REF!</v>
      </c>
      <c r="S215" s="34" t="e">
        <f t="shared" si="170"/>
        <v>#REF!</v>
      </c>
      <c r="T215" s="34" t="e">
        <f t="shared" si="170"/>
        <v>#REF!</v>
      </c>
      <c r="U215" s="34" t="e">
        <f t="shared" si="170"/>
        <v>#REF!</v>
      </c>
      <c r="V215" s="34" t="e">
        <f t="shared" si="170"/>
        <v>#REF!</v>
      </c>
      <c r="W215" s="34" t="e">
        <f t="shared" si="170"/>
        <v>#REF!</v>
      </c>
      <c r="X215" s="34" t="e">
        <f t="shared" si="170"/>
        <v>#REF!</v>
      </c>
      <c r="Y215" s="34" t="e">
        <f t="shared" si="170"/>
        <v>#REF!</v>
      </c>
      <c r="Z215" s="34">
        <f t="shared" si="170"/>
        <v>3100238</v>
      </c>
      <c r="AA215" s="34">
        <f t="shared" si="170"/>
        <v>3100238</v>
      </c>
      <c r="AB215" s="34">
        <f t="shared" si="170"/>
        <v>2238238.9700000002</v>
      </c>
      <c r="AC215" s="130">
        <f t="shared" si="156"/>
        <v>72.195714329028931</v>
      </c>
    </row>
    <row r="216" spans="1:29" ht="30" x14ac:dyDescent="0.25">
      <c r="A216" s="76" t="s">
        <v>131</v>
      </c>
      <c r="B216" s="78">
        <v>51</v>
      </c>
      <c r="C216" s="78">
        <v>5</v>
      </c>
      <c r="D216" s="4" t="s">
        <v>146</v>
      </c>
      <c r="E216" s="78">
        <v>851</v>
      </c>
      <c r="F216" s="4" t="s">
        <v>127</v>
      </c>
      <c r="G216" s="4" t="s">
        <v>14</v>
      </c>
      <c r="H216" s="4" t="s">
        <v>304</v>
      </c>
      <c r="I216" s="4" t="s">
        <v>132</v>
      </c>
      <c r="J216" s="34" t="e">
        <f t="shared" si="170"/>
        <v>#REF!</v>
      </c>
      <c r="K216" s="34" t="e">
        <f t="shared" si="170"/>
        <v>#REF!</v>
      </c>
      <c r="L216" s="34" t="e">
        <f t="shared" si="170"/>
        <v>#REF!</v>
      </c>
      <c r="M216" s="34" t="e">
        <f t="shared" si="170"/>
        <v>#REF!</v>
      </c>
      <c r="N216" s="34" t="e">
        <f t="shared" si="170"/>
        <v>#REF!</v>
      </c>
      <c r="O216" s="34" t="e">
        <f t="shared" si="170"/>
        <v>#REF!</v>
      </c>
      <c r="P216" s="34" t="e">
        <f t="shared" si="170"/>
        <v>#REF!</v>
      </c>
      <c r="Q216" s="34" t="e">
        <f t="shared" si="170"/>
        <v>#REF!</v>
      </c>
      <c r="R216" s="34" t="e">
        <f t="shared" si="170"/>
        <v>#REF!</v>
      </c>
      <c r="S216" s="34" t="e">
        <f t="shared" si="170"/>
        <v>#REF!</v>
      </c>
      <c r="T216" s="34" t="e">
        <f t="shared" si="170"/>
        <v>#REF!</v>
      </c>
      <c r="U216" s="34" t="e">
        <f t="shared" si="170"/>
        <v>#REF!</v>
      </c>
      <c r="V216" s="34" t="e">
        <f t="shared" si="170"/>
        <v>#REF!</v>
      </c>
      <c r="W216" s="34" t="e">
        <f t="shared" si="170"/>
        <v>#REF!</v>
      </c>
      <c r="X216" s="34" t="e">
        <f t="shared" si="170"/>
        <v>#REF!</v>
      </c>
      <c r="Y216" s="34" t="e">
        <f t="shared" si="170"/>
        <v>#REF!</v>
      </c>
      <c r="Z216" s="34">
        <f t="shared" si="170"/>
        <v>3100238</v>
      </c>
      <c r="AA216" s="34">
        <f t="shared" si="170"/>
        <v>3100238</v>
      </c>
      <c r="AB216" s="34">
        <f t="shared" si="170"/>
        <v>2238238.9700000002</v>
      </c>
      <c r="AC216" s="130">
        <f t="shared" si="156"/>
        <v>72.195714329028931</v>
      </c>
    </row>
    <row r="217" spans="1:29" ht="45.75" customHeight="1" x14ac:dyDescent="0.25">
      <c r="A217" s="76" t="s">
        <v>133</v>
      </c>
      <c r="B217" s="78">
        <v>51</v>
      </c>
      <c r="C217" s="78">
        <v>5</v>
      </c>
      <c r="D217" s="4" t="s">
        <v>146</v>
      </c>
      <c r="E217" s="78">
        <v>851</v>
      </c>
      <c r="F217" s="4" t="s">
        <v>127</v>
      </c>
      <c r="G217" s="4" t="s">
        <v>14</v>
      </c>
      <c r="H217" s="4" t="s">
        <v>304</v>
      </c>
      <c r="I217" s="4" t="s">
        <v>134</v>
      </c>
      <c r="J217" s="34" t="e">
        <f>'2.ВС'!#REF!</f>
        <v>#REF!</v>
      </c>
      <c r="K217" s="34" t="e">
        <f>'2.ВС'!#REF!</f>
        <v>#REF!</v>
      </c>
      <c r="L217" s="34" t="e">
        <f>'2.ВС'!#REF!</f>
        <v>#REF!</v>
      </c>
      <c r="M217" s="34" t="e">
        <f>'2.ВС'!#REF!</f>
        <v>#REF!</v>
      </c>
      <c r="N217" s="34" t="e">
        <f>'2.ВС'!#REF!</f>
        <v>#REF!</v>
      </c>
      <c r="O217" s="34" t="e">
        <f>'2.ВС'!#REF!</f>
        <v>#REF!</v>
      </c>
      <c r="P217" s="34" t="e">
        <f>'2.ВС'!#REF!</f>
        <v>#REF!</v>
      </c>
      <c r="Q217" s="34" t="e">
        <f>'2.ВС'!#REF!</f>
        <v>#REF!</v>
      </c>
      <c r="R217" s="34" t="e">
        <f>'2.ВС'!#REF!</f>
        <v>#REF!</v>
      </c>
      <c r="S217" s="34" t="e">
        <f>'2.ВС'!#REF!</f>
        <v>#REF!</v>
      </c>
      <c r="T217" s="34" t="e">
        <f>'2.ВС'!#REF!</f>
        <v>#REF!</v>
      </c>
      <c r="U217" s="34" t="e">
        <f>'2.ВС'!#REF!</f>
        <v>#REF!</v>
      </c>
      <c r="V217" s="34" t="e">
        <f>'2.ВС'!#REF!</f>
        <v>#REF!</v>
      </c>
      <c r="W217" s="34" t="e">
        <f>'2.ВС'!#REF!</f>
        <v>#REF!</v>
      </c>
      <c r="X217" s="34" t="e">
        <f>'2.ВС'!#REF!</f>
        <v>#REF!</v>
      </c>
      <c r="Y217" s="34" t="e">
        <f>'2.ВС'!#REF!</f>
        <v>#REF!</v>
      </c>
      <c r="Z217" s="34">
        <f>'2.ВС'!J198</f>
        <v>3100238</v>
      </c>
      <c r="AA217" s="34">
        <f>'2.ВС'!K198</f>
        <v>3100238</v>
      </c>
      <c r="AB217" s="34">
        <f>'2.ВС'!L198</f>
        <v>2238238.9700000002</v>
      </c>
      <c r="AC217" s="130">
        <f t="shared" si="156"/>
        <v>72.195714329028931</v>
      </c>
    </row>
    <row r="218" spans="1:29" ht="75.75" customHeight="1" x14ac:dyDescent="0.25">
      <c r="A218" s="29" t="s">
        <v>252</v>
      </c>
      <c r="B218" s="14">
        <v>51</v>
      </c>
      <c r="C218" s="14">
        <v>5</v>
      </c>
      <c r="D218" s="31" t="s">
        <v>87</v>
      </c>
      <c r="E218" s="14"/>
      <c r="F218" s="31"/>
      <c r="G218" s="31"/>
      <c r="H218" s="31"/>
      <c r="I218" s="31"/>
      <c r="J218" s="35" t="e">
        <f t="shared" ref="J218:AB218" si="171">J219</f>
        <v>#REF!</v>
      </c>
      <c r="K218" s="35" t="e">
        <f t="shared" si="171"/>
        <v>#REF!</v>
      </c>
      <c r="L218" s="35" t="e">
        <f t="shared" si="171"/>
        <v>#REF!</v>
      </c>
      <c r="M218" s="35" t="e">
        <f t="shared" si="171"/>
        <v>#REF!</v>
      </c>
      <c r="N218" s="35" t="e">
        <f t="shared" si="171"/>
        <v>#REF!</v>
      </c>
      <c r="O218" s="35" t="e">
        <f t="shared" si="171"/>
        <v>#REF!</v>
      </c>
      <c r="P218" s="35" t="e">
        <f t="shared" si="171"/>
        <v>#REF!</v>
      </c>
      <c r="Q218" s="35" t="e">
        <f t="shared" si="171"/>
        <v>#REF!</v>
      </c>
      <c r="R218" s="35" t="e">
        <f t="shared" si="171"/>
        <v>#REF!</v>
      </c>
      <c r="S218" s="35" t="e">
        <f t="shared" si="171"/>
        <v>#REF!</v>
      </c>
      <c r="T218" s="35" t="e">
        <f t="shared" si="171"/>
        <v>#REF!</v>
      </c>
      <c r="U218" s="35" t="e">
        <f t="shared" si="171"/>
        <v>#REF!</v>
      </c>
      <c r="V218" s="35" t="e">
        <f t="shared" si="171"/>
        <v>#REF!</v>
      </c>
      <c r="W218" s="35" t="e">
        <f t="shared" si="171"/>
        <v>#REF!</v>
      </c>
      <c r="X218" s="35" t="e">
        <f t="shared" si="171"/>
        <v>#REF!</v>
      </c>
      <c r="Y218" s="35" t="e">
        <f t="shared" si="171"/>
        <v>#REF!</v>
      </c>
      <c r="Z218" s="35">
        <f t="shared" si="171"/>
        <v>8028768</v>
      </c>
      <c r="AA218" s="35">
        <f t="shared" si="171"/>
        <v>8028768</v>
      </c>
      <c r="AB218" s="35">
        <f t="shared" si="171"/>
        <v>0</v>
      </c>
      <c r="AC218" s="130">
        <f t="shared" si="156"/>
        <v>0</v>
      </c>
    </row>
    <row r="219" spans="1:29" ht="28.5" x14ac:dyDescent="0.25">
      <c r="A219" s="29" t="s">
        <v>9</v>
      </c>
      <c r="B219" s="14">
        <v>51</v>
      </c>
      <c r="C219" s="14">
        <v>5</v>
      </c>
      <c r="D219" s="4" t="s">
        <v>87</v>
      </c>
      <c r="E219" s="14">
        <v>851</v>
      </c>
      <c r="F219" s="31"/>
      <c r="G219" s="38"/>
      <c r="H219" s="38"/>
      <c r="I219" s="31"/>
      <c r="J219" s="35" t="e">
        <f t="shared" ref="J219" si="172">J220+J223</f>
        <v>#REF!</v>
      </c>
      <c r="K219" s="35" t="e">
        <f t="shared" ref="K219:U219" si="173">K220+K223</f>
        <v>#REF!</v>
      </c>
      <c r="L219" s="35" t="e">
        <f t="shared" si="173"/>
        <v>#REF!</v>
      </c>
      <c r="M219" s="35" t="e">
        <f t="shared" si="173"/>
        <v>#REF!</v>
      </c>
      <c r="N219" s="35" t="e">
        <f t="shared" si="173"/>
        <v>#REF!</v>
      </c>
      <c r="O219" s="35" t="e">
        <f t="shared" si="173"/>
        <v>#REF!</v>
      </c>
      <c r="P219" s="35" t="e">
        <f t="shared" si="173"/>
        <v>#REF!</v>
      </c>
      <c r="Q219" s="35" t="e">
        <f t="shared" si="173"/>
        <v>#REF!</v>
      </c>
      <c r="R219" s="35" t="e">
        <f t="shared" si="173"/>
        <v>#REF!</v>
      </c>
      <c r="S219" s="35" t="e">
        <f t="shared" si="173"/>
        <v>#REF!</v>
      </c>
      <c r="T219" s="35" t="e">
        <f t="shared" si="173"/>
        <v>#REF!</v>
      </c>
      <c r="U219" s="35" t="e">
        <f t="shared" si="173"/>
        <v>#REF!</v>
      </c>
      <c r="V219" s="35" t="e">
        <f t="shared" ref="V219:Y219" si="174">V220+V223</f>
        <v>#REF!</v>
      </c>
      <c r="W219" s="35" t="e">
        <f t="shared" si="174"/>
        <v>#REF!</v>
      </c>
      <c r="X219" s="35" t="e">
        <f t="shared" si="174"/>
        <v>#REF!</v>
      </c>
      <c r="Y219" s="35" t="e">
        <f t="shared" si="174"/>
        <v>#REF!</v>
      </c>
      <c r="Z219" s="35">
        <f t="shared" ref="Z219:AB219" si="175">Z220+Z223</f>
        <v>8028768</v>
      </c>
      <c r="AA219" s="35">
        <f t="shared" si="175"/>
        <v>8028768</v>
      </c>
      <c r="AB219" s="35">
        <f t="shared" si="175"/>
        <v>0</v>
      </c>
      <c r="AC219" s="130">
        <f t="shared" si="156"/>
        <v>0</v>
      </c>
    </row>
    <row r="220" spans="1:29" ht="105" hidden="1" x14ac:dyDescent="0.25">
      <c r="A220" s="25" t="s">
        <v>253</v>
      </c>
      <c r="B220" s="78">
        <v>51</v>
      </c>
      <c r="C220" s="78">
        <v>5</v>
      </c>
      <c r="D220" s="4" t="s">
        <v>87</v>
      </c>
      <c r="E220" s="78">
        <v>851</v>
      </c>
      <c r="F220" s="5" t="s">
        <v>127</v>
      </c>
      <c r="G220" s="5" t="s">
        <v>16</v>
      </c>
      <c r="H220" s="5" t="s">
        <v>254</v>
      </c>
      <c r="I220" s="5"/>
      <c r="J220" s="9">
        <f t="shared" ref="J220:AB221" si="176">J221</f>
        <v>0</v>
      </c>
      <c r="K220" s="9">
        <f t="shared" si="176"/>
        <v>0</v>
      </c>
      <c r="L220" s="9">
        <f t="shared" si="176"/>
        <v>0</v>
      </c>
      <c r="M220" s="9">
        <f t="shared" si="176"/>
        <v>0</v>
      </c>
      <c r="N220" s="9">
        <f t="shared" si="176"/>
        <v>0</v>
      </c>
      <c r="O220" s="9">
        <f t="shared" si="176"/>
        <v>0</v>
      </c>
      <c r="P220" s="9">
        <f t="shared" si="176"/>
        <v>0</v>
      </c>
      <c r="Q220" s="9">
        <f t="shared" si="176"/>
        <v>0</v>
      </c>
      <c r="R220" s="9">
        <f t="shared" si="176"/>
        <v>0</v>
      </c>
      <c r="S220" s="9">
        <f t="shared" si="176"/>
        <v>0</v>
      </c>
      <c r="T220" s="9">
        <f t="shared" si="176"/>
        <v>0</v>
      </c>
      <c r="U220" s="9">
        <f t="shared" si="176"/>
        <v>0</v>
      </c>
      <c r="V220" s="9">
        <f t="shared" si="176"/>
        <v>0</v>
      </c>
      <c r="W220" s="9">
        <f t="shared" si="176"/>
        <v>0</v>
      </c>
      <c r="X220" s="9">
        <f t="shared" si="176"/>
        <v>0</v>
      </c>
      <c r="Y220" s="9">
        <f t="shared" si="176"/>
        <v>0</v>
      </c>
      <c r="Z220" s="9">
        <f t="shared" si="176"/>
        <v>0</v>
      </c>
      <c r="AA220" s="9">
        <f t="shared" si="176"/>
        <v>0</v>
      </c>
      <c r="AB220" s="9">
        <f t="shared" si="176"/>
        <v>0</v>
      </c>
      <c r="AC220" s="130" t="e">
        <f t="shared" si="156"/>
        <v>#DIV/0!</v>
      </c>
    </row>
    <row r="221" spans="1:29" s="36" customFormat="1" ht="45" hidden="1" x14ac:dyDescent="0.25">
      <c r="A221" s="3" t="s">
        <v>97</v>
      </c>
      <c r="B221" s="78">
        <v>51</v>
      </c>
      <c r="C221" s="78">
        <v>5</v>
      </c>
      <c r="D221" s="5" t="s">
        <v>87</v>
      </c>
      <c r="E221" s="78">
        <v>851</v>
      </c>
      <c r="F221" s="5" t="s">
        <v>127</v>
      </c>
      <c r="G221" s="5" t="s">
        <v>16</v>
      </c>
      <c r="H221" s="5" t="s">
        <v>254</v>
      </c>
      <c r="I221" s="5" t="s">
        <v>98</v>
      </c>
      <c r="J221" s="9">
        <f t="shared" si="176"/>
        <v>0</v>
      </c>
      <c r="K221" s="9">
        <f t="shared" si="176"/>
        <v>0</v>
      </c>
      <c r="L221" s="9">
        <f t="shared" si="176"/>
        <v>0</v>
      </c>
      <c r="M221" s="9">
        <f t="shared" si="176"/>
        <v>0</v>
      </c>
      <c r="N221" s="9">
        <f t="shared" si="176"/>
        <v>0</v>
      </c>
      <c r="O221" s="9">
        <f t="shared" si="176"/>
        <v>0</v>
      </c>
      <c r="P221" s="9">
        <f t="shared" si="176"/>
        <v>0</v>
      </c>
      <c r="Q221" s="9">
        <f t="shared" si="176"/>
        <v>0</v>
      </c>
      <c r="R221" s="9">
        <f t="shared" si="176"/>
        <v>0</v>
      </c>
      <c r="S221" s="9">
        <f t="shared" si="176"/>
        <v>0</v>
      </c>
      <c r="T221" s="9">
        <f t="shared" si="176"/>
        <v>0</v>
      </c>
      <c r="U221" s="9">
        <f t="shared" si="176"/>
        <v>0</v>
      </c>
      <c r="V221" s="9">
        <f t="shared" si="176"/>
        <v>0</v>
      </c>
      <c r="W221" s="9">
        <f t="shared" si="176"/>
        <v>0</v>
      </c>
      <c r="X221" s="9">
        <f t="shared" si="176"/>
        <v>0</v>
      </c>
      <c r="Y221" s="9">
        <f t="shared" si="176"/>
        <v>0</v>
      </c>
      <c r="Z221" s="9">
        <f t="shared" si="176"/>
        <v>0</v>
      </c>
      <c r="AA221" s="9">
        <f t="shared" si="176"/>
        <v>0</v>
      </c>
      <c r="AB221" s="9">
        <f t="shared" si="176"/>
        <v>0</v>
      </c>
      <c r="AC221" s="130" t="e">
        <f t="shared" si="156"/>
        <v>#DIV/0!</v>
      </c>
    </row>
    <row r="222" spans="1:29" hidden="1" x14ac:dyDescent="0.25">
      <c r="A222" s="3" t="s">
        <v>99</v>
      </c>
      <c r="B222" s="78">
        <v>51</v>
      </c>
      <c r="C222" s="78">
        <v>5</v>
      </c>
      <c r="D222" s="5" t="s">
        <v>87</v>
      </c>
      <c r="E222" s="78">
        <v>851</v>
      </c>
      <c r="F222" s="5" t="s">
        <v>127</v>
      </c>
      <c r="G222" s="5" t="s">
        <v>16</v>
      </c>
      <c r="H222" s="5" t="s">
        <v>254</v>
      </c>
      <c r="I222" s="5" t="s">
        <v>100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30" t="e">
        <f t="shared" si="156"/>
        <v>#DIV/0!</v>
      </c>
    </row>
    <row r="223" spans="1:29" ht="91.5" customHeight="1" x14ac:dyDescent="0.25">
      <c r="A223" s="25" t="s">
        <v>355</v>
      </c>
      <c r="B223" s="78">
        <v>51</v>
      </c>
      <c r="C223" s="78">
        <v>5</v>
      </c>
      <c r="D223" s="4" t="s">
        <v>87</v>
      </c>
      <c r="E223" s="78">
        <v>851</v>
      </c>
      <c r="F223" s="5" t="s">
        <v>127</v>
      </c>
      <c r="G223" s="5" t="s">
        <v>16</v>
      </c>
      <c r="H223" s="5" t="s">
        <v>255</v>
      </c>
      <c r="I223" s="5"/>
      <c r="J223" s="34" t="e">
        <f t="shared" ref="J223:AB224" si="177">J224</f>
        <v>#REF!</v>
      </c>
      <c r="K223" s="34" t="e">
        <f t="shared" si="177"/>
        <v>#REF!</v>
      </c>
      <c r="L223" s="34" t="e">
        <f t="shared" si="177"/>
        <v>#REF!</v>
      </c>
      <c r="M223" s="34" t="e">
        <f t="shared" si="177"/>
        <v>#REF!</v>
      </c>
      <c r="N223" s="34" t="e">
        <f t="shared" si="177"/>
        <v>#REF!</v>
      </c>
      <c r="O223" s="34" t="e">
        <f t="shared" si="177"/>
        <v>#REF!</v>
      </c>
      <c r="P223" s="34" t="e">
        <f t="shared" si="177"/>
        <v>#REF!</v>
      </c>
      <c r="Q223" s="34" t="e">
        <f t="shared" si="177"/>
        <v>#REF!</v>
      </c>
      <c r="R223" s="34" t="e">
        <f t="shared" si="177"/>
        <v>#REF!</v>
      </c>
      <c r="S223" s="34" t="e">
        <f t="shared" si="177"/>
        <v>#REF!</v>
      </c>
      <c r="T223" s="34" t="e">
        <f t="shared" si="177"/>
        <v>#REF!</v>
      </c>
      <c r="U223" s="34" t="e">
        <f t="shared" si="177"/>
        <v>#REF!</v>
      </c>
      <c r="V223" s="34" t="e">
        <f t="shared" si="177"/>
        <v>#REF!</v>
      </c>
      <c r="W223" s="34" t="e">
        <f t="shared" si="177"/>
        <v>#REF!</v>
      </c>
      <c r="X223" s="34" t="e">
        <f t="shared" si="177"/>
        <v>#REF!</v>
      </c>
      <c r="Y223" s="34" t="e">
        <f t="shared" si="177"/>
        <v>#REF!</v>
      </c>
      <c r="Z223" s="34">
        <f t="shared" si="177"/>
        <v>8028768</v>
      </c>
      <c r="AA223" s="34">
        <f t="shared" si="177"/>
        <v>8028768</v>
      </c>
      <c r="AB223" s="34">
        <f t="shared" si="177"/>
        <v>0</v>
      </c>
      <c r="AC223" s="130">
        <f t="shared" si="156"/>
        <v>0</v>
      </c>
    </row>
    <row r="224" spans="1:29" ht="45" x14ac:dyDescent="0.25">
      <c r="A224" s="3" t="s">
        <v>97</v>
      </c>
      <c r="B224" s="78">
        <v>51</v>
      </c>
      <c r="C224" s="78">
        <v>5</v>
      </c>
      <c r="D224" s="5" t="s">
        <v>87</v>
      </c>
      <c r="E224" s="78">
        <v>851</v>
      </c>
      <c r="F224" s="5" t="s">
        <v>127</v>
      </c>
      <c r="G224" s="5" t="s">
        <v>16</v>
      </c>
      <c r="H224" s="5" t="s">
        <v>255</v>
      </c>
      <c r="I224" s="5" t="s">
        <v>98</v>
      </c>
      <c r="J224" s="9" t="e">
        <f t="shared" si="177"/>
        <v>#REF!</v>
      </c>
      <c r="K224" s="9" t="e">
        <f t="shared" si="177"/>
        <v>#REF!</v>
      </c>
      <c r="L224" s="9" t="e">
        <f t="shared" si="177"/>
        <v>#REF!</v>
      </c>
      <c r="M224" s="9" t="e">
        <f t="shared" si="177"/>
        <v>#REF!</v>
      </c>
      <c r="N224" s="9" t="e">
        <f t="shared" si="177"/>
        <v>#REF!</v>
      </c>
      <c r="O224" s="9" t="e">
        <f t="shared" si="177"/>
        <v>#REF!</v>
      </c>
      <c r="P224" s="9" t="e">
        <f t="shared" si="177"/>
        <v>#REF!</v>
      </c>
      <c r="Q224" s="9" t="e">
        <f t="shared" si="177"/>
        <v>#REF!</v>
      </c>
      <c r="R224" s="9" t="e">
        <f t="shared" si="177"/>
        <v>#REF!</v>
      </c>
      <c r="S224" s="9" t="e">
        <f t="shared" si="177"/>
        <v>#REF!</v>
      </c>
      <c r="T224" s="9" t="e">
        <f t="shared" si="177"/>
        <v>#REF!</v>
      </c>
      <c r="U224" s="9" t="e">
        <f t="shared" si="177"/>
        <v>#REF!</v>
      </c>
      <c r="V224" s="9" t="e">
        <f t="shared" si="177"/>
        <v>#REF!</v>
      </c>
      <c r="W224" s="9" t="e">
        <f t="shared" si="177"/>
        <v>#REF!</v>
      </c>
      <c r="X224" s="9" t="e">
        <f t="shared" si="177"/>
        <v>#REF!</v>
      </c>
      <c r="Y224" s="9" t="e">
        <f t="shared" si="177"/>
        <v>#REF!</v>
      </c>
      <c r="Z224" s="9">
        <f t="shared" si="177"/>
        <v>8028768</v>
      </c>
      <c r="AA224" s="9">
        <f t="shared" si="177"/>
        <v>8028768</v>
      </c>
      <c r="AB224" s="9">
        <f t="shared" si="177"/>
        <v>0</v>
      </c>
      <c r="AC224" s="130">
        <f t="shared" si="156"/>
        <v>0</v>
      </c>
    </row>
    <row r="225" spans="1:29" x14ac:dyDescent="0.25">
      <c r="A225" s="3" t="s">
        <v>99</v>
      </c>
      <c r="B225" s="78">
        <v>51</v>
      </c>
      <c r="C225" s="78">
        <v>5</v>
      </c>
      <c r="D225" s="5" t="s">
        <v>87</v>
      </c>
      <c r="E225" s="78">
        <v>851</v>
      </c>
      <c r="F225" s="5" t="s">
        <v>127</v>
      </c>
      <c r="G225" s="5" t="s">
        <v>16</v>
      </c>
      <c r="H225" s="5" t="s">
        <v>255</v>
      </c>
      <c r="I225" s="5" t="s">
        <v>100</v>
      </c>
      <c r="J225" s="9" t="e">
        <f>'2.ВС'!#REF!</f>
        <v>#REF!</v>
      </c>
      <c r="K225" s="9" t="e">
        <f>'2.ВС'!#REF!</f>
        <v>#REF!</v>
      </c>
      <c r="L225" s="9" t="e">
        <f>'2.ВС'!#REF!</f>
        <v>#REF!</v>
      </c>
      <c r="M225" s="9" t="e">
        <f>'2.ВС'!#REF!</f>
        <v>#REF!</v>
      </c>
      <c r="N225" s="9" t="e">
        <f>'2.ВС'!#REF!</f>
        <v>#REF!</v>
      </c>
      <c r="O225" s="9" t="e">
        <f>'2.ВС'!#REF!</f>
        <v>#REF!</v>
      </c>
      <c r="P225" s="9" t="e">
        <f>'2.ВС'!#REF!</f>
        <v>#REF!</v>
      </c>
      <c r="Q225" s="9" t="e">
        <f>'2.ВС'!#REF!</f>
        <v>#REF!</v>
      </c>
      <c r="R225" s="9" t="e">
        <f>'2.ВС'!#REF!</f>
        <v>#REF!</v>
      </c>
      <c r="S225" s="9" t="e">
        <f>'2.ВС'!#REF!</f>
        <v>#REF!</v>
      </c>
      <c r="T225" s="9" t="e">
        <f>'2.ВС'!#REF!</f>
        <v>#REF!</v>
      </c>
      <c r="U225" s="9" t="e">
        <f>'2.ВС'!#REF!</f>
        <v>#REF!</v>
      </c>
      <c r="V225" s="9" t="e">
        <f>'2.ВС'!#REF!</f>
        <v>#REF!</v>
      </c>
      <c r="W225" s="9" t="e">
        <f>'2.ВС'!#REF!</f>
        <v>#REF!</v>
      </c>
      <c r="X225" s="9" t="e">
        <f>'2.ВС'!#REF!</f>
        <v>#REF!</v>
      </c>
      <c r="Y225" s="9" t="e">
        <f>'2.ВС'!#REF!</f>
        <v>#REF!</v>
      </c>
      <c r="Z225" s="9">
        <f>'2.ВС'!J212</f>
        <v>8028768</v>
      </c>
      <c r="AA225" s="9">
        <f>'2.ВС'!K212</f>
        <v>8028768</v>
      </c>
      <c r="AB225" s="9">
        <f>'2.ВС'!L212</f>
        <v>0</v>
      </c>
      <c r="AC225" s="130">
        <f t="shared" si="156"/>
        <v>0</v>
      </c>
    </row>
    <row r="226" spans="1:29" s="36" customFormat="1" ht="43.5" customHeight="1" x14ac:dyDescent="0.25">
      <c r="A226" s="29" t="s">
        <v>438</v>
      </c>
      <c r="B226" s="14">
        <v>51</v>
      </c>
      <c r="C226" s="14">
        <v>6</v>
      </c>
      <c r="D226" s="38"/>
      <c r="E226" s="14"/>
      <c r="F226" s="31"/>
      <c r="G226" s="38"/>
      <c r="H226" s="38"/>
      <c r="I226" s="31"/>
      <c r="J226" s="35" t="e">
        <f t="shared" ref="J226" si="178">J228</f>
        <v>#REF!</v>
      </c>
      <c r="K226" s="35" t="e">
        <f t="shared" ref="K226:U226" si="179">K228</f>
        <v>#REF!</v>
      </c>
      <c r="L226" s="35" t="e">
        <f t="shared" si="179"/>
        <v>#REF!</v>
      </c>
      <c r="M226" s="35" t="e">
        <f t="shared" si="179"/>
        <v>#REF!</v>
      </c>
      <c r="N226" s="35" t="e">
        <f t="shared" si="179"/>
        <v>#REF!</v>
      </c>
      <c r="O226" s="35" t="e">
        <f t="shared" si="179"/>
        <v>#REF!</v>
      </c>
      <c r="P226" s="35" t="e">
        <f t="shared" si="179"/>
        <v>#REF!</v>
      </c>
      <c r="Q226" s="35" t="e">
        <f t="shared" si="179"/>
        <v>#REF!</v>
      </c>
      <c r="R226" s="35" t="e">
        <f t="shared" si="179"/>
        <v>#REF!</v>
      </c>
      <c r="S226" s="35" t="e">
        <f t="shared" si="179"/>
        <v>#REF!</v>
      </c>
      <c r="T226" s="35" t="e">
        <f t="shared" si="179"/>
        <v>#REF!</v>
      </c>
      <c r="U226" s="35" t="e">
        <f t="shared" si="179"/>
        <v>#REF!</v>
      </c>
      <c r="V226" s="35" t="e">
        <f t="shared" ref="V226:Y226" si="180">V228</f>
        <v>#REF!</v>
      </c>
      <c r="W226" s="35" t="e">
        <f t="shared" si="180"/>
        <v>#REF!</v>
      </c>
      <c r="X226" s="35" t="e">
        <f t="shared" si="180"/>
        <v>#REF!</v>
      </c>
      <c r="Y226" s="35" t="e">
        <f t="shared" si="180"/>
        <v>#REF!</v>
      </c>
      <c r="Z226" s="35">
        <f t="shared" ref="Z226:AB226" si="181">Z228</f>
        <v>3735590</v>
      </c>
      <c r="AA226" s="35">
        <f t="shared" si="181"/>
        <v>3735590</v>
      </c>
      <c r="AB226" s="35">
        <f t="shared" si="181"/>
        <v>3615066</v>
      </c>
      <c r="AC226" s="130">
        <f t="shared" si="156"/>
        <v>96.773628797592878</v>
      </c>
    </row>
    <row r="227" spans="1:29" ht="46.5" customHeight="1" x14ac:dyDescent="0.25">
      <c r="A227" s="29" t="s">
        <v>256</v>
      </c>
      <c r="B227" s="14">
        <v>51</v>
      </c>
      <c r="C227" s="14">
        <v>6</v>
      </c>
      <c r="D227" s="38" t="s">
        <v>146</v>
      </c>
      <c r="E227" s="14"/>
      <c r="F227" s="31"/>
      <c r="G227" s="38"/>
      <c r="H227" s="38"/>
      <c r="I227" s="31"/>
      <c r="J227" s="35" t="e">
        <f t="shared" ref="J227:AB228" si="182">J228</f>
        <v>#REF!</v>
      </c>
      <c r="K227" s="35" t="e">
        <f t="shared" si="182"/>
        <v>#REF!</v>
      </c>
      <c r="L227" s="35" t="e">
        <f t="shared" si="182"/>
        <v>#REF!</v>
      </c>
      <c r="M227" s="35" t="e">
        <f t="shared" si="182"/>
        <v>#REF!</v>
      </c>
      <c r="N227" s="35" t="e">
        <f t="shared" si="182"/>
        <v>#REF!</v>
      </c>
      <c r="O227" s="35" t="e">
        <f t="shared" si="182"/>
        <v>#REF!</v>
      </c>
      <c r="P227" s="35" t="e">
        <f t="shared" si="182"/>
        <v>#REF!</v>
      </c>
      <c r="Q227" s="35" t="e">
        <f t="shared" si="182"/>
        <v>#REF!</v>
      </c>
      <c r="R227" s="35" t="e">
        <f t="shared" si="182"/>
        <v>#REF!</v>
      </c>
      <c r="S227" s="35" t="e">
        <f t="shared" si="182"/>
        <v>#REF!</v>
      </c>
      <c r="T227" s="35" t="e">
        <f t="shared" si="182"/>
        <v>#REF!</v>
      </c>
      <c r="U227" s="35" t="e">
        <f t="shared" si="182"/>
        <v>#REF!</v>
      </c>
      <c r="V227" s="35" t="e">
        <f t="shared" si="182"/>
        <v>#REF!</v>
      </c>
      <c r="W227" s="35" t="e">
        <f t="shared" si="182"/>
        <v>#REF!</v>
      </c>
      <c r="X227" s="35" t="e">
        <f t="shared" si="182"/>
        <v>#REF!</v>
      </c>
      <c r="Y227" s="35" t="e">
        <f t="shared" si="182"/>
        <v>#REF!</v>
      </c>
      <c r="Z227" s="35">
        <f t="shared" si="182"/>
        <v>3735590</v>
      </c>
      <c r="AA227" s="35">
        <f t="shared" si="182"/>
        <v>3735590</v>
      </c>
      <c r="AB227" s="35">
        <f t="shared" si="182"/>
        <v>3615066</v>
      </c>
      <c r="AC227" s="130">
        <f t="shared" si="156"/>
        <v>96.773628797592878</v>
      </c>
    </row>
    <row r="228" spans="1:29" s="2" customFormat="1" ht="28.5" x14ac:dyDescent="0.25">
      <c r="A228" s="29" t="s">
        <v>9</v>
      </c>
      <c r="B228" s="14">
        <v>51</v>
      </c>
      <c r="C228" s="14">
        <v>6</v>
      </c>
      <c r="D228" s="38" t="s">
        <v>146</v>
      </c>
      <c r="E228" s="14">
        <v>851</v>
      </c>
      <c r="F228" s="31"/>
      <c r="G228" s="38"/>
      <c r="H228" s="38"/>
      <c r="I228" s="31"/>
      <c r="J228" s="35" t="e">
        <f>J229</f>
        <v>#REF!</v>
      </c>
      <c r="K228" s="35" t="e">
        <f t="shared" si="182"/>
        <v>#REF!</v>
      </c>
      <c r="L228" s="35" t="e">
        <f t="shared" si="182"/>
        <v>#REF!</v>
      </c>
      <c r="M228" s="35" t="e">
        <f t="shared" si="182"/>
        <v>#REF!</v>
      </c>
      <c r="N228" s="35" t="e">
        <f t="shared" si="182"/>
        <v>#REF!</v>
      </c>
      <c r="O228" s="35" t="e">
        <f t="shared" si="182"/>
        <v>#REF!</v>
      </c>
      <c r="P228" s="35" t="e">
        <f t="shared" si="182"/>
        <v>#REF!</v>
      </c>
      <c r="Q228" s="35" t="e">
        <f t="shared" si="182"/>
        <v>#REF!</v>
      </c>
      <c r="R228" s="35" t="e">
        <f t="shared" si="182"/>
        <v>#REF!</v>
      </c>
      <c r="S228" s="35" t="e">
        <f t="shared" si="182"/>
        <v>#REF!</v>
      </c>
      <c r="T228" s="35" t="e">
        <f t="shared" si="182"/>
        <v>#REF!</v>
      </c>
      <c r="U228" s="35" t="e">
        <f t="shared" si="182"/>
        <v>#REF!</v>
      </c>
      <c r="V228" s="35" t="e">
        <f t="shared" si="182"/>
        <v>#REF!</v>
      </c>
      <c r="W228" s="35" t="e">
        <f t="shared" si="182"/>
        <v>#REF!</v>
      </c>
      <c r="X228" s="35" t="e">
        <f t="shared" si="182"/>
        <v>#REF!</v>
      </c>
      <c r="Y228" s="35" t="e">
        <f t="shared" si="182"/>
        <v>#REF!</v>
      </c>
      <c r="Z228" s="35">
        <f t="shared" si="182"/>
        <v>3735590</v>
      </c>
      <c r="AA228" s="35">
        <f t="shared" si="182"/>
        <v>3735590</v>
      </c>
      <c r="AB228" s="35">
        <f t="shared" si="182"/>
        <v>3615066</v>
      </c>
      <c r="AC228" s="130">
        <f t="shared" si="156"/>
        <v>96.773628797592878</v>
      </c>
    </row>
    <row r="229" spans="1:29" s="2" customFormat="1" ht="45" x14ac:dyDescent="0.25">
      <c r="A229" s="25" t="s">
        <v>395</v>
      </c>
      <c r="B229" s="78">
        <v>51</v>
      </c>
      <c r="C229" s="78">
        <v>6</v>
      </c>
      <c r="D229" s="5" t="s">
        <v>146</v>
      </c>
      <c r="E229" s="78">
        <v>851</v>
      </c>
      <c r="F229" s="4" t="s">
        <v>127</v>
      </c>
      <c r="G229" s="4" t="s">
        <v>61</v>
      </c>
      <c r="H229" s="4" t="s">
        <v>347</v>
      </c>
      <c r="I229" s="4"/>
      <c r="J229" s="34" t="e">
        <f t="shared" ref="J229:AB230" si="183">J230</f>
        <v>#REF!</v>
      </c>
      <c r="K229" s="34" t="e">
        <f t="shared" si="183"/>
        <v>#REF!</v>
      </c>
      <c r="L229" s="34" t="e">
        <f t="shared" si="183"/>
        <v>#REF!</v>
      </c>
      <c r="M229" s="34" t="e">
        <f t="shared" si="183"/>
        <v>#REF!</v>
      </c>
      <c r="N229" s="34" t="e">
        <f t="shared" si="183"/>
        <v>#REF!</v>
      </c>
      <c r="O229" s="34" t="e">
        <f t="shared" si="183"/>
        <v>#REF!</v>
      </c>
      <c r="P229" s="34" t="e">
        <f t="shared" si="183"/>
        <v>#REF!</v>
      </c>
      <c r="Q229" s="34" t="e">
        <f t="shared" si="183"/>
        <v>#REF!</v>
      </c>
      <c r="R229" s="34" t="e">
        <f t="shared" si="183"/>
        <v>#REF!</v>
      </c>
      <c r="S229" s="34" t="e">
        <f t="shared" si="183"/>
        <v>#REF!</v>
      </c>
      <c r="T229" s="34" t="e">
        <f t="shared" si="183"/>
        <v>#REF!</v>
      </c>
      <c r="U229" s="34" t="e">
        <f t="shared" si="183"/>
        <v>#REF!</v>
      </c>
      <c r="V229" s="34" t="e">
        <f t="shared" si="183"/>
        <v>#REF!</v>
      </c>
      <c r="W229" s="34" t="e">
        <f t="shared" si="183"/>
        <v>#REF!</v>
      </c>
      <c r="X229" s="34" t="e">
        <f t="shared" si="183"/>
        <v>#REF!</v>
      </c>
      <c r="Y229" s="34" t="e">
        <f t="shared" si="183"/>
        <v>#REF!</v>
      </c>
      <c r="Z229" s="34">
        <f t="shared" si="183"/>
        <v>3735590</v>
      </c>
      <c r="AA229" s="34">
        <f t="shared" si="183"/>
        <v>3735590</v>
      </c>
      <c r="AB229" s="34">
        <f t="shared" si="183"/>
        <v>3615066</v>
      </c>
      <c r="AC229" s="130">
        <f t="shared" si="156"/>
        <v>96.773628797592878</v>
      </c>
    </row>
    <row r="230" spans="1:29" s="2" customFormat="1" ht="30" x14ac:dyDescent="0.25">
      <c r="A230" s="76" t="s">
        <v>131</v>
      </c>
      <c r="B230" s="78">
        <v>51</v>
      </c>
      <c r="C230" s="78">
        <v>6</v>
      </c>
      <c r="D230" s="5" t="s">
        <v>146</v>
      </c>
      <c r="E230" s="78">
        <v>851</v>
      </c>
      <c r="F230" s="4" t="s">
        <v>127</v>
      </c>
      <c r="G230" s="4" t="s">
        <v>61</v>
      </c>
      <c r="H230" s="4" t="s">
        <v>347</v>
      </c>
      <c r="I230" s="4" t="s">
        <v>132</v>
      </c>
      <c r="J230" s="34" t="e">
        <f t="shared" si="183"/>
        <v>#REF!</v>
      </c>
      <c r="K230" s="34" t="e">
        <f t="shared" si="183"/>
        <v>#REF!</v>
      </c>
      <c r="L230" s="34" t="e">
        <f t="shared" si="183"/>
        <v>#REF!</v>
      </c>
      <c r="M230" s="34" t="e">
        <f t="shared" si="183"/>
        <v>#REF!</v>
      </c>
      <c r="N230" s="34" t="e">
        <f t="shared" si="183"/>
        <v>#REF!</v>
      </c>
      <c r="O230" s="34" t="e">
        <f t="shared" si="183"/>
        <v>#REF!</v>
      </c>
      <c r="P230" s="34" t="e">
        <f t="shared" si="183"/>
        <v>#REF!</v>
      </c>
      <c r="Q230" s="34" t="e">
        <f t="shared" si="183"/>
        <v>#REF!</v>
      </c>
      <c r="R230" s="34" t="e">
        <f t="shared" si="183"/>
        <v>#REF!</v>
      </c>
      <c r="S230" s="34" t="e">
        <f t="shared" si="183"/>
        <v>#REF!</v>
      </c>
      <c r="T230" s="34" t="e">
        <f t="shared" si="183"/>
        <v>#REF!</v>
      </c>
      <c r="U230" s="34" t="e">
        <f t="shared" si="183"/>
        <v>#REF!</v>
      </c>
      <c r="V230" s="34" t="e">
        <f t="shared" si="183"/>
        <v>#REF!</v>
      </c>
      <c r="W230" s="34" t="e">
        <f t="shared" si="183"/>
        <v>#REF!</v>
      </c>
      <c r="X230" s="34" t="e">
        <f t="shared" si="183"/>
        <v>#REF!</v>
      </c>
      <c r="Y230" s="34" t="e">
        <f t="shared" si="183"/>
        <v>#REF!</v>
      </c>
      <c r="Z230" s="34">
        <f t="shared" si="183"/>
        <v>3735590</v>
      </c>
      <c r="AA230" s="34">
        <f t="shared" si="183"/>
        <v>3735590</v>
      </c>
      <c r="AB230" s="34">
        <f t="shared" si="183"/>
        <v>3615066</v>
      </c>
      <c r="AC230" s="130">
        <f t="shared" si="156"/>
        <v>96.773628797592878</v>
      </c>
    </row>
    <row r="231" spans="1:29" ht="45.75" customHeight="1" x14ac:dyDescent="0.25">
      <c r="A231" s="76" t="s">
        <v>133</v>
      </c>
      <c r="B231" s="78">
        <v>51</v>
      </c>
      <c r="C231" s="78">
        <v>6</v>
      </c>
      <c r="D231" s="5" t="s">
        <v>146</v>
      </c>
      <c r="E231" s="78">
        <v>851</v>
      </c>
      <c r="F231" s="4" t="s">
        <v>127</v>
      </c>
      <c r="G231" s="4" t="s">
        <v>61</v>
      </c>
      <c r="H231" s="4" t="s">
        <v>347</v>
      </c>
      <c r="I231" s="4" t="s">
        <v>134</v>
      </c>
      <c r="J231" s="34" t="e">
        <f>'2.ВС'!#REF!</f>
        <v>#REF!</v>
      </c>
      <c r="K231" s="34" t="e">
        <f>'2.ВС'!#REF!</f>
        <v>#REF!</v>
      </c>
      <c r="L231" s="34" t="e">
        <f>'2.ВС'!#REF!</f>
        <v>#REF!</v>
      </c>
      <c r="M231" s="34" t="e">
        <f>'2.ВС'!#REF!</f>
        <v>#REF!</v>
      </c>
      <c r="N231" s="34" t="e">
        <f>'2.ВС'!#REF!</f>
        <v>#REF!</v>
      </c>
      <c r="O231" s="34" t="e">
        <f>'2.ВС'!#REF!</f>
        <v>#REF!</v>
      </c>
      <c r="P231" s="34" t="e">
        <f>'2.ВС'!#REF!</f>
        <v>#REF!</v>
      </c>
      <c r="Q231" s="34" t="e">
        <f>'2.ВС'!#REF!</f>
        <v>#REF!</v>
      </c>
      <c r="R231" s="34" t="e">
        <f>'2.ВС'!#REF!</f>
        <v>#REF!</v>
      </c>
      <c r="S231" s="34" t="e">
        <f>'2.ВС'!#REF!</f>
        <v>#REF!</v>
      </c>
      <c r="T231" s="34" t="e">
        <f>'2.ВС'!#REF!</f>
        <v>#REF!</v>
      </c>
      <c r="U231" s="34" t="e">
        <f>'2.ВС'!#REF!</f>
        <v>#REF!</v>
      </c>
      <c r="V231" s="34" t="e">
        <f>'2.ВС'!#REF!+'2.ВС'!#REF!</f>
        <v>#REF!</v>
      </c>
      <c r="W231" s="34" t="e">
        <f>'2.ВС'!#REF!+'2.ВС'!#REF!</f>
        <v>#REF!</v>
      </c>
      <c r="X231" s="34" t="e">
        <f>'2.ВС'!#REF!+'2.ВС'!#REF!</f>
        <v>#REF!</v>
      </c>
      <c r="Y231" s="34" t="e">
        <f>'2.ВС'!#REF!+'2.ВС'!#REF!</f>
        <v>#REF!</v>
      </c>
      <c r="Z231" s="34">
        <f>'2.ВС'!J202+'2.ВС'!J209</f>
        <v>3735590</v>
      </c>
      <c r="AA231" s="34">
        <f>'2.ВС'!K202+'2.ВС'!K209</f>
        <v>3735590</v>
      </c>
      <c r="AB231" s="34">
        <f>'2.ВС'!L202+'2.ВС'!L209</f>
        <v>3615066</v>
      </c>
      <c r="AC231" s="130">
        <f t="shared" si="156"/>
        <v>96.773628797592878</v>
      </c>
    </row>
    <row r="232" spans="1:29" ht="42.75" x14ac:dyDescent="0.25">
      <c r="A232" s="29" t="s">
        <v>434</v>
      </c>
      <c r="B232" s="30">
        <v>52</v>
      </c>
      <c r="C232" s="6"/>
      <c r="D232" s="6"/>
      <c r="E232" s="42"/>
      <c r="F232" s="42"/>
      <c r="G232" s="42"/>
      <c r="H232" s="6"/>
      <c r="I232" s="4"/>
      <c r="J232" s="35" t="e">
        <f t="shared" ref="J232:U232" si="184">J233+J238+J288+J295+J312+J317+J324</f>
        <v>#REF!</v>
      </c>
      <c r="K232" s="35" t="e">
        <f t="shared" si="184"/>
        <v>#REF!</v>
      </c>
      <c r="L232" s="35" t="e">
        <f t="shared" si="184"/>
        <v>#REF!</v>
      </c>
      <c r="M232" s="35" t="e">
        <f t="shared" si="184"/>
        <v>#REF!</v>
      </c>
      <c r="N232" s="35" t="e">
        <f t="shared" si="184"/>
        <v>#REF!</v>
      </c>
      <c r="O232" s="35" t="e">
        <f t="shared" si="184"/>
        <v>#REF!</v>
      </c>
      <c r="P232" s="35" t="e">
        <f t="shared" si="184"/>
        <v>#REF!</v>
      </c>
      <c r="Q232" s="35" t="e">
        <f t="shared" si="184"/>
        <v>#REF!</v>
      </c>
      <c r="R232" s="35" t="e">
        <f t="shared" si="184"/>
        <v>#REF!</v>
      </c>
      <c r="S232" s="35" t="e">
        <f t="shared" si="184"/>
        <v>#REF!</v>
      </c>
      <c r="T232" s="35" t="e">
        <f t="shared" si="184"/>
        <v>#REF!</v>
      </c>
      <c r="U232" s="35" t="e">
        <f t="shared" si="184"/>
        <v>#REF!</v>
      </c>
      <c r="V232" s="35" t="e">
        <f t="shared" ref="V232:AB232" si="185">V233+V238+V288+V295+V312+V317+V324+V329</f>
        <v>#REF!</v>
      </c>
      <c r="W232" s="35" t="e">
        <f t="shared" si="185"/>
        <v>#REF!</v>
      </c>
      <c r="X232" s="35" t="e">
        <f t="shared" si="185"/>
        <v>#REF!</v>
      </c>
      <c r="Y232" s="35" t="e">
        <f t="shared" si="185"/>
        <v>#REF!</v>
      </c>
      <c r="Z232" s="35">
        <f t="shared" si="185"/>
        <v>188540634.47</v>
      </c>
      <c r="AA232" s="35">
        <f t="shared" si="185"/>
        <v>187724838.5</v>
      </c>
      <c r="AB232" s="35">
        <f t="shared" si="185"/>
        <v>133594060.99000001</v>
      </c>
      <c r="AC232" s="130">
        <f t="shared" si="156"/>
        <v>71.164829362737748</v>
      </c>
    </row>
    <row r="233" spans="1:29" ht="43.5" customHeight="1" x14ac:dyDescent="0.25">
      <c r="A233" s="29" t="s">
        <v>257</v>
      </c>
      <c r="B233" s="30">
        <v>52</v>
      </c>
      <c r="C233" s="30">
        <v>0</v>
      </c>
      <c r="D233" s="30">
        <v>11</v>
      </c>
      <c r="E233" s="44"/>
      <c r="F233" s="44"/>
      <c r="G233" s="44"/>
      <c r="H233" s="30"/>
      <c r="I233" s="31"/>
      <c r="J233" s="35" t="e">
        <f t="shared" ref="J233:AB236" si="186">J234</f>
        <v>#REF!</v>
      </c>
      <c r="K233" s="35" t="e">
        <f t="shared" si="186"/>
        <v>#REF!</v>
      </c>
      <c r="L233" s="35" t="e">
        <f t="shared" si="186"/>
        <v>#REF!</v>
      </c>
      <c r="M233" s="35" t="e">
        <f t="shared" si="186"/>
        <v>#REF!</v>
      </c>
      <c r="N233" s="35" t="e">
        <f t="shared" si="186"/>
        <v>#REF!</v>
      </c>
      <c r="O233" s="35" t="e">
        <f t="shared" si="186"/>
        <v>#REF!</v>
      </c>
      <c r="P233" s="35" t="e">
        <f t="shared" si="186"/>
        <v>#REF!</v>
      </c>
      <c r="Q233" s="35" t="e">
        <f t="shared" si="186"/>
        <v>#REF!</v>
      </c>
      <c r="R233" s="35" t="e">
        <f t="shared" si="186"/>
        <v>#REF!</v>
      </c>
      <c r="S233" s="35" t="e">
        <f t="shared" si="186"/>
        <v>#REF!</v>
      </c>
      <c r="T233" s="35" t="e">
        <f t="shared" si="186"/>
        <v>#REF!</v>
      </c>
      <c r="U233" s="35" t="e">
        <f t="shared" si="186"/>
        <v>#REF!</v>
      </c>
      <c r="V233" s="35" t="e">
        <f t="shared" si="186"/>
        <v>#REF!</v>
      </c>
      <c r="W233" s="35" t="e">
        <f t="shared" si="186"/>
        <v>#REF!</v>
      </c>
      <c r="X233" s="35" t="e">
        <f t="shared" si="186"/>
        <v>#REF!</v>
      </c>
      <c r="Y233" s="35" t="e">
        <f t="shared" si="186"/>
        <v>#REF!</v>
      </c>
      <c r="Z233" s="35">
        <f t="shared" si="186"/>
        <v>1074600</v>
      </c>
      <c r="AA233" s="35">
        <f t="shared" si="186"/>
        <v>1074600</v>
      </c>
      <c r="AB233" s="35">
        <f t="shared" si="186"/>
        <v>707680.91</v>
      </c>
      <c r="AC233" s="130">
        <f t="shared" si="156"/>
        <v>65.85528661827658</v>
      </c>
    </row>
    <row r="234" spans="1:29" ht="42.75" x14ac:dyDescent="0.25">
      <c r="A234" s="29" t="s">
        <v>156</v>
      </c>
      <c r="B234" s="14">
        <v>52</v>
      </c>
      <c r="C234" s="14">
        <v>0</v>
      </c>
      <c r="D234" s="5" t="s">
        <v>146</v>
      </c>
      <c r="E234" s="14">
        <v>852</v>
      </c>
      <c r="F234" s="5"/>
      <c r="G234" s="5"/>
      <c r="H234" s="5"/>
      <c r="I234" s="4"/>
      <c r="J234" s="35" t="e">
        <f t="shared" si="186"/>
        <v>#REF!</v>
      </c>
      <c r="K234" s="35" t="e">
        <f t="shared" si="186"/>
        <v>#REF!</v>
      </c>
      <c r="L234" s="35" t="e">
        <f t="shared" si="186"/>
        <v>#REF!</v>
      </c>
      <c r="M234" s="35" t="e">
        <f t="shared" si="186"/>
        <v>#REF!</v>
      </c>
      <c r="N234" s="35" t="e">
        <f t="shared" si="186"/>
        <v>#REF!</v>
      </c>
      <c r="O234" s="35" t="e">
        <f t="shared" si="186"/>
        <v>#REF!</v>
      </c>
      <c r="P234" s="35" t="e">
        <f t="shared" si="186"/>
        <v>#REF!</v>
      </c>
      <c r="Q234" s="35" t="e">
        <f t="shared" si="186"/>
        <v>#REF!</v>
      </c>
      <c r="R234" s="35" t="e">
        <f t="shared" si="186"/>
        <v>#REF!</v>
      </c>
      <c r="S234" s="35" t="e">
        <f t="shared" si="186"/>
        <v>#REF!</v>
      </c>
      <c r="T234" s="35" t="e">
        <f t="shared" si="186"/>
        <v>#REF!</v>
      </c>
      <c r="U234" s="35" t="e">
        <f t="shared" si="186"/>
        <v>#REF!</v>
      </c>
      <c r="V234" s="35" t="e">
        <f t="shared" si="186"/>
        <v>#REF!</v>
      </c>
      <c r="W234" s="35" t="e">
        <f t="shared" si="186"/>
        <v>#REF!</v>
      </c>
      <c r="X234" s="35" t="e">
        <f t="shared" si="186"/>
        <v>#REF!</v>
      </c>
      <c r="Y234" s="35" t="e">
        <f t="shared" si="186"/>
        <v>#REF!</v>
      </c>
      <c r="Z234" s="35">
        <f t="shared" si="186"/>
        <v>1074600</v>
      </c>
      <c r="AA234" s="35">
        <f t="shared" si="186"/>
        <v>1074600</v>
      </c>
      <c r="AB234" s="35">
        <f t="shared" si="186"/>
        <v>707680.91</v>
      </c>
      <c r="AC234" s="130">
        <f t="shared" si="156"/>
        <v>65.85528661827658</v>
      </c>
    </row>
    <row r="235" spans="1:29" ht="48" customHeight="1" x14ac:dyDescent="0.25">
      <c r="A235" s="25" t="s">
        <v>23</v>
      </c>
      <c r="B235" s="78">
        <v>52</v>
      </c>
      <c r="C235" s="78">
        <v>0</v>
      </c>
      <c r="D235" s="4" t="s">
        <v>146</v>
      </c>
      <c r="E235" s="78">
        <v>852</v>
      </c>
      <c r="F235" s="4" t="s">
        <v>106</v>
      </c>
      <c r="G235" s="4" t="s">
        <v>67</v>
      </c>
      <c r="H235" s="4" t="s">
        <v>279</v>
      </c>
      <c r="I235" s="4"/>
      <c r="J235" s="34" t="e">
        <f t="shared" si="186"/>
        <v>#REF!</v>
      </c>
      <c r="K235" s="34" t="e">
        <f t="shared" si="186"/>
        <v>#REF!</v>
      </c>
      <c r="L235" s="34" t="e">
        <f t="shared" si="186"/>
        <v>#REF!</v>
      </c>
      <c r="M235" s="34" t="e">
        <f t="shared" si="186"/>
        <v>#REF!</v>
      </c>
      <c r="N235" s="34" t="e">
        <f t="shared" si="186"/>
        <v>#REF!</v>
      </c>
      <c r="O235" s="34" t="e">
        <f t="shared" si="186"/>
        <v>#REF!</v>
      </c>
      <c r="P235" s="34" t="e">
        <f t="shared" si="186"/>
        <v>#REF!</v>
      </c>
      <c r="Q235" s="34" t="e">
        <f t="shared" si="186"/>
        <v>#REF!</v>
      </c>
      <c r="R235" s="34" t="e">
        <f t="shared" si="186"/>
        <v>#REF!</v>
      </c>
      <c r="S235" s="34" t="e">
        <f t="shared" si="186"/>
        <v>#REF!</v>
      </c>
      <c r="T235" s="34" t="e">
        <f t="shared" si="186"/>
        <v>#REF!</v>
      </c>
      <c r="U235" s="34" t="e">
        <f t="shared" si="186"/>
        <v>#REF!</v>
      </c>
      <c r="V235" s="34" t="e">
        <f t="shared" si="186"/>
        <v>#REF!</v>
      </c>
      <c r="W235" s="34" t="e">
        <f t="shared" si="186"/>
        <v>#REF!</v>
      </c>
      <c r="X235" s="34" t="e">
        <f t="shared" si="186"/>
        <v>#REF!</v>
      </c>
      <c r="Y235" s="34" t="e">
        <f t="shared" si="186"/>
        <v>#REF!</v>
      </c>
      <c r="Z235" s="34">
        <f t="shared" si="186"/>
        <v>1074600</v>
      </c>
      <c r="AA235" s="34">
        <f t="shared" si="186"/>
        <v>1074600</v>
      </c>
      <c r="AB235" s="34">
        <f t="shared" si="186"/>
        <v>707680.91</v>
      </c>
      <c r="AC235" s="130">
        <f t="shared" si="156"/>
        <v>65.85528661827658</v>
      </c>
    </row>
    <row r="236" spans="1:29" ht="110.25" customHeight="1" x14ac:dyDescent="0.25">
      <c r="A236" s="76" t="s">
        <v>19</v>
      </c>
      <c r="B236" s="78">
        <v>52</v>
      </c>
      <c r="C236" s="78">
        <v>0</v>
      </c>
      <c r="D236" s="4" t="s">
        <v>146</v>
      </c>
      <c r="E236" s="78">
        <v>852</v>
      </c>
      <c r="F236" s="4" t="s">
        <v>106</v>
      </c>
      <c r="G236" s="4" t="s">
        <v>67</v>
      </c>
      <c r="H236" s="4" t="s">
        <v>279</v>
      </c>
      <c r="I236" s="4" t="s">
        <v>21</v>
      </c>
      <c r="J236" s="34" t="e">
        <f t="shared" si="186"/>
        <v>#REF!</v>
      </c>
      <c r="K236" s="34" t="e">
        <f t="shared" si="186"/>
        <v>#REF!</v>
      </c>
      <c r="L236" s="34" t="e">
        <f t="shared" si="186"/>
        <v>#REF!</v>
      </c>
      <c r="M236" s="34" t="e">
        <f t="shared" si="186"/>
        <v>#REF!</v>
      </c>
      <c r="N236" s="34" t="e">
        <f t="shared" si="186"/>
        <v>#REF!</v>
      </c>
      <c r="O236" s="34" t="e">
        <f t="shared" si="186"/>
        <v>#REF!</v>
      </c>
      <c r="P236" s="34" t="e">
        <f t="shared" si="186"/>
        <v>#REF!</v>
      </c>
      <c r="Q236" s="34" t="e">
        <f t="shared" si="186"/>
        <v>#REF!</v>
      </c>
      <c r="R236" s="34" t="e">
        <f t="shared" si="186"/>
        <v>#REF!</v>
      </c>
      <c r="S236" s="34" t="e">
        <f t="shared" si="186"/>
        <v>#REF!</v>
      </c>
      <c r="T236" s="34" t="e">
        <f t="shared" si="186"/>
        <v>#REF!</v>
      </c>
      <c r="U236" s="34" t="e">
        <f t="shared" si="186"/>
        <v>#REF!</v>
      </c>
      <c r="V236" s="34" t="e">
        <f t="shared" si="186"/>
        <v>#REF!</v>
      </c>
      <c r="W236" s="34" t="e">
        <f t="shared" si="186"/>
        <v>#REF!</v>
      </c>
      <c r="X236" s="34" t="e">
        <f t="shared" si="186"/>
        <v>#REF!</v>
      </c>
      <c r="Y236" s="34" t="e">
        <f t="shared" si="186"/>
        <v>#REF!</v>
      </c>
      <c r="Z236" s="34">
        <f t="shared" si="186"/>
        <v>1074600</v>
      </c>
      <c r="AA236" s="34">
        <f t="shared" si="186"/>
        <v>1074600</v>
      </c>
      <c r="AB236" s="34">
        <f t="shared" si="186"/>
        <v>707680.91</v>
      </c>
      <c r="AC236" s="130">
        <f t="shared" si="156"/>
        <v>65.85528661827658</v>
      </c>
    </row>
    <row r="237" spans="1:29" ht="45" x14ac:dyDescent="0.25">
      <c r="A237" s="76" t="s">
        <v>11</v>
      </c>
      <c r="B237" s="78">
        <v>52</v>
      </c>
      <c r="C237" s="78">
        <v>0</v>
      </c>
      <c r="D237" s="4" t="s">
        <v>146</v>
      </c>
      <c r="E237" s="78">
        <v>852</v>
      </c>
      <c r="F237" s="4" t="s">
        <v>106</v>
      </c>
      <c r="G237" s="4" t="s">
        <v>67</v>
      </c>
      <c r="H237" s="4" t="s">
        <v>279</v>
      </c>
      <c r="I237" s="4" t="s">
        <v>22</v>
      </c>
      <c r="J237" s="34" t="e">
        <f>'2.ВС'!#REF!</f>
        <v>#REF!</v>
      </c>
      <c r="K237" s="34" t="e">
        <f>'2.ВС'!#REF!</f>
        <v>#REF!</v>
      </c>
      <c r="L237" s="34" t="e">
        <f>'2.ВС'!#REF!</f>
        <v>#REF!</v>
      </c>
      <c r="M237" s="34" t="e">
        <f>'2.ВС'!#REF!</f>
        <v>#REF!</v>
      </c>
      <c r="N237" s="34" t="e">
        <f>'2.ВС'!#REF!</f>
        <v>#REF!</v>
      </c>
      <c r="O237" s="34" t="e">
        <f>'2.ВС'!#REF!</f>
        <v>#REF!</v>
      </c>
      <c r="P237" s="34" t="e">
        <f>'2.ВС'!#REF!</f>
        <v>#REF!</v>
      </c>
      <c r="Q237" s="34" t="e">
        <f>'2.ВС'!#REF!</f>
        <v>#REF!</v>
      </c>
      <c r="R237" s="34" t="e">
        <f>'2.ВС'!#REF!</f>
        <v>#REF!</v>
      </c>
      <c r="S237" s="34" t="e">
        <f>'2.ВС'!#REF!</f>
        <v>#REF!</v>
      </c>
      <c r="T237" s="34" t="e">
        <f>'2.ВС'!#REF!</f>
        <v>#REF!</v>
      </c>
      <c r="U237" s="34" t="e">
        <f>'2.ВС'!#REF!</f>
        <v>#REF!</v>
      </c>
      <c r="V237" s="34" t="e">
        <f>'2.ВС'!#REF!</f>
        <v>#REF!</v>
      </c>
      <c r="W237" s="34" t="e">
        <f>'2.ВС'!#REF!</f>
        <v>#REF!</v>
      </c>
      <c r="X237" s="34" t="e">
        <f>'2.ВС'!#REF!</f>
        <v>#REF!</v>
      </c>
      <c r="Y237" s="34" t="e">
        <f>'2.ВС'!#REF!</f>
        <v>#REF!</v>
      </c>
      <c r="Z237" s="34">
        <f>'2.ВС'!J319</f>
        <v>1074600</v>
      </c>
      <c r="AA237" s="34">
        <f>'2.ВС'!K319</f>
        <v>1074600</v>
      </c>
      <c r="AB237" s="34">
        <f>'2.ВС'!L319</f>
        <v>707680.91</v>
      </c>
      <c r="AC237" s="130">
        <f t="shared" si="156"/>
        <v>65.85528661827658</v>
      </c>
    </row>
    <row r="238" spans="1:29" ht="75" customHeight="1" x14ac:dyDescent="0.25">
      <c r="A238" s="29" t="s">
        <v>332</v>
      </c>
      <c r="B238" s="14">
        <v>52</v>
      </c>
      <c r="C238" s="14">
        <v>0</v>
      </c>
      <c r="D238" s="31" t="s">
        <v>87</v>
      </c>
      <c r="E238" s="14"/>
      <c r="F238" s="31"/>
      <c r="G238" s="31"/>
      <c r="H238" s="31"/>
      <c r="I238" s="31"/>
      <c r="J238" s="35" t="e">
        <f t="shared" ref="J238:AB238" si="187">J239</f>
        <v>#REF!</v>
      </c>
      <c r="K238" s="35" t="e">
        <f t="shared" si="187"/>
        <v>#REF!</v>
      </c>
      <c r="L238" s="35" t="e">
        <f t="shared" si="187"/>
        <v>#REF!</v>
      </c>
      <c r="M238" s="35" t="e">
        <f t="shared" si="187"/>
        <v>#REF!</v>
      </c>
      <c r="N238" s="35" t="e">
        <f t="shared" si="187"/>
        <v>#REF!</v>
      </c>
      <c r="O238" s="35" t="e">
        <f t="shared" si="187"/>
        <v>#REF!</v>
      </c>
      <c r="P238" s="35" t="e">
        <f t="shared" si="187"/>
        <v>#REF!</v>
      </c>
      <c r="Q238" s="35" t="e">
        <f t="shared" si="187"/>
        <v>#REF!</v>
      </c>
      <c r="R238" s="35" t="e">
        <f t="shared" si="187"/>
        <v>#REF!</v>
      </c>
      <c r="S238" s="35" t="e">
        <f t="shared" si="187"/>
        <v>#REF!</v>
      </c>
      <c r="T238" s="35" t="e">
        <f t="shared" si="187"/>
        <v>#REF!</v>
      </c>
      <c r="U238" s="35" t="e">
        <f t="shared" si="187"/>
        <v>#REF!</v>
      </c>
      <c r="V238" s="35" t="e">
        <f t="shared" si="187"/>
        <v>#REF!</v>
      </c>
      <c r="W238" s="35" t="e">
        <f t="shared" si="187"/>
        <v>#REF!</v>
      </c>
      <c r="X238" s="35" t="e">
        <f t="shared" si="187"/>
        <v>#REF!</v>
      </c>
      <c r="Y238" s="35" t="e">
        <f t="shared" si="187"/>
        <v>#REF!</v>
      </c>
      <c r="Z238" s="35">
        <f t="shared" si="187"/>
        <v>170563468</v>
      </c>
      <c r="AA238" s="35">
        <f t="shared" si="187"/>
        <v>169747672.03</v>
      </c>
      <c r="AB238" s="35">
        <f t="shared" si="187"/>
        <v>120325886.91000001</v>
      </c>
      <c r="AC238" s="130">
        <f t="shared" si="156"/>
        <v>70.885147036793811</v>
      </c>
    </row>
    <row r="239" spans="1:29" ht="42.75" x14ac:dyDescent="0.25">
      <c r="A239" s="29" t="s">
        <v>156</v>
      </c>
      <c r="B239" s="14">
        <v>52</v>
      </c>
      <c r="C239" s="14">
        <v>0</v>
      </c>
      <c r="D239" s="38" t="s">
        <v>87</v>
      </c>
      <c r="E239" s="14">
        <v>852</v>
      </c>
      <c r="F239" s="5"/>
      <c r="G239" s="5"/>
      <c r="H239" s="5"/>
      <c r="I239" s="4"/>
      <c r="J239" s="35" t="e">
        <f>J240+J243+J246+J249+J252+J255+J258+J267+J270+J273+J276+J279+J282+J285</f>
        <v>#REF!</v>
      </c>
      <c r="K239" s="35" t="e">
        <f t="shared" ref="K239:Y239" si="188">K240+K243+K246+K249+K252+K255+K258+K267+K270+K273+K276+K279+K282+K285</f>
        <v>#REF!</v>
      </c>
      <c r="L239" s="35" t="e">
        <f t="shared" si="188"/>
        <v>#REF!</v>
      </c>
      <c r="M239" s="35" t="e">
        <f t="shared" si="188"/>
        <v>#REF!</v>
      </c>
      <c r="N239" s="35" t="e">
        <f t="shared" si="188"/>
        <v>#REF!</v>
      </c>
      <c r="O239" s="35" t="e">
        <f t="shared" si="188"/>
        <v>#REF!</v>
      </c>
      <c r="P239" s="35" t="e">
        <f t="shared" si="188"/>
        <v>#REF!</v>
      </c>
      <c r="Q239" s="35" t="e">
        <f t="shared" si="188"/>
        <v>#REF!</v>
      </c>
      <c r="R239" s="35" t="e">
        <f t="shared" si="188"/>
        <v>#REF!</v>
      </c>
      <c r="S239" s="35" t="e">
        <f t="shared" si="188"/>
        <v>#REF!</v>
      </c>
      <c r="T239" s="35" t="e">
        <f t="shared" si="188"/>
        <v>#REF!</v>
      </c>
      <c r="U239" s="35" t="e">
        <f t="shared" si="188"/>
        <v>#REF!</v>
      </c>
      <c r="V239" s="35" t="e">
        <f t="shared" si="188"/>
        <v>#REF!</v>
      </c>
      <c r="W239" s="35" t="e">
        <f t="shared" si="188"/>
        <v>#REF!</v>
      </c>
      <c r="X239" s="35" t="e">
        <f t="shared" si="188"/>
        <v>#REF!</v>
      </c>
      <c r="Y239" s="35" t="e">
        <f t="shared" si="188"/>
        <v>#REF!</v>
      </c>
      <c r="Z239" s="35">
        <f t="shared" ref="Z239:AB239" si="189">Z240+Z243+Z246+Z249+Z252+Z255+Z258+Z267+Z270+Z273+Z276+Z279+Z282+Z285</f>
        <v>170563468</v>
      </c>
      <c r="AA239" s="35">
        <f t="shared" si="189"/>
        <v>169747672.03</v>
      </c>
      <c r="AB239" s="35">
        <f t="shared" si="189"/>
        <v>120325886.91000001</v>
      </c>
      <c r="AC239" s="130">
        <f t="shared" si="156"/>
        <v>70.885147036793811</v>
      </c>
    </row>
    <row r="240" spans="1:29" ht="123" customHeight="1" x14ac:dyDescent="0.25">
      <c r="A240" s="25" t="s">
        <v>172</v>
      </c>
      <c r="B240" s="78">
        <v>52</v>
      </c>
      <c r="C240" s="78">
        <v>0</v>
      </c>
      <c r="D240" s="5" t="s">
        <v>87</v>
      </c>
      <c r="E240" s="78">
        <v>852</v>
      </c>
      <c r="F240" s="4" t="s">
        <v>106</v>
      </c>
      <c r="G240" s="4" t="s">
        <v>59</v>
      </c>
      <c r="H240" s="4" t="s">
        <v>258</v>
      </c>
      <c r="I240" s="4"/>
      <c r="J240" s="34" t="e">
        <f t="shared" ref="J240:AB241" si="190">J241</f>
        <v>#REF!</v>
      </c>
      <c r="K240" s="34" t="e">
        <f t="shared" si="190"/>
        <v>#REF!</v>
      </c>
      <c r="L240" s="34" t="e">
        <f t="shared" si="190"/>
        <v>#REF!</v>
      </c>
      <c r="M240" s="34" t="e">
        <f t="shared" si="190"/>
        <v>#REF!</v>
      </c>
      <c r="N240" s="34" t="e">
        <f t="shared" si="190"/>
        <v>#REF!</v>
      </c>
      <c r="O240" s="34" t="e">
        <f t="shared" si="190"/>
        <v>#REF!</v>
      </c>
      <c r="P240" s="34" t="e">
        <f t="shared" si="190"/>
        <v>#REF!</v>
      </c>
      <c r="Q240" s="34" t="e">
        <f t="shared" si="190"/>
        <v>#REF!</v>
      </c>
      <c r="R240" s="34" t="e">
        <f t="shared" si="190"/>
        <v>#REF!</v>
      </c>
      <c r="S240" s="34" t="e">
        <f t="shared" si="190"/>
        <v>#REF!</v>
      </c>
      <c r="T240" s="34" t="e">
        <f t="shared" si="190"/>
        <v>#REF!</v>
      </c>
      <c r="U240" s="34" t="e">
        <f t="shared" si="190"/>
        <v>#REF!</v>
      </c>
      <c r="V240" s="34" t="e">
        <f t="shared" si="190"/>
        <v>#REF!</v>
      </c>
      <c r="W240" s="34" t="e">
        <f t="shared" si="190"/>
        <v>#REF!</v>
      </c>
      <c r="X240" s="34" t="e">
        <f t="shared" si="190"/>
        <v>#REF!</v>
      </c>
      <c r="Y240" s="34" t="e">
        <f t="shared" si="190"/>
        <v>#REF!</v>
      </c>
      <c r="Z240" s="34">
        <f t="shared" si="190"/>
        <v>62462027</v>
      </c>
      <c r="AA240" s="34">
        <f t="shared" si="190"/>
        <v>62462027</v>
      </c>
      <c r="AB240" s="34">
        <f t="shared" si="190"/>
        <v>44168329</v>
      </c>
      <c r="AC240" s="130">
        <f t="shared" si="156"/>
        <v>70.712288923956947</v>
      </c>
    </row>
    <row r="241" spans="1:29" ht="60" x14ac:dyDescent="0.25">
      <c r="A241" s="3" t="s">
        <v>56</v>
      </c>
      <c r="B241" s="78">
        <v>52</v>
      </c>
      <c r="C241" s="78">
        <v>0</v>
      </c>
      <c r="D241" s="4" t="s">
        <v>87</v>
      </c>
      <c r="E241" s="78">
        <v>852</v>
      </c>
      <c r="F241" s="4" t="s">
        <v>106</v>
      </c>
      <c r="G241" s="4" t="s">
        <v>59</v>
      </c>
      <c r="H241" s="4" t="s">
        <v>258</v>
      </c>
      <c r="I241" s="4" t="s">
        <v>112</v>
      </c>
      <c r="J241" s="34" t="e">
        <f t="shared" si="190"/>
        <v>#REF!</v>
      </c>
      <c r="K241" s="34" t="e">
        <f t="shared" si="190"/>
        <v>#REF!</v>
      </c>
      <c r="L241" s="34" t="e">
        <f t="shared" si="190"/>
        <v>#REF!</v>
      </c>
      <c r="M241" s="34" t="e">
        <f t="shared" si="190"/>
        <v>#REF!</v>
      </c>
      <c r="N241" s="34" t="e">
        <f t="shared" si="190"/>
        <v>#REF!</v>
      </c>
      <c r="O241" s="34" t="e">
        <f t="shared" si="190"/>
        <v>#REF!</v>
      </c>
      <c r="P241" s="34" t="e">
        <f t="shared" si="190"/>
        <v>#REF!</v>
      </c>
      <c r="Q241" s="34" t="e">
        <f t="shared" si="190"/>
        <v>#REF!</v>
      </c>
      <c r="R241" s="34" t="e">
        <f t="shared" si="190"/>
        <v>#REF!</v>
      </c>
      <c r="S241" s="34" t="e">
        <f t="shared" si="190"/>
        <v>#REF!</v>
      </c>
      <c r="T241" s="34" t="e">
        <f t="shared" si="190"/>
        <v>#REF!</v>
      </c>
      <c r="U241" s="34" t="e">
        <f t="shared" si="190"/>
        <v>#REF!</v>
      </c>
      <c r="V241" s="34" t="e">
        <f t="shared" si="190"/>
        <v>#REF!</v>
      </c>
      <c r="W241" s="34" t="e">
        <f t="shared" si="190"/>
        <v>#REF!</v>
      </c>
      <c r="X241" s="34" t="e">
        <f t="shared" si="190"/>
        <v>#REF!</v>
      </c>
      <c r="Y241" s="34" t="e">
        <f t="shared" si="190"/>
        <v>#REF!</v>
      </c>
      <c r="Z241" s="34">
        <f t="shared" si="190"/>
        <v>62462027</v>
      </c>
      <c r="AA241" s="34">
        <f t="shared" si="190"/>
        <v>62462027</v>
      </c>
      <c r="AB241" s="34">
        <f t="shared" si="190"/>
        <v>44168329</v>
      </c>
      <c r="AC241" s="130">
        <f t="shared" si="156"/>
        <v>70.712288923956947</v>
      </c>
    </row>
    <row r="242" spans="1:29" ht="21.75" customHeight="1" x14ac:dyDescent="0.25">
      <c r="A242" s="3" t="s">
        <v>113</v>
      </c>
      <c r="B242" s="78">
        <v>52</v>
      </c>
      <c r="C242" s="78">
        <v>0</v>
      </c>
      <c r="D242" s="4" t="s">
        <v>87</v>
      </c>
      <c r="E242" s="78">
        <v>852</v>
      </c>
      <c r="F242" s="4" t="s">
        <v>106</v>
      </c>
      <c r="G242" s="4" t="s">
        <v>14</v>
      </c>
      <c r="H242" s="4" t="s">
        <v>258</v>
      </c>
      <c r="I242" s="4" t="s">
        <v>114</v>
      </c>
      <c r="J242" s="34" t="e">
        <f>'2.ВС'!#REF!</f>
        <v>#REF!</v>
      </c>
      <c r="K242" s="34" t="e">
        <f>'2.ВС'!#REF!</f>
        <v>#REF!</v>
      </c>
      <c r="L242" s="34" t="e">
        <f>'2.ВС'!#REF!</f>
        <v>#REF!</v>
      </c>
      <c r="M242" s="34" t="e">
        <f>'2.ВС'!#REF!</f>
        <v>#REF!</v>
      </c>
      <c r="N242" s="34" t="e">
        <f>'2.ВС'!#REF!</f>
        <v>#REF!</v>
      </c>
      <c r="O242" s="34" t="e">
        <f>'2.ВС'!#REF!</f>
        <v>#REF!</v>
      </c>
      <c r="P242" s="34" t="e">
        <f>'2.ВС'!#REF!</f>
        <v>#REF!</v>
      </c>
      <c r="Q242" s="34" t="e">
        <f>'2.ВС'!#REF!</f>
        <v>#REF!</v>
      </c>
      <c r="R242" s="34" t="e">
        <f>'2.ВС'!#REF!</f>
        <v>#REF!</v>
      </c>
      <c r="S242" s="34" t="e">
        <f>'2.ВС'!#REF!</f>
        <v>#REF!</v>
      </c>
      <c r="T242" s="34" t="e">
        <f>'2.ВС'!#REF!</f>
        <v>#REF!</v>
      </c>
      <c r="U242" s="34" t="e">
        <f>'2.ВС'!#REF!</f>
        <v>#REF!</v>
      </c>
      <c r="V242" s="34" t="e">
        <f>'2.ВС'!#REF!</f>
        <v>#REF!</v>
      </c>
      <c r="W242" s="34" t="e">
        <f>'2.ВС'!#REF!</f>
        <v>#REF!</v>
      </c>
      <c r="X242" s="34" t="e">
        <f>'2.ВС'!#REF!</f>
        <v>#REF!</v>
      </c>
      <c r="Y242" s="34" t="e">
        <f>'2.ВС'!#REF!</f>
        <v>#REF!</v>
      </c>
      <c r="Z242" s="34">
        <f>'2.ВС'!J263</f>
        <v>62462027</v>
      </c>
      <c r="AA242" s="34">
        <f>'2.ВС'!K263</f>
        <v>62462027</v>
      </c>
      <c r="AB242" s="34">
        <f>'2.ВС'!L263</f>
        <v>44168329</v>
      </c>
      <c r="AC242" s="130">
        <f t="shared" si="156"/>
        <v>70.712288923956947</v>
      </c>
    </row>
    <row r="243" spans="1:29" ht="90" x14ac:dyDescent="0.25">
      <c r="A243" s="25" t="s">
        <v>162</v>
      </c>
      <c r="B243" s="78">
        <v>52</v>
      </c>
      <c r="C243" s="78">
        <v>0</v>
      </c>
      <c r="D243" s="5" t="s">
        <v>87</v>
      </c>
      <c r="E243" s="78">
        <v>852</v>
      </c>
      <c r="F243" s="4" t="s">
        <v>106</v>
      </c>
      <c r="G243" s="4" t="s">
        <v>14</v>
      </c>
      <c r="H243" s="4" t="s">
        <v>259</v>
      </c>
      <c r="I243" s="4"/>
      <c r="J243" s="34" t="e">
        <f t="shared" ref="J243:AB244" si="191">J244</f>
        <v>#REF!</v>
      </c>
      <c r="K243" s="34" t="e">
        <f t="shared" si="191"/>
        <v>#REF!</v>
      </c>
      <c r="L243" s="34" t="e">
        <f t="shared" si="191"/>
        <v>#REF!</v>
      </c>
      <c r="M243" s="34" t="e">
        <f t="shared" si="191"/>
        <v>#REF!</v>
      </c>
      <c r="N243" s="34" t="e">
        <f t="shared" si="191"/>
        <v>#REF!</v>
      </c>
      <c r="O243" s="34" t="e">
        <f t="shared" si="191"/>
        <v>#REF!</v>
      </c>
      <c r="P243" s="34" t="e">
        <f t="shared" si="191"/>
        <v>#REF!</v>
      </c>
      <c r="Q243" s="34" t="e">
        <f t="shared" si="191"/>
        <v>#REF!</v>
      </c>
      <c r="R243" s="34" t="e">
        <f t="shared" si="191"/>
        <v>#REF!</v>
      </c>
      <c r="S243" s="34" t="e">
        <f t="shared" si="191"/>
        <v>#REF!</v>
      </c>
      <c r="T243" s="34" t="e">
        <f t="shared" si="191"/>
        <v>#REF!</v>
      </c>
      <c r="U243" s="34" t="e">
        <f t="shared" si="191"/>
        <v>#REF!</v>
      </c>
      <c r="V243" s="34" t="e">
        <f t="shared" si="191"/>
        <v>#REF!</v>
      </c>
      <c r="W243" s="34" t="e">
        <f t="shared" si="191"/>
        <v>#REF!</v>
      </c>
      <c r="X243" s="34" t="e">
        <f t="shared" si="191"/>
        <v>#REF!</v>
      </c>
      <c r="Y243" s="34" t="e">
        <f t="shared" si="191"/>
        <v>#REF!</v>
      </c>
      <c r="Z243" s="34">
        <f t="shared" si="191"/>
        <v>28428452</v>
      </c>
      <c r="AA243" s="34">
        <f t="shared" si="191"/>
        <v>28428452</v>
      </c>
      <c r="AB243" s="34">
        <f t="shared" si="191"/>
        <v>18767323</v>
      </c>
      <c r="AC243" s="130">
        <f t="shared" si="156"/>
        <v>66.015986378716647</v>
      </c>
    </row>
    <row r="244" spans="1:29" ht="60" x14ac:dyDescent="0.25">
      <c r="A244" s="3" t="s">
        <v>56</v>
      </c>
      <c r="B244" s="78">
        <v>52</v>
      </c>
      <c r="C244" s="78">
        <v>0</v>
      </c>
      <c r="D244" s="5" t="s">
        <v>87</v>
      </c>
      <c r="E244" s="78">
        <v>852</v>
      </c>
      <c r="F244" s="4" t="s">
        <v>106</v>
      </c>
      <c r="G244" s="4" t="s">
        <v>14</v>
      </c>
      <c r="H244" s="4" t="s">
        <v>259</v>
      </c>
      <c r="I244" s="4" t="s">
        <v>112</v>
      </c>
      <c r="J244" s="34" t="e">
        <f t="shared" si="191"/>
        <v>#REF!</v>
      </c>
      <c r="K244" s="34" t="e">
        <f t="shared" si="191"/>
        <v>#REF!</v>
      </c>
      <c r="L244" s="34" t="e">
        <f t="shared" si="191"/>
        <v>#REF!</v>
      </c>
      <c r="M244" s="34" t="e">
        <f t="shared" si="191"/>
        <v>#REF!</v>
      </c>
      <c r="N244" s="34" t="e">
        <f t="shared" si="191"/>
        <v>#REF!</v>
      </c>
      <c r="O244" s="34" t="e">
        <f t="shared" si="191"/>
        <v>#REF!</v>
      </c>
      <c r="P244" s="34" t="e">
        <f t="shared" si="191"/>
        <v>#REF!</v>
      </c>
      <c r="Q244" s="34" t="e">
        <f t="shared" si="191"/>
        <v>#REF!</v>
      </c>
      <c r="R244" s="34" t="e">
        <f t="shared" si="191"/>
        <v>#REF!</v>
      </c>
      <c r="S244" s="34" t="e">
        <f t="shared" si="191"/>
        <v>#REF!</v>
      </c>
      <c r="T244" s="34" t="e">
        <f t="shared" si="191"/>
        <v>#REF!</v>
      </c>
      <c r="U244" s="34" t="e">
        <f t="shared" si="191"/>
        <v>#REF!</v>
      </c>
      <c r="V244" s="34" t="e">
        <f t="shared" si="191"/>
        <v>#REF!</v>
      </c>
      <c r="W244" s="34" t="e">
        <f t="shared" si="191"/>
        <v>#REF!</v>
      </c>
      <c r="X244" s="34" t="e">
        <f t="shared" si="191"/>
        <v>#REF!</v>
      </c>
      <c r="Y244" s="34" t="e">
        <f t="shared" si="191"/>
        <v>#REF!</v>
      </c>
      <c r="Z244" s="34">
        <f t="shared" si="191"/>
        <v>28428452</v>
      </c>
      <c r="AA244" s="34">
        <f t="shared" si="191"/>
        <v>28428452</v>
      </c>
      <c r="AB244" s="34">
        <f t="shared" si="191"/>
        <v>18767323</v>
      </c>
      <c r="AC244" s="130">
        <f t="shared" si="156"/>
        <v>66.015986378716647</v>
      </c>
    </row>
    <row r="245" spans="1:29" ht="30" x14ac:dyDescent="0.25">
      <c r="A245" s="3" t="s">
        <v>113</v>
      </c>
      <c r="B245" s="78">
        <v>52</v>
      </c>
      <c r="C245" s="78">
        <v>0</v>
      </c>
      <c r="D245" s="4" t="s">
        <v>87</v>
      </c>
      <c r="E245" s="78">
        <v>852</v>
      </c>
      <c r="F245" s="4" t="s">
        <v>106</v>
      </c>
      <c r="G245" s="4" t="s">
        <v>14</v>
      </c>
      <c r="H245" s="4" t="s">
        <v>259</v>
      </c>
      <c r="I245" s="4" t="s">
        <v>114</v>
      </c>
      <c r="J245" s="34" t="e">
        <f>'2.ВС'!#REF!</f>
        <v>#REF!</v>
      </c>
      <c r="K245" s="34" t="e">
        <f>'2.ВС'!#REF!</f>
        <v>#REF!</v>
      </c>
      <c r="L245" s="34" t="e">
        <f>'2.ВС'!#REF!</f>
        <v>#REF!</v>
      </c>
      <c r="M245" s="34" t="e">
        <f>'2.ВС'!#REF!</f>
        <v>#REF!</v>
      </c>
      <c r="N245" s="34" t="e">
        <f>'2.ВС'!#REF!</f>
        <v>#REF!</v>
      </c>
      <c r="O245" s="34" t="e">
        <f>'2.ВС'!#REF!</f>
        <v>#REF!</v>
      </c>
      <c r="P245" s="34" t="e">
        <f>'2.ВС'!#REF!</f>
        <v>#REF!</v>
      </c>
      <c r="Q245" s="34" t="e">
        <f>'2.ВС'!#REF!</f>
        <v>#REF!</v>
      </c>
      <c r="R245" s="34" t="e">
        <f>'2.ВС'!#REF!</f>
        <v>#REF!</v>
      </c>
      <c r="S245" s="34" t="e">
        <f>'2.ВС'!#REF!</f>
        <v>#REF!</v>
      </c>
      <c r="T245" s="34" t="e">
        <f>'2.ВС'!#REF!</f>
        <v>#REF!</v>
      </c>
      <c r="U245" s="34" t="e">
        <f>'2.ВС'!#REF!</f>
        <v>#REF!</v>
      </c>
      <c r="V245" s="34" t="e">
        <f>'2.ВС'!#REF!</f>
        <v>#REF!</v>
      </c>
      <c r="W245" s="34" t="e">
        <f>'2.ВС'!#REF!</f>
        <v>#REF!</v>
      </c>
      <c r="X245" s="34" t="e">
        <f>'2.ВС'!#REF!</f>
        <v>#REF!</v>
      </c>
      <c r="Y245" s="34" t="e">
        <f>'2.ВС'!#REF!</f>
        <v>#REF!</v>
      </c>
      <c r="Z245" s="34">
        <f>'2.ВС'!J244</f>
        <v>28428452</v>
      </c>
      <c r="AA245" s="34">
        <f>'2.ВС'!K244</f>
        <v>28428452</v>
      </c>
      <c r="AB245" s="34">
        <f>'2.ВС'!L244</f>
        <v>18767323</v>
      </c>
      <c r="AC245" s="130">
        <f t="shared" si="156"/>
        <v>66.015986378716647</v>
      </c>
    </row>
    <row r="246" spans="1:29" ht="90.75" customHeight="1" x14ac:dyDescent="0.25">
      <c r="A246" s="25" t="s">
        <v>189</v>
      </c>
      <c r="B246" s="78">
        <v>52</v>
      </c>
      <c r="C246" s="78">
        <v>0</v>
      </c>
      <c r="D246" s="4" t="s">
        <v>87</v>
      </c>
      <c r="E246" s="78">
        <v>852</v>
      </c>
      <c r="F246" s="4" t="s">
        <v>127</v>
      </c>
      <c r="G246" s="4" t="s">
        <v>16</v>
      </c>
      <c r="H246" s="4" t="s">
        <v>260</v>
      </c>
      <c r="I246" s="31"/>
      <c r="J246" s="34" t="e">
        <f t="shared" ref="J246:AB247" si="192">J247</f>
        <v>#REF!</v>
      </c>
      <c r="K246" s="34" t="e">
        <f t="shared" si="192"/>
        <v>#REF!</v>
      </c>
      <c r="L246" s="34" t="e">
        <f t="shared" si="192"/>
        <v>#REF!</v>
      </c>
      <c r="M246" s="34" t="e">
        <f t="shared" si="192"/>
        <v>#REF!</v>
      </c>
      <c r="N246" s="34" t="e">
        <f t="shared" si="192"/>
        <v>#REF!</v>
      </c>
      <c r="O246" s="34" t="e">
        <f t="shared" si="192"/>
        <v>#REF!</v>
      </c>
      <c r="P246" s="34" t="e">
        <f t="shared" si="192"/>
        <v>#REF!</v>
      </c>
      <c r="Q246" s="34" t="e">
        <f t="shared" si="192"/>
        <v>#REF!</v>
      </c>
      <c r="R246" s="34" t="e">
        <f t="shared" si="192"/>
        <v>#REF!</v>
      </c>
      <c r="S246" s="34" t="e">
        <f t="shared" si="192"/>
        <v>#REF!</v>
      </c>
      <c r="T246" s="34" t="e">
        <f t="shared" si="192"/>
        <v>#REF!</v>
      </c>
      <c r="U246" s="34" t="e">
        <f t="shared" si="192"/>
        <v>#REF!</v>
      </c>
      <c r="V246" s="34" t="e">
        <f t="shared" si="192"/>
        <v>#REF!</v>
      </c>
      <c r="W246" s="34" t="e">
        <f t="shared" si="192"/>
        <v>#REF!</v>
      </c>
      <c r="X246" s="34" t="e">
        <f t="shared" si="192"/>
        <v>#REF!</v>
      </c>
      <c r="Y246" s="34" t="e">
        <f t="shared" si="192"/>
        <v>#REF!</v>
      </c>
      <c r="Z246" s="34">
        <f t="shared" si="192"/>
        <v>1005245</v>
      </c>
      <c r="AA246" s="34">
        <f t="shared" si="192"/>
        <v>1005245</v>
      </c>
      <c r="AB246" s="34">
        <f t="shared" si="192"/>
        <v>630759.4</v>
      </c>
      <c r="AC246" s="130">
        <f t="shared" si="156"/>
        <v>62.746832861640698</v>
      </c>
    </row>
    <row r="247" spans="1:29" ht="30" x14ac:dyDescent="0.25">
      <c r="A247" s="76" t="s">
        <v>131</v>
      </c>
      <c r="B247" s="78">
        <v>52</v>
      </c>
      <c r="C247" s="78">
        <v>0</v>
      </c>
      <c r="D247" s="4" t="s">
        <v>87</v>
      </c>
      <c r="E247" s="78">
        <v>852</v>
      </c>
      <c r="F247" s="4" t="s">
        <v>127</v>
      </c>
      <c r="G247" s="4" t="s">
        <v>16</v>
      </c>
      <c r="H247" s="4" t="s">
        <v>260</v>
      </c>
      <c r="I247" s="4" t="s">
        <v>132</v>
      </c>
      <c r="J247" s="34" t="e">
        <f t="shared" si="192"/>
        <v>#REF!</v>
      </c>
      <c r="K247" s="34" t="e">
        <f t="shared" si="192"/>
        <v>#REF!</v>
      </c>
      <c r="L247" s="34" t="e">
        <f t="shared" si="192"/>
        <v>#REF!</v>
      </c>
      <c r="M247" s="34" t="e">
        <f t="shared" si="192"/>
        <v>#REF!</v>
      </c>
      <c r="N247" s="34" t="e">
        <f t="shared" si="192"/>
        <v>#REF!</v>
      </c>
      <c r="O247" s="34" t="e">
        <f t="shared" si="192"/>
        <v>#REF!</v>
      </c>
      <c r="P247" s="34" t="e">
        <f t="shared" si="192"/>
        <v>#REF!</v>
      </c>
      <c r="Q247" s="34" t="e">
        <f t="shared" si="192"/>
        <v>#REF!</v>
      </c>
      <c r="R247" s="34" t="e">
        <f t="shared" si="192"/>
        <v>#REF!</v>
      </c>
      <c r="S247" s="34" t="e">
        <f t="shared" si="192"/>
        <v>#REF!</v>
      </c>
      <c r="T247" s="34" t="e">
        <f t="shared" si="192"/>
        <v>#REF!</v>
      </c>
      <c r="U247" s="34" t="e">
        <f t="shared" si="192"/>
        <v>#REF!</v>
      </c>
      <c r="V247" s="34" t="e">
        <f t="shared" si="192"/>
        <v>#REF!</v>
      </c>
      <c r="W247" s="34" t="e">
        <f t="shared" si="192"/>
        <v>#REF!</v>
      </c>
      <c r="X247" s="34" t="e">
        <f t="shared" si="192"/>
        <v>#REF!</v>
      </c>
      <c r="Y247" s="34" t="e">
        <f t="shared" si="192"/>
        <v>#REF!</v>
      </c>
      <c r="Z247" s="34">
        <f t="shared" si="192"/>
        <v>1005245</v>
      </c>
      <c r="AA247" s="34">
        <f t="shared" si="192"/>
        <v>1005245</v>
      </c>
      <c r="AB247" s="34">
        <f t="shared" si="192"/>
        <v>630759.4</v>
      </c>
      <c r="AC247" s="130">
        <f t="shared" si="156"/>
        <v>62.746832861640698</v>
      </c>
    </row>
    <row r="248" spans="1:29" ht="46.5" customHeight="1" x14ac:dyDescent="0.25">
      <c r="A248" s="76" t="s">
        <v>133</v>
      </c>
      <c r="B248" s="78">
        <v>52</v>
      </c>
      <c r="C248" s="78">
        <v>0</v>
      </c>
      <c r="D248" s="4" t="s">
        <v>87</v>
      </c>
      <c r="E248" s="78">
        <v>852</v>
      </c>
      <c r="F248" s="4" t="s">
        <v>127</v>
      </c>
      <c r="G248" s="4" t="s">
        <v>16</v>
      </c>
      <c r="H248" s="4" t="s">
        <v>260</v>
      </c>
      <c r="I248" s="4" t="s">
        <v>134</v>
      </c>
      <c r="J248" s="34" t="e">
        <f>'2.ВС'!#REF!</f>
        <v>#REF!</v>
      </c>
      <c r="K248" s="34" t="e">
        <f>'2.ВС'!#REF!</f>
        <v>#REF!</v>
      </c>
      <c r="L248" s="34" t="e">
        <f>'2.ВС'!#REF!</f>
        <v>#REF!</v>
      </c>
      <c r="M248" s="34" t="e">
        <f>'2.ВС'!#REF!</f>
        <v>#REF!</v>
      </c>
      <c r="N248" s="34" t="e">
        <f>'2.ВС'!#REF!</f>
        <v>#REF!</v>
      </c>
      <c r="O248" s="34" t="e">
        <f>'2.ВС'!#REF!</f>
        <v>#REF!</v>
      </c>
      <c r="P248" s="34" t="e">
        <f>'2.ВС'!#REF!</f>
        <v>#REF!</v>
      </c>
      <c r="Q248" s="34" t="e">
        <f>'2.ВС'!#REF!</f>
        <v>#REF!</v>
      </c>
      <c r="R248" s="34" t="e">
        <f>'2.ВС'!#REF!</f>
        <v>#REF!</v>
      </c>
      <c r="S248" s="34" t="e">
        <f>'2.ВС'!#REF!</f>
        <v>#REF!</v>
      </c>
      <c r="T248" s="34" t="e">
        <f>'2.ВС'!#REF!</f>
        <v>#REF!</v>
      </c>
      <c r="U248" s="34" t="e">
        <f>'2.ВС'!#REF!</f>
        <v>#REF!</v>
      </c>
      <c r="V248" s="34" t="e">
        <f>'2.ВС'!#REF!</f>
        <v>#REF!</v>
      </c>
      <c r="W248" s="34" t="e">
        <f>'2.ВС'!#REF!</f>
        <v>#REF!</v>
      </c>
      <c r="X248" s="34" t="e">
        <f>'2.ВС'!#REF!</f>
        <v>#REF!</v>
      </c>
      <c r="Y248" s="34" t="e">
        <f>'2.ВС'!#REF!</f>
        <v>#REF!</v>
      </c>
      <c r="Z248" s="34">
        <f>'2.ВС'!J340</f>
        <v>1005245</v>
      </c>
      <c r="AA248" s="34">
        <f>'2.ВС'!K340</f>
        <v>1005245</v>
      </c>
      <c r="AB248" s="34">
        <f>'2.ВС'!L340</f>
        <v>630759.4</v>
      </c>
      <c r="AC248" s="130">
        <f t="shared" si="156"/>
        <v>62.746832861640698</v>
      </c>
    </row>
    <row r="249" spans="1:29" s="36" customFormat="1" ht="30" x14ac:dyDescent="0.25">
      <c r="A249" s="25" t="s">
        <v>158</v>
      </c>
      <c r="B249" s="78">
        <v>52</v>
      </c>
      <c r="C249" s="78">
        <v>0</v>
      </c>
      <c r="D249" s="5" t="s">
        <v>87</v>
      </c>
      <c r="E249" s="78">
        <v>852</v>
      </c>
      <c r="F249" s="5" t="s">
        <v>106</v>
      </c>
      <c r="G249" s="5" t="s">
        <v>14</v>
      </c>
      <c r="H249" s="5" t="s">
        <v>313</v>
      </c>
      <c r="I249" s="5"/>
      <c r="J249" s="9" t="e">
        <f t="shared" ref="J249:AB250" si="193">J250</f>
        <v>#REF!</v>
      </c>
      <c r="K249" s="9" t="e">
        <f t="shared" si="193"/>
        <v>#REF!</v>
      </c>
      <c r="L249" s="9" t="e">
        <f t="shared" si="193"/>
        <v>#REF!</v>
      </c>
      <c r="M249" s="9" t="e">
        <f t="shared" si="193"/>
        <v>#REF!</v>
      </c>
      <c r="N249" s="9" t="e">
        <f t="shared" si="193"/>
        <v>#REF!</v>
      </c>
      <c r="O249" s="9" t="e">
        <f t="shared" si="193"/>
        <v>#REF!</v>
      </c>
      <c r="P249" s="9" t="e">
        <f t="shared" si="193"/>
        <v>#REF!</v>
      </c>
      <c r="Q249" s="9" t="e">
        <f t="shared" si="193"/>
        <v>#REF!</v>
      </c>
      <c r="R249" s="9" t="e">
        <f t="shared" si="193"/>
        <v>#REF!</v>
      </c>
      <c r="S249" s="9" t="e">
        <f t="shared" si="193"/>
        <v>#REF!</v>
      </c>
      <c r="T249" s="9" t="e">
        <f t="shared" si="193"/>
        <v>#REF!</v>
      </c>
      <c r="U249" s="9" t="e">
        <f t="shared" si="193"/>
        <v>#REF!</v>
      </c>
      <c r="V249" s="9" t="e">
        <f t="shared" si="193"/>
        <v>#REF!</v>
      </c>
      <c r="W249" s="9" t="e">
        <f t="shared" si="193"/>
        <v>#REF!</v>
      </c>
      <c r="X249" s="9" t="e">
        <f t="shared" si="193"/>
        <v>#REF!</v>
      </c>
      <c r="Y249" s="9" t="e">
        <f t="shared" si="193"/>
        <v>#REF!</v>
      </c>
      <c r="Z249" s="9">
        <f t="shared" si="193"/>
        <v>8255900</v>
      </c>
      <c r="AA249" s="9">
        <f t="shared" si="193"/>
        <v>8255900</v>
      </c>
      <c r="AB249" s="9">
        <f t="shared" si="193"/>
        <v>6064236</v>
      </c>
      <c r="AC249" s="130">
        <f t="shared" si="156"/>
        <v>73.453360626945567</v>
      </c>
    </row>
    <row r="250" spans="1:29" s="36" customFormat="1" ht="60" x14ac:dyDescent="0.25">
      <c r="A250" s="3" t="s">
        <v>56</v>
      </c>
      <c r="B250" s="78">
        <v>52</v>
      </c>
      <c r="C250" s="78">
        <v>0</v>
      </c>
      <c r="D250" s="5" t="s">
        <v>87</v>
      </c>
      <c r="E250" s="78">
        <v>852</v>
      </c>
      <c r="F250" s="5" t="s">
        <v>106</v>
      </c>
      <c r="G250" s="5" t="s">
        <v>14</v>
      </c>
      <c r="H250" s="5" t="s">
        <v>313</v>
      </c>
      <c r="I250" s="5" t="s">
        <v>112</v>
      </c>
      <c r="J250" s="34" t="e">
        <f t="shared" si="193"/>
        <v>#REF!</v>
      </c>
      <c r="K250" s="34" t="e">
        <f t="shared" si="193"/>
        <v>#REF!</v>
      </c>
      <c r="L250" s="34" t="e">
        <f t="shared" si="193"/>
        <v>#REF!</v>
      </c>
      <c r="M250" s="34" t="e">
        <f t="shared" si="193"/>
        <v>#REF!</v>
      </c>
      <c r="N250" s="34" t="e">
        <f t="shared" si="193"/>
        <v>#REF!</v>
      </c>
      <c r="O250" s="34" t="e">
        <f t="shared" si="193"/>
        <v>#REF!</v>
      </c>
      <c r="P250" s="34" t="e">
        <f t="shared" si="193"/>
        <v>#REF!</v>
      </c>
      <c r="Q250" s="34" t="e">
        <f t="shared" si="193"/>
        <v>#REF!</v>
      </c>
      <c r="R250" s="34" t="e">
        <f t="shared" si="193"/>
        <v>#REF!</v>
      </c>
      <c r="S250" s="34" t="e">
        <f t="shared" si="193"/>
        <v>#REF!</v>
      </c>
      <c r="T250" s="34" t="e">
        <f t="shared" si="193"/>
        <v>#REF!</v>
      </c>
      <c r="U250" s="34" t="e">
        <f t="shared" si="193"/>
        <v>#REF!</v>
      </c>
      <c r="V250" s="34" t="e">
        <f t="shared" si="193"/>
        <v>#REF!</v>
      </c>
      <c r="W250" s="34" t="e">
        <f t="shared" si="193"/>
        <v>#REF!</v>
      </c>
      <c r="X250" s="34" t="e">
        <f t="shared" si="193"/>
        <v>#REF!</v>
      </c>
      <c r="Y250" s="34" t="e">
        <f t="shared" si="193"/>
        <v>#REF!</v>
      </c>
      <c r="Z250" s="34">
        <f t="shared" si="193"/>
        <v>8255900</v>
      </c>
      <c r="AA250" s="34">
        <f t="shared" si="193"/>
        <v>8255900</v>
      </c>
      <c r="AB250" s="34">
        <f t="shared" si="193"/>
        <v>6064236</v>
      </c>
      <c r="AC250" s="130">
        <f t="shared" si="156"/>
        <v>73.453360626945567</v>
      </c>
    </row>
    <row r="251" spans="1:29" s="36" customFormat="1" ht="18" customHeight="1" x14ac:dyDescent="0.25">
      <c r="A251" s="3" t="s">
        <v>113</v>
      </c>
      <c r="B251" s="78">
        <v>52</v>
      </c>
      <c r="C251" s="78">
        <v>0</v>
      </c>
      <c r="D251" s="4" t="s">
        <v>87</v>
      </c>
      <c r="E251" s="78">
        <v>852</v>
      </c>
      <c r="F251" s="4" t="s">
        <v>106</v>
      </c>
      <c r="G251" s="4" t="s">
        <v>14</v>
      </c>
      <c r="H251" s="4" t="s">
        <v>313</v>
      </c>
      <c r="I251" s="4" t="s">
        <v>114</v>
      </c>
      <c r="J251" s="34" t="e">
        <f>'2.ВС'!#REF!</f>
        <v>#REF!</v>
      </c>
      <c r="K251" s="34" t="e">
        <f>'2.ВС'!#REF!</f>
        <v>#REF!</v>
      </c>
      <c r="L251" s="34" t="e">
        <f>'2.ВС'!#REF!</f>
        <v>#REF!</v>
      </c>
      <c r="M251" s="34" t="e">
        <f>'2.ВС'!#REF!</f>
        <v>#REF!</v>
      </c>
      <c r="N251" s="34" t="e">
        <f>'2.ВС'!#REF!</f>
        <v>#REF!</v>
      </c>
      <c r="O251" s="34" t="e">
        <f>'2.ВС'!#REF!</f>
        <v>#REF!</v>
      </c>
      <c r="P251" s="34" t="e">
        <f>'2.ВС'!#REF!</f>
        <v>#REF!</v>
      </c>
      <c r="Q251" s="34" t="e">
        <f>'2.ВС'!#REF!</f>
        <v>#REF!</v>
      </c>
      <c r="R251" s="34" t="e">
        <f>'2.ВС'!#REF!</f>
        <v>#REF!</v>
      </c>
      <c r="S251" s="34" t="e">
        <f>'2.ВС'!#REF!</f>
        <v>#REF!</v>
      </c>
      <c r="T251" s="34" t="e">
        <f>'2.ВС'!#REF!</f>
        <v>#REF!</v>
      </c>
      <c r="U251" s="34" t="e">
        <f>'2.ВС'!#REF!</f>
        <v>#REF!</v>
      </c>
      <c r="V251" s="34" t="e">
        <f>'2.ВС'!#REF!</f>
        <v>#REF!</v>
      </c>
      <c r="W251" s="34" t="e">
        <f>'2.ВС'!#REF!</f>
        <v>#REF!</v>
      </c>
      <c r="X251" s="34" t="e">
        <f>'2.ВС'!#REF!</f>
        <v>#REF!</v>
      </c>
      <c r="Y251" s="34" t="e">
        <f>'2.ВС'!#REF!</f>
        <v>#REF!</v>
      </c>
      <c r="Z251" s="34">
        <f>'2.ВС'!J247</f>
        <v>8255900</v>
      </c>
      <c r="AA251" s="34">
        <f>'2.ВС'!K247</f>
        <v>8255900</v>
      </c>
      <c r="AB251" s="34">
        <f>'2.ВС'!L247</f>
        <v>6064236</v>
      </c>
      <c r="AC251" s="130">
        <f t="shared" si="156"/>
        <v>73.453360626945567</v>
      </c>
    </row>
    <row r="252" spans="1:29" s="36" customFormat="1" ht="30" x14ac:dyDescent="0.25">
      <c r="A252" s="25" t="s">
        <v>170</v>
      </c>
      <c r="B252" s="78">
        <v>52</v>
      </c>
      <c r="C252" s="78">
        <v>0</v>
      </c>
      <c r="D252" s="4" t="s">
        <v>87</v>
      </c>
      <c r="E252" s="78">
        <v>852</v>
      </c>
      <c r="F252" s="4" t="s">
        <v>106</v>
      </c>
      <c r="G252" s="4" t="s">
        <v>59</v>
      </c>
      <c r="H252" s="4" t="s">
        <v>318</v>
      </c>
      <c r="I252" s="4"/>
      <c r="J252" s="34" t="e">
        <f t="shared" ref="J252:AB253" si="194">J253</f>
        <v>#REF!</v>
      </c>
      <c r="K252" s="34" t="e">
        <f t="shared" si="194"/>
        <v>#REF!</v>
      </c>
      <c r="L252" s="34" t="e">
        <f t="shared" si="194"/>
        <v>#REF!</v>
      </c>
      <c r="M252" s="34" t="e">
        <f t="shared" si="194"/>
        <v>#REF!</v>
      </c>
      <c r="N252" s="34" t="e">
        <f t="shared" si="194"/>
        <v>#REF!</v>
      </c>
      <c r="O252" s="34" t="e">
        <f t="shared" si="194"/>
        <v>#REF!</v>
      </c>
      <c r="P252" s="34" t="e">
        <f t="shared" si="194"/>
        <v>#REF!</v>
      </c>
      <c r="Q252" s="34" t="e">
        <f t="shared" si="194"/>
        <v>#REF!</v>
      </c>
      <c r="R252" s="34" t="e">
        <f t="shared" si="194"/>
        <v>#REF!</v>
      </c>
      <c r="S252" s="34" t="e">
        <f t="shared" si="194"/>
        <v>#REF!</v>
      </c>
      <c r="T252" s="34" t="e">
        <f t="shared" si="194"/>
        <v>#REF!</v>
      </c>
      <c r="U252" s="34" t="e">
        <f t="shared" si="194"/>
        <v>#REF!</v>
      </c>
      <c r="V252" s="34" t="e">
        <f t="shared" si="194"/>
        <v>#REF!</v>
      </c>
      <c r="W252" s="34" t="e">
        <f t="shared" si="194"/>
        <v>#REF!</v>
      </c>
      <c r="X252" s="34" t="e">
        <f t="shared" si="194"/>
        <v>#REF!</v>
      </c>
      <c r="Y252" s="34" t="e">
        <f t="shared" si="194"/>
        <v>#REF!</v>
      </c>
      <c r="Z252" s="34">
        <f t="shared" si="194"/>
        <v>23266260</v>
      </c>
      <c r="AA252" s="34">
        <f t="shared" si="194"/>
        <v>23266260</v>
      </c>
      <c r="AB252" s="34">
        <f t="shared" si="194"/>
        <v>14655824.23</v>
      </c>
      <c r="AC252" s="130">
        <f t="shared" si="156"/>
        <v>62.99174955493492</v>
      </c>
    </row>
    <row r="253" spans="1:29" s="36" customFormat="1" ht="60" x14ac:dyDescent="0.25">
      <c r="A253" s="3" t="s">
        <v>56</v>
      </c>
      <c r="B253" s="78">
        <v>52</v>
      </c>
      <c r="C253" s="78">
        <v>0</v>
      </c>
      <c r="D253" s="5" t="s">
        <v>87</v>
      </c>
      <c r="E253" s="78">
        <v>852</v>
      </c>
      <c r="F253" s="4" t="s">
        <v>106</v>
      </c>
      <c r="G253" s="5" t="s">
        <v>59</v>
      </c>
      <c r="H253" s="4" t="s">
        <v>318</v>
      </c>
      <c r="I253" s="4" t="s">
        <v>112</v>
      </c>
      <c r="J253" s="34" t="e">
        <f t="shared" si="194"/>
        <v>#REF!</v>
      </c>
      <c r="K253" s="34" t="e">
        <f t="shared" si="194"/>
        <v>#REF!</v>
      </c>
      <c r="L253" s="34" t="e">
        <f t="shared" si="194"/>
        <v>#REF!</v>
      </c>
      <c r="M253" s="34" t="e">
        <f t="shared" si="194"/>
        <v>#REF!</v>
      </c>
      <c r="N253" s="34" t="e">
        <f t="shared" si="194"/>
        <v>#REF!</v>
      </c>
      <c r="O253" s="34" t="e">
        <f t="shared" si="194"/>
        <v>#REF!</v>
      </c>
      <c r="P253" s="34" t="e">
        <f t="shared" si="194"/>
        <v>#REF!</v>
      </c>
      <c r="Q253" s="34" t="e">
        <f t="shared" si="194"/>
        <v>#REF!</v>
      </c>
      <c r="R253" s="34" t="e">
        <f t="shared" si="194"/>
        <v>#REF!</v>
      </c>
      <c r="S253" s="34" t="e">
        <f t="shared" si="194"/>
        <v>#REF!</v>
      </c>
      <c r="T253" s="34" t="e">
        <f t="shared" si="194"/>
        <v>#REF!</v>
      </c>
      <c r="U253" s="34" t="e">
        <f t="shared" si="194"/>
        <v>#REF!</v>
      </c>
      <c r="V253" s="34" t="e">
        <f t="shared" si="194"/>
        <v>#REF!</v>
      </c>
      <c r="W253" s="34" t="e">
        <f t="shared" si="194"/>
        <v>#REF!</v>
      </c>
      <c r="X253" s="34" t="e">
        <f t="shared" si="194"/>
        <v>#REF!</v>
      </c>
      <c r="Y253" s="34" t="e">
        <f t="shared" si="194"/>
        <v>#REF!</v>
      </c>
      <c r="Z253" s="34">
        <f t="shared" si="194"/>
        <v>23266260</v>
      </c>
      <c r="AA253" s="34">
        <f t="shared" si="194"/>
        <v>23266260</v>
      </c>
      <c r="AB253" s="34">
        <f t="shared" si="194"/>
        <v>14655824.23</v>
      </c>
      <c r="AC253" s="130">
        <f t="shared" si="156"/>
        <v>62.99174955493492</v>
      </c>
    </row>
    <row r="254" spans="1:29" s="36" customFormat="1" ht="16.5" customHeight="1" x14ac:dyDescent="0.25">
      <c r="A254" s="3" t="s">
        <v>113</v>
      </c>
      <c r="B254" s="78">
        <v>52</v>
      </c>
      <c r="C254" s="78">
        <v>0</v>
      </c>
      <c r="D254" s="5" t="s">
        <v>87</v>
      </c>
      <c r="E254" s="78">
        <v>852</v>
      </c>
      <c r="F254" s="4" t="s">
        <v>106</v>
      </c>
      <c r="G254" s="5" t="s">
        <v>59</v>
      </c>
      <c r="H254" s="4" t="s">
        <v>318</v>
      </c>
      <c r="I254" s="4" t="s">
        <v>114</v>
      </c>
      <c r="J254" s="34" t="e">
        <f>'2.ВС'!#REF!</f>
        <v>#REF!</v>
      </c>
      <c r="K254" s="34" t="e">
        <f>'2.ВС'!#REF!</f>
        <v>#REF!</v>
      </c>
      <c r="L254" s="34" t="e">
        <f>'2.ВС'!#REF!</f>
        <v>#REF!</v>
      </c>
      <c r="M254" s="34" t="e">
        <f>'2.ВС'!#REF!</f>
        <v>#REF!</v>
      </c>
      <c r="N254" s="34" t="e">
        <f>'2.ВС'!#REF!</f>
        <v>#REF!</v>
      </c>
      <c r="O254" s="34" t="e">
        <f>'2.ВС'!#REF!</f>
        <v>#REF!</v>
      </c>
      <c r="P254" s="34" t="e">
        <f>'2.ВС'!#REF!</f>
        <v>#REF!</v>
      </c>
      <c r="Q254" s="34" t="e">
        <f>'2.ВС'!#REF!</f>
        <v>#REF!</v>
      </c>
      <c r="R254" s="34" t="e">
        <f>'2.ВС'!#REF!</f>
        <v>#REF!</v>
      </c>
      <c r="S254" s="34" t="e">
        <f>'2.ВС'!#REF!</f>
        <v>#REF!</v>
      </c>
      <c r="T254" s="34" t="e">
        <f>'2.ВС'!#REF!</f>
        <v>#REF!</v>
      </c>
      <c r="U254" s="34" t="e">
        <f>'2.ВС'!#REF!</f>
        <v>#REF!</v>
      </c>
      <c r="V254" s="34" t="e">
        <f>'2.ВС'!#REF!</f>
        <v>#REF!</v>
      </c>
      <c r="W254" s="34" t="e">
        <f>'2.ВС'!#REF!</f>
        <v>#REF!</v>
      </c>
      <c r="X254" s="34" t="e">
        <f>'2.ВС'!#REF!</f>
        <v>#REF!</v>
      </c>
      <c r="Y254" s="34" t="e">
        <f>'2.ВС'!#REF!</f>
        <v>#REF!</v>
      </c>
      <c r="Z254" s="34">
        <f>'2.ВС'!J266</f>
        <v>23266260</v>
      </c>
      <c r="AA254" s="34">
        <f>'2.ВС'!K266</f>
        <v>23266260</v>
      </c>
      <c r="AB254" s="34">
        <f>'2.ВС'!L266</f>
        <v>14655824.23</v>
      </c>
      <c r="AC254" s="130">
        <f t="shared" si="156"/>
        <v>62.99174955493492</v>
      </c>
    </row>
    <row r="255" spans="1:29" s="36" customFormat="1" ht="30" x14ac:dyDescent="0.25">
      <c r="A255" s="25" t="s">
        <v>177</v>
      </c>
      <c r="B255" s="78">
        <v>52</v>
      </c>
      <c r="C255" s="78">
        <v>0</v>
      </c>
      <c r="D255" s="5" t="s">
        <v>87</v>
      </c>
      <c r="E255" s="78">
        <v>852</v>
      </c>
      <c r="F255" s="5" t="s">
        <v>106</v>
      </c>
      <c r="G255" s="5" t="s">
        <v>59</v>
      </c>
      <c r="H255" s="5" t="s">
        <v>319</v>
      </c>
      <c r="I255" s="4"/>
      <c r="J255" s="34" t="e">
        <f t="shared" ref="J255:AB256" si="195">J256</f>
        <v>#REF!</v>
      </c>
      <c r="K255" s="34" t="e">
        <f t="shared" si="195"/>
        <v>#REF!</v>
      </c>
      <c r="L255" s="34" t="e">
        <f t="shared" si="195"/>
        <v>#REF!</v>
      </c>
      <c r="M255" s="34" t="e">
        <f t="shared" si="195"/>
        <v>#REF!</v>
      </c>
      <c r="N255" s="34" t="e">
        <f t="shared" si="195"/>
        <v>#REF!</v>
      </c>
      <c r="O255" s="34" t="e">
        <f t="shared" si="195"/>
        <v>#REF!</v>
      </c>
      <c r="P255" s="34" t="e">
        <f t="shared" si="195"/>
        <v>#REF!</v>
      </c>
      <c r="Q255" s="34" t="e">
        <f t="shared" si="195"/>
        <v>#REF!</v>
      </c>
      <c r="R255" s="34" t="e">
        <f t="shared" si="195"/>
        <v>#REF!</v>
      </c>
      <c r="S255" s="34" t="e">
        <f t="shared" si="195"/>
        <v>#REF!</v>
      </c>
      <c r="T255" s="34" t="e">
        <f t="shared" si="195"/>
        <v>#REF!</v>
      </c>
      <c r="U255" s="34" t="e">
        <f t="shared" si="195"/>
        <v>#REF!</v>
      </c>
      <c r="V255" s="34" t="e">
        <f t="shared" si="195"/>
        <v>#REF!</v>
      </c>
      <c r="W255" s="34" t="e">
        <f t="shared" si="195"/>
        <v>#REF!</v>
      </c>
      <c r="X255" s="34" t="e">
        <f t="shared" si="195"/>
        <v>#REF!</v>
      </c>
      <c r="Y255" s="34" t="e">
        <f t="shared" si="195"/>
        <v>#REF!</v>
      </c>
      <c r="Z255" s="34">
        <f t="shared" si="195"/>
        <v>11323364</v>
      </c>
      <c r="AA255" s="34">
        <f t="shared" si="195"/>
        <v>11323364</v>
      </c>
      <c r="AB255" s="34">
        <f t="shared" si="195"/>
        <v>8114384</v>
      </c>
      <c r="AC255" s="130">
        <f t="shared" si="156"/>
        <v>71.660541867240156</v>
      </c>
    </row>
    <row r="256" spans="1:29" s="36" customFormat="1" ht="60" x14ac:dyDescent="0.25">
      <c r="A256" s="3" t="s">
        <v>56</v>
      </c>
      <c r="B256" s="78">
        <v>52</v>
      </c>
      <c r="C256" s="78">
        <v>0</v>
      </c>
      <c r="D256" s="5" t="s">
        <v>87</v>
      </c>
      <c r="E256" s="78">
        <v>852</v>
      </c>
      <c r="F256" s="4" t="s">
        <v>106</v>
      </c>
      <c r="G256" s="5" t="s">
        <v>59</v>
      </c>
      <c r="H256" s="5" t="s">
        <v>319</v>
      </c>
      <c r="I256" s="4" t="s">
        <v>112</v>
      </c>
      <c r="J256" s="34" t="e">
        <f t="shared" si="195"/>
        <v>#REF!</v>
      </c>
      <c r="K256" s="34" t="e">
        <f t="shared" si="195"/>
        <v>#REF!</v>
      </c>
      <c r="L256" s="34" t="e">
        <f t="shared" si="195"/>
        <v>#REF!</v>
      </c>
      <c r="M256" s="34" t="e">
        <f t="shared" si="195"/>
        <v>#REF!</v>
      </c>
      <c r="N256" s="34" t="e">
        <f t="shared" si="195"/>
        <v>#REF!</v>
      </c>
      <c r="O256" s="34" t="e">
        <f t="shared" si="195"/>
        <v>#REF!</v>
      </c>
      <c r="P256" s="34" t="e">
        <f t="shared" si="195"/>
        <v>#REF!</v>
      </c>
      <c r="Q256" s="34" t="e">
        <f t="shared" si="195"/>
        <v>#REF!</v>
      </c>
      <c r="R256" s="34" t="e">
        <f t="shared" si="195"/>
        <v>#REF!</v>
      </c>
      <c r="S256" s="34" t="e">
        <f t="shared" si="195"/>
        <v>#REF!</v>
      </c>
      <c r="T256" s="34" t="e">
        <f t="shared" si="195"/>
        <v>#REF!</v>
      </c>
      <c r="U256" s="34" t="e">
        <f t="shared" si="195"/>
        <v>#REF!</v>
      </c>
      <c r="V256" s="34" t="e">
        <f t="shared" si="195"/>
        <v>#REF!</v>
      </c>
      <c r="W256" s="34" t="e">
        <f t="shared" si="195"/>
        <v>#REF!</v>
      </c>
      <c r="X256" s="34" t="e">
        <f t="shared" si="195"/>
        <v>#REF!</v>
      </c>
      <c r="Y256" s="34" t="e">
        <f t="shared" si="195"/>
        <v>#REF!</v>
      </c>
      <c r="Z256" s="34">
        <f t="shared" si="195"/>
        <v>11323364</v>
      </c>
      <c r="AA256" s="34">
        <f t="shared" si="195"/>
        <v>11323364</v>
      </c>
      <c r="AB256" s="34">
        <f t="shared" si="195"/>
        <v>8114384</v>
      </c>
      <c r="AC256" s="130">
        <f t="shared" si="156"/>
        <v>71.660541867240156</v>
      </c>
    </row>
    <row r="257" spans="1:29" s="36" customFormat="1" ht="21.75" customHeight="1" x14ac:dyDescent="0.25">
      <c r="A257" s="3" t="s">
        <v>113</v>
      </c>
      <c r="B257" s="78">
        <v>52</v>
      </c>
      <c r="C257" s="78">
        <v>0</v>
      </c>
      <c r="D257" s="5" t="s">
        <v>87</v>
      </c>
      <c r="E257" s="78">
        <v>852</v>
      </c>
      <c r="F257" s="4" t="s">
        <v>106</v>
      </c>
      <c r="G257" s="5" t="s">
        <v>59</v>
      </c>
      <c r="H257" s="5" t="s">
        <v>319</v>
      </c>
      <c r="I257" s="4" t="s">
        <v>114</v>
      </c>
      <c r="J257" s="34" t="e">
        <f>'2.ВС'!#REF!</f>
        <v>#REF!</v>
      </c>
      <c r="K257" s="34" t="e">
        <f>'2.ВС'!#REF!</f>
        <v>#REF!</v>
      </c>
      <c r="L257" s="34" t="e">
        <f>'2.ВС'!#REF!</f>
        <v>#REF!</v>
      </c>
      <c r="M257" s="34" t="e">
        <f>'2.ВС'!#REF!</f>
        <v>#REF!</v>
      </c>
      <c r="N257" s="34" t="e">
        <f>'2.ВС'!#REF!</f>
        <v>#REF!</v>
      </c>
      <c r="O257" s="34" t="e">
        <f>'2.ВС'!#REF!</f>
        <v>#REF!</v>
      </c>
      <c r="P257" s="34" t="e">
        <f>'2.ВС'!#REF!</f>
        <v>#REF!</v>
      </c>
      <c r="Q257" s="34" t="e">
        <f>'2.ВС'!#REF!</f>
        <v>#REF!</v>
      </c>
      <c r="R257" s="34" t="e">
        <f>'2.ВС'!#REF!</f>
        <v>#REF!</v>
      </c>
      <c r="S257" s="34" t="e">
        <f>'2.ВС'!#REF!</f>
        <v>#REF!</v>
      </c>
      <c r="T257" s="34" t="e">
        <f>'2.ВС'!#REF!</f>
        <v>#REF!</v>
      </c>
      <c r="U257" s="34" t="e">
        <f>'2.ВС'!#REF!</f>
        <v>#REF!</v>
      </c>
      <c r="V257" s="34" t="e">
        <f>'2.ВС'!#REF!</f>
        <v>#REF!</v>
      </c>
      <c r="W257" s="34" t="e">
        <f>'2.ВС'!#REF!</f>
        <v>#REF!</v>
      </c>
      <c r="X257" s="34" t="e">
        <f>'2.ВС'!#REF!</f>
        <v>#REF!</v>
      </c>
      <c r="Y257" s="34" t="e">
        <f>'2.ВС'!#REF!</f>
        <v>#REF!</v>
      </c>
      <c r="Z257" s="34">
        <f>'2.ВС'!J297</f>
        <v>11323364</v>
      </c>
      <c r="AA257" s="34">
        <f>'2.ВС'!K297</f>
        <v>11323364</v>
      </c>
      <c r="AB257" s="34">
        <f>'2.ВС'!L297</f>
        <v>8114384</v>
      </c>
      <c r="AC257" s="130">
        <f t="shared" si="156"/>
        <v>71.660541867240156</v>
      </c>
    </row>
    <row r="258" spans="1:29" ht="60" x14ac:dyDescent="0.25">
      <c r="A258" s="25" t="s">
        <v>184</v>
      </c>
      <c r="B258" s="78">
        <v>52</v>
      </c>
      <c r="C258" s="78">
        <v>0</v>
      </c>
      <c r="D258" s="4" t="s">
        <v>87</v>
      </c>
      <c r="E258" s="78">
        <v>852</v>
      </c>
      <c r="F258" s="4" t="s">
        <v>106</v>
      </c>
      <c r="G258" s="4" t="s">
        <v>67</v>
      </c>
      <c r="H258" s="4" t="s">
        <v>321</v>
      </c>
      <c r="I258" s="4"/>
      <c r="J258" s="34" t="e">
        <f>J259+J261+J263+J265</f>
        <v>#REF!</v>
      </c>
      <c r="K258" s="34" t="e">
        <f t="shared" ref="K258:Y258" si="196">K259+K261+K263+K265</f>
        <v>#REF!</v>
      </c>
      <c r="L258" s="34" t="e">
        <f t="shared" si="196"/>
        <v>#REF!</v>
      </c>
      <c r="M258" s="34" t="e">
        <f t="shared" si="196"/>
        <v>#REF!</v>
      </c>
      <c r="N258" s="34" t="e">
        <f t="shared" si="196"/>
        <v>#REF!</v>
      </c>
      <c r="O258" s="34" t="e">
        <f t="shared" si="196"/>
        <v>#REF!</v>
      </c>
      <c r="P258" s="34" t="e">
        <f t="shared" si="196"/>
        <v>#REF!</v>
      </c>
      <c r="Q258" s="34" t="e">
        <f t="shared" si="196"/>
        <v>#REF!</v>
      </c>
      <c r="R258" s="34" t="e">
        <f t="shared" si="196"/>
        <v>#REF!</v>
      </c>
      <c r="S258" s="34" t="e">
        <f t="shared" si="196"/>
        <v>#REF!</v>
      </c>
      <c r="T258" s="34" t="e">
        <f t="shared" si="196"/>
        <v>#REF!</v>
      </c>
      <c r="U258" s="34" t="e">
        <f t="shared" si="196"/>
        <v>#REF!</v>
      </c>
      <c r="V258" s="34" t="e">
        <f t="shared" si="196"/>
        <v>#REF!</v>
      </c>
      <c r="W258" s="34" t="e">
        <f t="shared" si="196"/>
        <v>#REF!</v>
      </c>
      <c r="X258" s="34" t="e">
        <f t="shared" si="196"/>
        <v>#REF!</v>
      </c>
      <c r="Y258" s="34" t="e">
        <f t="shared" si="196"/>
        <v>#REF!</v>
      </c>
      <c r="Z258" s="34">
        <f t="shared" ref="Z258:AB258" si="197">Z259+Z261+Z263+Z265</f>
        <v>13164244</v>
      </c>
      <c r="AA258" s="34">
        <f t="shared" si="197"/>
        <v>13164244</v>
      </c>
      <c r="AB258" s="34">
        <f t="shared" si="197"/>
        <v>8854904.1799999997</v>
      </c>
      <c r="AC258" s="130">
        <f t="shared" si="156"/>
        <v>67.264813535817169</v>
      </c>
    </row>
    <row r="259" spans="1:29" ht="105.75" customHeight="1" x14ac:dyDescent="0.25">
      <c r="A259" s="76" t="s">
        <v>19</v>
      </c>
      <c r="B259" s="78">
        <v>52</v>
      </c>
      <c r="C259" s="78">
        <v>0</v>
      </c>
      <c r="D259" s="4" t="s">
        <v>87</v>
      </c>
      <c r="E259" s="78">
        <v>852</v>
      </c>
      <c r="F259" s="4" t="s">
        <v>106</v>
      </c>
      <c r="G259" s="4" t="s">
        <v>67</v>
      </c>
      <c r="H259" s="4" t="s">
        <v>321</v>
      </c>
      <c r="I259" s="4" t="s">
        <v>21</v>
      </c>
      <c r="J259" s="34" t="e">
        <f t="shared" ref="J259:AB259" si="198">J260</f>
        <v>#REF!</v>
      </c>
      <c r="K259" s="34" t="e">
        <f t="shared" si="198"/>
        <v>#REF!</v>
      </c>
      <c r="L259" s="34" t="e">
        <f t="shared" si="198"/>
        <v>#REF!</v>
      </c>
      <c r="M259" s="34" t="e">
        <f t="shared" si="198"/>
        <v>#REF!</v>
      </c>
      <c r="N259" s="34" t="e">
        <f t="shared" si="198"/>
        <v>#REF!</v>
      </c>
      <c r="O259" s="34" t="e">
        <f t="shared" si="198"/>
        <v>#REF!</v>
      </c>
      <c r="P259" s="34" t="e">
        <f t="shared" si="198"/>
        <v>#REF!</v>
      </c>
      <c r="Q259" s="34" t="e">
        <f t="shared" si="198"/>
        <v>#REF!</v>
      </c>
      <c r="R259" s="34" t="e">
        <f t="shared" si="198"/>
        <v>#REF!</v>
      </c>
      <c r="S259" s="34" t="e">
        <f t="shared" si="198"/>
        <v>#REF!</v>
      </c>
      <c r="T259" s="34" t="e">
        <f t="shared" si="198"/>
        <v>#REF!</v>
      </c>
      <c r="U259" s="34" t="e">
        <f t="shared" si="198"/>
        <v>#REF!</v>
      </c>
      <c r="V259" s="34" t="e">
        <f t="shared" si="198"/>
        <v>#REF!</v>
      </c>
      <c r="W259" s="34" t="e">
        <f t="shared" si="198"/>
        <v>#REF!</v>
      </c>
      <c r="X259" s="34" t="e">
        <f t="shared" si="198"/>
        <v>#REF!</v>
      </c>
      <c r="Y259" s="34" t="e">
        <f t="shared" si="198"/>
        <v>#REF!</v>
      </c>
      <c r="Z259" s="34">
        <f t="shared" si="198"/>
        <v>11961572.77</v>
      </c>
      <c r="AA259" s="34">
        <f t="shared" si="198"/>
        <v>11961572.77</v>
      </c>
      <c r="AB259" s="34">
        <f t="shared" si="198"/>
        <v>8268948.1699999999</v>
      </c>
      <c r="AC259" s="130">
        <f t="shared" si="156"/>
        <v>69.12927195275509</v>
      </c>
    </row>
    <row r="260" spans="1:29" ht="45" x14ac:dyDescent="0.25">
      <c r="A260" s="76" t="s">
        <v>11</v>
      </c>
      <c r="B260" s="78">
        <v>52</v>
      </c>
      <c r="C260" s="78">
        <v>0</v>
      </c>
      <c r="D260" s="5" t="s">
        <v>87</v>
      </c>
      <c r="E260" s="78">
        <v>852</v>
      </c>
      <c r="F260" s="4" t="s">
        <v>106</v>
      </c>
      <c r="G260" s="4" t="s">
        <v>67</v>
      </c>
      <c r="H260" s="4" t="s">
        <v>321</v>
      </c>
      <c r="I260" s="4" t="s">
        <v>22</v>
      </c>
      <c r="J260" s="34" t="e">
        <f>'2.ВС'!#REF!</f>
        <v>#REF!</v>
      </c>
      <c r="K260" s="34" t="e">
        <f>'2.ВС'!#REF!</f>
        <v>#REF!</v>
      </c>
      <c r="L260" s="34" t="e">
        <f>'2.ВС'!#REF!</f>
        <v>#REF!</v>
      </c>
      <c r="M260" s="34" t="e">
        <f>'2.ВС'!#REF!</f>
        <v>#REF!</v>
      </c>
      <c r="N260" s="34" t="e">
        <f>'2.ВС'!#REF!</f>
        <v>#REF!</v>
      </c>
      <c r="O260" s="34" t="e">
        <f>'2.ВС'!#REF!</f>
        <v>#REF!</v>
      </c>
      <c r="P260" s="34" t="e">
        <f>'2.ВС'!#REF!</f>
        <v>#REF!</v>
      </c>
      <c r="Q260" s="34" t="e">
        <f>'2.ВС'!#REF!</f>
        <v>#REF!</v>
      </c>
      <c r="R260" s="34" t="e">
        <f>'2.ВС'!#REF!</f>
        <v>#REF!</v>
      </c>
      <c r="S260" s="34" t="e">
        <f>'2.ВС'!#REF!</f>
        <v>#REF!</v>
      </c>
      <c r="T260" s="34" t="e">
        <f>'2.ВС'!#REF!</f>
        <v>#REF!</v>
      </c>
      <c r="U260" s="34" t="e">
        <f>'2.ВС'!#REF!</f>
        <v>#REF!</v>
      </c>
      <c r="V260" s="34" t="e">
        <f>'2.ВС'!#REF!</f>
        <v>#REF!</v>
      </c>
      <c r="W260" s="34" t="e">
        <f>'2.ВС'!#REF!</f>
        <v>#REF!</v>
      </c>
      <c r="X260" s="34" t="e">
        <f>'2.ВС'!#REF!</f>
        <v>#REF!</v>
      </c>
      <c r="Y260" s="34" t="e">
        <f>'2.ВС'!#REF!</f>
        <v>#REF!</v>
      </c>
      <c r="Z260" s="34">
        <f>'2.ВС'!J322</f>
        <v>11961572.77</v>
      </c>
      <c r="AA260" s="34">
        <f>'2.ВС'!K322</f>
        <v>11961572.77</v>
      </c>
      <c r="AB260" s="34">
        <f>'2.ВС'!L322</f>
        <v>8268948.1699999999</v>
      </c>
      <c r="AC260" s="130">
        <f t="shared" si="156"/>
        <v>69.12927195275509</v>
      </c>
    </row>
    <row r="261" spans="1:29" ht="60" x14ac:dyDescent="0.25">
      <c r="A261" s="3" t="s">
        <v>25</v>
      </c>
      <c r="B261" s="78">
        <v>52</v>
      </c>
      <c r="C261" s="78">
        <v>0</v>
      </c>
      <c r="D261" s="5" t="s">
        <v>87</v>
      </c>
      <c r="E261" s="78">
        <v>852</v>
      </c>
      <c r="F261" s="4" t="s">
        <v>106</v>
      </c>
      <c r="G261" s="4" t="s">
        <v>67</v>
      </c>
      <c r="H261" s="4" t="s">
        <v>321</v>
      </c>
      <c r="I261" s="4" t="s">
        <v>26</v>
      </c>
      <c r="J261" s="34" t="e">
        <f t="shared" ref="J261:AB261" si="199">J262</f>
        <v>#REF!</v>
      </c>
      <c r="K261" s="34" t="e">
        <f t="shared" si="199"/>
        <v>#REF!</v>
      </c>
      <c r="L261" s="34" t="e">
        <f t="shared" si="199"/>
        <v>#REF!</v>
      </c>
      <c r="M261" s="34" t="e">
        <f t="shared" si="199"/>
        <v>#REF!</v>
      </c>
      <c r="N261" s="34" t="e">
        <f t="shared" si="199"/>
        <v>#REF!</v>
      </c>
      <c r="O261" s="34" t="e">
        <f t="shared" si="199"/>
        <v>#REF!</v>
      </c>
      <c r="P261" s="34" t="e">
        <f t="shared" si="199"/>
        <v>#REF!</v>
      </c>
      <c r="Q261" s="34" t="e">
        <f t="shared" si="199"/>
        <v>#REF!</v>
      </c>
      <c r="R261" s="34" t="e">
        <f t="shared" si="199"/>
        <v>#REF!</v>
      </c>
      <c r="S261" s="34" t="e">
        <f t="shared" si="199"/>
        <v>#REF!</v>
      </c>
      <c r="T261" s="34" t="e">
        <f t="shared" si="199"/>
        <v>#REF!</v>
      </c>
      <c r="U261" s="34" t="e">
        <f t="shared" si="199"/>
        <v>#REF!</v>
      </c>
      <c r="V261" s="34" t="e">
        <f t="shared" si="199"/>
        <v>#REF!</v>
      </c>
      <c r="W261" s="34" t="e">
        <f t="shared" si="199"/>
        <v>#REF!</v>
      </c>
      <c r="X261" s="34" t="e">
        <f t="shared" si="199"/>
        <v>#REF!</v>
      </c>
      <c r="Y261" s="34" t="e">
        <f t="shared" si="199"/>
        <v>#REF!</v>
      </c>
      <c r="Z261" s="34">
        <f t="shared" si="199"/>
        <v>1145500</v>
      </c>
      <c r="AA261" s="34">
        <f t="shared" si="199"/>
        <v>1145500</v>
      </c>
      <c r="AB261" s="34">
        <f t="shared" si="199"/>
        <v>555228.78</v>
      </c>
      <c r="AC261" s="130">
        <f t="shared" si="156"/>
        <v>48.470430379746837</v>
      </c>
    </row>
    <row r="262" spans="1:29" ht="60" x14ac:dyDescent="0.25">
      <c r="A262" s="3" t="s">
        <v>12</v>
      </c>
      <c r="B262" s="78">
        <v>52</v>
      </c>
      <c r="C262" s="78">
        <v>0</v>
      </c>
      <c r="D262" s="5" t="s">
        <v>87</v>
      </c>
      <c r="E262" s="78">
        <v>852</v>
      </c>
      <c r="F262" s="4" t="s">
        <v>106</v>
      </c>
      <c r="G262" s="4" t="s">
        <v>67</v>
      </c>
      <c r="H262" s="4" t="s">
        <v>321</v>
      </c>
      <c r="I262" s="4" t="s">
        <v>27</v>
      </c>
      <c r="J262" s="34" t="e">
        <f>'2.ВС'!#REF!</f>
        <v>#REF!</v>
      </c>
      <c r="K262" s="34" t="e">
        <f>'2.ВС'!#REF!</f>
        <v>#REF!</v>
      </c>
      <c r="L262" s="34" t="e">
        <f>'2.ВС'!#REF!</f>
        <v>#REF!</v>
      </c>
      <c r="M262" s="34" t="e">
        <f>'2.ВС'!#REF!</f>
        <v>#REF!</v>
      </c>
      <c r="N262" s="34" t="e">
        <f>'2.ВС'!#REF!</f>
        <v>#REF!</v>
      </c>
      <c r="O262" s="34" t="e">
        <f>'2.ВС'!#REF!</f>
        <v>#REF!</v>
      </c>
      <c r="P262" s="34" t="e">
        <f>'2.ВС'!#REF!</f>
        <v>#REF!</v>
      </c>
      <c r="Q262" s="34" t="e">
        <f>'2.ВС'!#REF!</f>
        <v>#REF!</v>
      </c>
      <c r="R262" s="34" t="e">
        <f>'2.ВС'!#REF!</f>
        <v>#REF!</v>
      </c>
      <c r="S262" s="34" t="e">
        <f>'2.ВС'!#REF!</f>
        <v>#REF!</v>
      </c>
      <c r="T262" s="34" t="e">
        <f>'2.ВС'!#REF!</f>
        <v>#REF!</v>
      </c>
      <c r="U262" s="34" t="e">
        <f>'2.ВС'!#REF!</f>
        <v>#REF!</v>
      </c>
      <c r="V262" s="34" t="e">
        <f>'2.ВС'!#REF!</f>
        <v>#REF!</v>
      </c>
      <c r="W262" s="34" t="e">
        <f>'2.ВС'!#REF!</f>
        <v>#REF!</v>
      </c>
      <c r="X262" s="34" t="e">
        <f>'2.ВС'!#REF!</f>
        <v>#REF!</v>
      </c>
      <c r="Y262" s="34" t="e">
        <f>'2.ВС'!#REF!</f>
        <v>#REF!</v>
      </c>
      <c r="Z262" s="34">
        <f>'2.ВС'!J324</f>
        <v>1145500</v>
      </c>
      <c r="AA262" s="34">
        <f>'2.ВС'!K324</f>
        <v>1145500</v>
      </c>
      <c r="AB262" s="34">
        <f>'2.ВС'!L324</f>
        <v>555228.78</v>
      </c>
      <c r="AC262" s="130">
        <f t="shared" si="156"/>
        <v>48.470430379746837</v>
      </c>
    </row>
    <row r="263" spans="1:29" ht="30" x14ac:dyDescent="0.25">
      <c r="A263" s="108" t="s">
        <v>131</v>
      </c>
      <c r="B263" s="106">
        <v>52</v>
      </c>
      <c r="C263" s="106">
        <v>0</v>
      </c>
      <c r="D263" s="5" t="s">
        <v>87</v>
      </c>
      <c r="E263" s="106">
        <v>852</v>
      </c>
      <c r="F263" s="4" t="s">
        <v>106</v>
      </c>
      <c r="G263" s="4" t="s">
        <v>67</v>
      </c>
      <c r="H263" s="4" t="s">
        <v>321</v>
      </c>
      <c r="I263" s="4" t="s">
        <v>132</v>
      </c>
      <c r="J263" s="34" t="e">
        <f>J264</f>
        <v>#REF!</v>
      </c>
      <c r="K263" s="34" t="e">
        <f t="shared" ref="K263:AB263" si="200">K264</f>
        <v>#REF!</v>
      </c>
      <c r="L263" s="34" t="e">
        <f t="shared" si="200"/>
        <v>#REF!</v>
      </c>
      <c r="M263" s="34" t="e">
        <f t="shared" si="200"/>
        <v>#REF!</v>
      </c>
      <c r="N263" s="34" t="e">
        <f t="shared" si="200"/>
        <v>#REF!</v>
      </c>
      <c r="O263" s="34" t="e">
        <f t="shared" si="200"/>
        <v>#REF!</v>
      </c>
      <c r="P263" s="34" t="e">
        <f t="shared" si="200"/>
        <v>#REF!</v>
      </c>
      <c r="Q263" s="34" t="e">
        <f t="shared" si="200"/>
        <v>#REF!</v>
      </c>
      <c r="R263" s="34" t="e">
        <f t="shared" si="200"/>
        <v>#REF!</v>
      </c>
      <c r="S263" s="34" t="e">
        <f t="shared" si="200"/>
        <v>#REF!</v>
      </c>
      <c r="T263" s="34" t="e">
        <f t="shared" si="200"/>
        <v>#REF!</v>
      </c>
      <c r="U263" s="34" t="e">
        <f t="shared" si="200"/>
        <v>#REF!</v>
      </c>
      <c r="V263" s="34" t="e">
        <f t="shared" si="200"/>
        <v>#REF!</v>
      </c>
      <c r="W263" s="34" t="e">
        <f t="shared" si="200"/>
        <v>#REF!</v>
      </c>
      <c r="X263" s="34" t="e">
        <f t="shared" si="200"/>
        <v>#REF!</v>
      </c>
      <c r="Y263" s="34" t="e">
        <f t="shared" si="200"/>
        <v>#REF!</v>
      </c>
      <c r="Z263" s="34">
        <f t="shared" si="200"/>
        <v>11087.23</v>
      </c>
      <c r="AA263" s="34">
        <f t="shared" si="200"/>
        <v>11087.23</v>
      </c>
      <c r="AB263" s="34">
        <f t="shared" si="200"/>
        <v>11087.23</v>
      </c>
      <c r="AC263" s="130">
        <f t="shared" ref="AC263:AC323" si="201">AB263/AA263*100</f>
        <v>100</v>
      </c>
    </row>
    <row r="264" spans="1:29" ht="46.5" customHeight="1" x14ac:dyDescent="0.25">
      <c r="A264" s="113" t="s">
        <v>133</v>
      </c>
      <c r="B264" s="106">
        <v>52</v>
      </c>
      <c r="C264" s="106">
        <v>0</v>
      </c>
      <c r="D264" s="5" t="s">
        <v>87</v>
      </c>
      <c r="E264" s="106">
        <v>852</v>
      </c>
      <c r="F264" s="4" t="s">
        <v>106</v>
      </c>
      <c r="G264" s="4" t="s">
        <v>67</v>
      </c>
      <c r="H264" s="4" t="s">
        <v>321</v>
      </c>
      <c r="I264" s="4" t="s">
        <v>134</v>
      </c>
      <c r="J264" s="34" t="e">
        <f>'2.ВС'!#REF!</f>
        <v>#REF!</v>
      </c>
      <c r="K264" s="34" t="e">
        <f>'2.ВС'!#REF!</f>
        <v>#REF!</v>
      </c>
      <c r="L264" s="34" t="e">
        <f>'2.ВС'!#REF!</f>
        <v>#REF!</v>
      </c>
      <c r="M264" s="34" t="e">
        <f>'2.ВС'!#REF!</f>
        <v>#REF!</v>
      </c>
      <c r="N264" s="34" t="e">
        <f>'2.ВС'!#REF!</f>
        <v>#REF!</v>
      </c>
      <c r="O264" s="34" t="e">
        <f>'2.ВС'!#REF!</f>
        <v>#REF!</v>
      </c>
      <c r="P264" s="34" t="e">
        <f>'2.ВС'!#REF!</f>
        <v>#REF!</v>
      </c>
      <c r="Q264" s="34" t="e">
        <f>'2.ВС'!#REF!</f>
        <v>#REF!</v>
      </c>
      <c r="R264" s="34" t="e">
        <f>'2.ВС'!#REF!</f>
        <v>#REF!</v>
      </c>
      <c r="S264" s="34" t="e">
        <f>'2.ВС'!#REF!</f>
        <v>#REF!</v>
      </c>
      <c r="T264" s="34" t="e">
        <f>'2.ВС'!#REF!</f>
        <v>#REF!</v>
      </c>
      <c r="U264" s="34" t="e">
        <f>'2.ВС'!#REF!</f>
        <v>#REF!</v>
      </c>
      <c r="V264" s="34" t="e">
        <f>'2.ВС'!#REF!</f>
        <v>#REF!</v>
      </c>
      <c r="W264" s="34" t="e">
        <f>'2.ВС'!#REF!</f>
        <v>#REF!</v>
      </c>
      <c r="X264" s="34" t="e">
        <f>'2.ВС'!#REF!</f>
        <v>#REF!</v>
      </c>
      <c r="Y264" s="34" t="e">
        <f>'2.ВС'!#REF!</f>
        <v>#REF!</v>
      </c>
      <c r="Z264" s="34">
        <f>'2.ВС'!J326</f>
        <v>11087.23</v>
      </c>
      <c r="AA264" s="34">
        <f>'2.ВС'!K326</f>
        <v>11087.23</v>
      </c>
      <c r="AB264" s="34">
        <f>'2.ВС'!L326</f>
        <v>11087.23</v>
      </c>
      <c r="AC264" s="130">
        <f t="shared" si="201"/>
        <v>100</v>
      </c>
    </row>
    <row r="265" spans="1:29" x14ac:dyDescent="0.25">
      <c r="A265" s="3" t="s">
        <v>28</v>
      </c>
      <c r="B265" s="78">
        <v>52</v>
      </c>
      <c r="C265" s="78">
        <v>0</v>
      </c>
      <c r="D265" s="4" t="s">
        <v>87</v>
      </c>
      <c r="E265" s="78">
        <v>852</v>
      </c>
      <c r="F265" s="4" t="s">
        <v>106</v>
      </c>
      <c r="G265" s="4" t="s">
        <v>67</v>
      </c>
      <c r="H265" s="4" t="s">
        <v>321</v>
      </c>
      <c r="I265" s="4" t="s">
        <v>29</v>
      </c>
      <c r="J265" s="34" t="e">
        <f t="shared" ref="J265:AB265" si="202">J266</f>
        <v>#REF!</v>
      </c>
      <c r="K265" s="34" t="e">
        <f t="shared" si="202"/>
        <v>#REF!</v>
      </c>
      <c r="L265" s="34" t="e">
        <f t="shared" si="202"/>
        <v>#REF!</v>
      </c>
      <c r="M265" s="34" t="e">
        <f t="shared" si="202"/>
        <v>#REF!</v>
      </c>
      <c r="N265" s="34" t="e">
        <f t="shared" si="202"/>
        <v>#REF!</v>
      </c>
      <c r="O265" s="34" t="e">
        <f t="shared" si="202"/>
        <v>#REF!</v>
      </c>
      <c r="P265" s="34" t="e">
        <f t="shared" si="202"/>
        <v>#REF!</v>
      </c>
      <c r="Q265" s="34" t="e">
        <f t="shared" si="202"/>
        <v>#REF!</v>
      </c>
      <c r="R265" s="34" t="e">
        <f t="shared" si="202"/>
        <v>#REF!</v>
      </c>
      <c r="S265" s="34" t="e">
        <f t="shared" si="202"/>
        <v>#REF!</v>
      </c>
      <c r="T265" s="34" t="e">
        <f t="shared" si="202"/>
        <v>#REF!</v>
      </c>
      <c r="U265" s="34" t="e">
        <f t="shared" si="202"/>
        <v>#REF!</v>
      </c>
      <c r="V265" s="34" t="e">
        <f t="shared" si="202"/>
        <v>#REF!</v>
      </c>
      <c r="W265" s="34" t="e">
        <f t="shared" si="202"/>
        <v>#REF!</v>
      </c>
      <c r="X265" s="34" t="e">
        <f t="shared" si="202"/>
        <v>#REF!</v>
      </c>
      <c r="Y265" s="34" t="e">
        <f t="shared" si="202"/>
        <v>#REF!</v>
      </c>
      <c r="Z265" s="34">
        <f t="shared" si="202"/>
        <v>46084</v>
      </c>
      <c r="AA265" s="34">
        <f t="shared" si="202"/>
        <v>46084</v>
      </c>
      <c r="AB265" s="34">
        <f t="shared" si="202"/>
        <v>19640</v>
      </c>
      <c r="AC265" s="130">
        <f t="shared" si="201"/>
        <v>42.617828313514451</v>
      </c>
    </row>
    <row r="266" spans="1:29" ht="30" x14ac:dyDescent="0.25">
      <c r="A266" s="3" t="s">
        <v>30</v>
      </c>
      <c r="B266" s="78">
        <v>52</v>
      </c>
      <c r="C266" s="78">
        <v>0</v>
      </c>
      <c r="D266" s="4" t="s">
        <v>87</v>
      </c>
      <c r="E266" s="78">
        <v>852</v>
      </c>
      <c r="F266" s="4" t="s">
        <v>106</v>
      </c>
      <c r="G266" s="4" t="s">
        <v>67</v>
      </c>
      <c r="H266" s="4" t="s">
        <v>321</v>
      </c>
      <c r="I266" s="4" t="s">
        <v>31</v>
      </c>
      <c r="J266" s="34" t="e">
        <f>'2.ВС'!#REF!</f>
        <v>#REF!</v>
      </c>
      <c r="K266" s="34" t="e">
        <f>'2.ВС'!#REF!</f>
        <v>#REF!</v>
      </c>
      <c r="L266" s="34" t="e">
        <f>'2.ВС'!#REF!</f>
        <v>#REF!</v>
      </c>
      <c r="M266" s="34" t="e">
        <f>'2.ВС'!#REF!</f>
        <v>#REF!</v>
      </c>
      <c r="N266" s="34" t="e">
        <f>'2.ВС'!#REF!</f>
        <v>#REF!</v>
      </c>
      <c r="O266" s="34" t="e">
        <f>'2.ВС'!#REF!</f>
        <v>#REF!</v>
      </c>
      <c r="P266" s="34" t="e">
        <f>'2.ВС'!#REF!</f>
        <v>#REF!</v>
      </c>
      <c r="Q266" s="34" t="e">
        <f>'2.ВС'!#REF!</f>
        <v>#REF!</v>
      </c>
      <c r="R266" s="34" t="e">
        <f>'2.ВС'!#REF!</f>
        <v>#REF!</v>
      </c>
      <c r="S266" s="34" t="e">
        <f>'2.ВС'!#REF!</f>
        <v>#REF!</v>
      </c>
      <c r="T266" s="34" t="e">
        <f>'2.ВС'!#REF!</f>
        <v>#REF!</v>
      </c>
      <c r="U266" s="34" t="e">
        <f>'2.ВС'!#REF!</f>
        <v>#REF!</v>
      </c>
      <c r="V266" s="34" t="e">
        <f>'2.ВС'!#REF!</f>
        <v>#REF!</v>
      </c>
      <c r="W266" s="34" t="e">
        <f>'2.ВС'!#REF!</f>
        <v>#REF!</v>
      </c>
      <c r="X266" s="34" t="e">
        <f>'2.ВС'!#REF!</f>
        <v>#REF!</v>
      </c>
      <c r="Y266" s="34" t="e">
        <f>'2.ВС'!#REF!</f>
        <v>#REF!</v>
      </c>
      <c r="Z266" s="34">
        <f>'2.ВС'!J328</f>
        <v>46084</v>
      </c>
      <c r="AA266" s="34">
        <f>'2.ВС'!K328</f>
        <v>46084</v>
      </c>
      <c r="AB266" s="34">
        <f>'2.ВС'!L328</f>
        <v>19640</v>
      </c>
      <c r="AC266" s="130">
        <f t="shared" si="201"/>
        <v>42.617828313514451</v>
      </c>
    </row>
    <row r="267" spans="1:29" s="36" customFormat="1" ht="30" x14ac:dyDescent="0.25">
      <c r="A267" s="25" t="s">
        <v>315</v>
      </c>
      <c r="B267" s="78">
        <v>52</v>
      </c>
      <c r="C267" s="78">
        <v>0</v>
      </c>
      <c r="D267" s="4" t="s">
        <v>87</v>
      </c>
      <c r="E267" s="78">
        <v>852</v>
      </c>
      <c r="F267" s="5" t="s">
        <v>106</v>
      </c>
      <c r="G267" s="4" t="s">
        <v>14</v>
      </c>
      <c r="H267" s="4" t="s">
        <v>316</v>
      </c>
      <c r="I267" s="4"/>
      <c r="J267" s="34" t="e">
        <f t="shared" ref="J267:AB268" si="203">J268</f>
        <v>#REF!</v>
      </c>
      <c r="K267" s="34" t="e">
        <f t="shared" si="203"/>
        <v>#REF!</v>
      </c>
      <c r="L267" s="34" t="e">
        <f t="shared" si="203"/>
        <v>#REF!</v>
      </c>
      <c r="M267" s="34" t="e">
        <f t="shared" si="203"/>
        <v>#REF!</v>
      </c>
      <c r="N267" s="34" t="e">
        <f t="shared" si="203"/>
        <v>#REF!</v>
      </c>
      <c r="O267" s="34" t="e">
        <f t="shared" si="203"/>
        <v>#REF!</v>
      </c>
      <c r="P267" s="34" t="e">
        <f t="shared" si="203"/>
        <v>#REF!</v>
      </c>
      <c r="Q267" s="34" t="e">
        <f t="shared" si="203"/>
        <v>#REF!</v>
      </c>
      <c r="R267" s="34" t="e">
        <f t="shared" si="203"/>
        <v>#REF!</v>
      </c>
      <c r="S267" s="34" t="e">
        <f t="shared" si="203"/>
        <v>#REF!</v>
      </c>
      <c r="T267" s="34" t="e">
        <f t="shared" si="203"/>
        <v>#REF!</v>
      </c>
      <c r="U267" s="34" t="e">
        <f t="shared" si="203"/>
        <v>#REF!</v>
      </c>
      <c r="V267" s="34" t="e">
        <f t="shared" si="203"/>
        <v>#REF!</v>
      </c>
      <c r="W267" s="34" t="e">
        <f t="shared" si="203"/>
        <v>#REF!</v>
      </c>
      <c r="X267" s="34" t="e">
        <f t="shared" si="203"/>
        <v>#REF!</v>
      </c>
      <c r="Y267" s="34" t="e">
        <f t="shared" si="203"/>
        <v>#REF!</v>
      </c>
      <c r="Z267" s="34">
        <f t="shared" si="203"/>
        <v>5283407</v>
      </c>
      <c r="AA267" s="34">
        <f t="shared" si="203"/>
        <v>5283407</v>
      </c>
      <c r="AB267" s="34">
        <f t="shared" si="203"/>
        <v>4589441.01</v>
      </c>
      <c r="AC267" s="130">
        <f t="shared" si="201"/>
        <v>86.865180176352112</v>
      </c>
    </row>
    <row r="268" spans="1:29" ht="60" x14ac:dyDescent="0.25">
      <c r="A268" s="3" t="s">
        <v>56</v>
      </c>
      <c r="B268" s="78">
        <v>52</v>
      </c>
      <c r="C268" s="78">
        <v>0</v>
      </c>
      <c r="D268" s="4" t="s">
        <v>87</v>
      </c>
      <c r="E268" s="78">
        <v>852</v>
      </c>
      <c r="F268" s="4" t="s">
        <v>106</v>
      </c>
      <c r="G268" s="4" t="s">
        <v>14</v>
      </c>
      <c r="H268" s="4" t="s">
        <v>316</v>
      </c>
      <c r="I268" s="4" t="s">
        <v>112</v>
      </c>
      <c r="J268" s="34" t="e">
        <f t="shared" si="203"/>
        <v>#REF!</v>
      </c>
      <c r="K268" s="34" t="e">
        <f t="shared" si="203"/>
        <v>#REF!</v>
      </c>
      <c r="L268" s="34" t="e">
        <f t="shared" si="203"/>
        <v>#REF!</v>
      </c>
      <c r="M268" s="34" t="e">
        <f t="shared" si="203"/>
        <v>#REF!</v>
      </c>
      <c r="N268" s="34" t="e">
        <f t="shared" si="203"/>
        <v>#REF!</v>
      </c>
      <c r="O268" s="34" t="e">
        <f t="shared" si="203"/>
        <v>#REF!</v>
      </c>
      <c r="P268" s="34" t="e">
        <f t="shared" si="203"/>
        <v>#REF!</v>
      </c>
      <c r="Q268" s="34" t="e">
        <f t="shared" si="203"/>
        <v>#REF!</v>
      </c>
      <c r="R268" s="34" t="e">
        <f t="shared" si="203"/>
        <v>#REF!</v>
      </c>
      <c r="S268" s="34" t="e">
        <f t="shared" si="203"/>
        <v>#REF!</v>
      </c>
      <c r="T268" s="34" t="e">
        <f t="shared" si="203"/>
        <v>#REF!</v>
      </c>
      <c r="U268" s="34" t="e">
        <f t="shared" si="203"/>
        <v>#REF!</v>
      </c>
      <c r="V268" s="34" t="e">
        <f t="shared" si="203"/>
        <v>#REF!</v>
      </c>
      <c r="W268" s="34" t="e">
        <f t="shared" si="203"/>
        <v>#REF!</v>
      </c>
      <c r="X268" s="34" t="e">
        <f t="shared" si="203"/>
        <v>#REF!</v>
      </c>
      <c r="Y268" s="34" t="e">
        <f t="shared" si="203"/>
        <v>#REF!</v>
      </c>
      <c r="Z268" s="34">
        <f t="shared" si="203"/>
        <v>5283407</v>
      </c>
      <c r="AA268" s="34">
        <f t="shared" si="203"/>
        <v>5283407</v>
      </c>
      <c r="AB268" s="34">
        <f t="shared" si="203"/>
        <v>4589441.01</v>
      </c>
      <c r="AC268" s="130">
        <f t="shared" si="201"/>
        <v>86.865180176352112</v>
      </c>
    </row>
    <row r="269" spans="1:29" s="36" customFormat="1" ht="19.5" customHeight="1" x14ac:dyDescent="0.25">
      <c r="A269" s="3" t="s">
        <v>113</v>
      </c>
      <c r="B269" s="78">
        <v>52</v>
      </c>
      <c r="C269" s="78">
        <v>0</v>
      </c>
      <c r="D269" s="4" t="s">
        <v>87</v>
      </c>
      <c r="E269" s="78">
        <v>852</v>
      </c>
      <c r="F269" s="4" t="s">
        <v>106</v>
      </c>
      <c r="G269" s="4" t="s">
        <v>14</v>
      </c>
      <c r="H269" s="4" t="s">
        <v>316</v>
      </c>
      <c r="I269" s="4" t="s">
        <v>114</v>
      </c>
      <c r="J269" s="34" t="e">
        <f>'2.ВС'!#REF!+'2.ВС'!#REF!+'2.ВС'!#REF!</f>
        <v>#REF!</v>
      </c>
      <c r="K269" s="34" t="e">
        <f>'2.ВС'!#REF!+'2.ВС'!#REF!+'2.ВС'!#REF!</f>
        <v>#REF!</v>
      </c>
      <c r="L269" s="34" t="e">
        <f>'2.ВС'!#REF!+'2.ВС'!#REF!+'2.ВС'!#REF!</f>
        <v>#REF!</v>
      </c>
      <c r="M269" s="34" t="e">
        <f>'2.ВС'!#REF!+'2.ВС'!#REF!+'2.ВС'!#REF!</f>
        <v>#REF!</v>
      </c>
      <c r="N269" s="34" t="e">
        <f>'2.ВС'!#REF!+'2.ВС'!#REF!+'2.ВС'!#REF!</f>
        <v>#REF!</v>
      </c>
      <c r="O269" s="34" t="e">
        <f>'2.ВС'!#REF!+'2.ВС'!#REF!+'2.ВС'!#REF!</f>
        <v>#REF!</v>
      </c>
      <c r="P269" s="34" t="e">
        <f>'2.ВС'!#REF!+'2.ВС'!#REF!+'2.ВС'!#REF!</f>
        <v>#REF!</v>
      </c>
      <c r="Q269" s="34" t="e">
        <f>'2.ВС'!#REF!+'2.ВС'!#REF!+'2.ВС'!#REF!</f>
        <v>#REF!</v>
      </c>
      <c r="R269" s="34" t="e">
        <f>'2.ВС'!#REF!+'2.ВС'!#REF!+'2.ВС'!#REF!</f>
        <v>#REF!</v>
      </c>
      <c r="S269" s="34" t="e">
        <f>'2.ВС'!#REF!+'2.ВС'!#REF!+'2.ВС'!#REF!</f>
        <v>#REF!</v>
      </c>
      <c r="T269" s="34" t="e">
        <f>'2.ВС'!#REF!+'2.ВС'!#REF!+'2.ВС'!#REF!</f>
        <v>#REF!</v>
      </c>
      <c r="U269" s="34" t="e">
        <f>'2.ВС'!#REF!+'2.ВС'!#REF!+'2.ВС'!#REF!</f>
        <v>#REF!</v>
      </c>
      <c r="V269" s="34" t="e">
        <f>'2.ВС'!#REF!+'2.ВС'!#REF!+'2.ВС'!#REF!</f>
        <v>#REF!</v>
      </c>
      <c r="W269" s="34" t="e">
        <f>'2.ВС'!#REF!+'2.ВС'!#REF!+'2.ВС'!#REF!</f>
        <v>#REF!</v>
      </c>
      <c r="X269" s="34" t="e">
        <f>'2.ВС'!#REF!+'2.ВС'!#REF!+'2.ВС'!#REF!</f>
        <v>#REF!</v>
      </c>
      <c r="Y269" s="34" t="e">
        <f>'2.ВС'!#REF!+'2.ВС'!#REF!+'2.ВС'!#REF!</f>
        <v>#REF!</v>
      </c>
      <c r="Z269" s="34">
        <f>'2.ВС'!J250+'2.ВС'!J269+'2.ВС'!J300</f>
        <v>5283407</v>
      </c>
      <c r="AA269" s="34">
        <f>'2.ВС'!K250+'2.ВС'!K269+'2.ВС'!K300</f>
        <v>5283407</v>
      </c>
      <c r="AB269" s="34">
        <f>'2.ВС'!L250+'2.ВС'!L269+'2.ВС'!L300</f>
        <v>4589441.01</v>
      </c>
      <c r="AC269" s="130">
        <f t="shared" si="201"/>
        <v>86.865180176352112</v>
      </c>
    </row>
    <row r="270" spans="1:29" ht="30" x14ac:dyDescent="0.25">
      <c r="A270" s="25" t="s">
        <v>160</v>
      </c>
      <c r="B270" s="78">
        <v>52</v>
      </c>
      <c r="C270" s="78">
        <v>0</v>
      </c>
      <c r="D270" s="4" t="s">
        <v>87</v>
      </c>
      <c r="E270" s="78">
        <v>852</v>
      </c>
      <c r="F270" s="4" t="s">
        <v>106</v>
      </c>
      <c r="G270" s="4" t="s">
        <v>59</v>
      </c>
      <c r="H270" s="4" t="s">
        <v>314</v>
      </c>
      <c r="I270" s="4"/>
      <c r="J270" s="34" t="e">
        <f t="shared" ref="J270:AB271" si="204">J271</f>
        <v>#REF!</v>
      </c>
      <c r="K270" s="34" t="e">
        <f t="shared" si="204"/>
        <v>#REF!</v>
      </c>
      <c r="L270" s="34" t="e">
        <f t="shared" si="204"/>
        <v>#REF!</v>
      </c>
      <c r="M270" s="34" t="e">
        <f t="shared" si="204"/>
        <v>#REF!</v>
      </c>
      <c r="N270" s="34" t="e">
        <f t="shared" si="204"/>
        <v>#REF!</v>
      </c>
      <c r="O270" s="34" t="e">
        <f t="shared" si="204"/>
        <v>#REF!</v>
      </c>
      <c r="P270" s="34" t="e">
        <f t="shared" si="204"/>
        <v>#REF!</v>
      </c>
      <c r="Q270" s="34" t="e">
        <f t="shared" si="204"/>
        <v>#REF!</v>
      </c>
      <c r="R270" s="34" t="e">
        <f t="shared" si="204"/>
        <v>#REF!</v>
      </c>
      <c r="S270" s="34" t="e">
        <f t="shared" si="204"/>
        <v>#REF!</v>
      </c>
      <c r="T270" s="34" t="e">
        <f t="shared" si="204"/>
        <v>#REF!</v>
      </c>
      <c r="U270" s="34" t="e">
        <f t="shared" si="204"/>
        <v>#REF!</v>
      </c>
      <c r="V270" s="34" t="e">
        <f t="shared" si="204"/>
        <v>#REF!</v>
      </c>
      <c r="W270" s="34" t="e">
        <f t="shared" si="204"/>
        <v>#REF!</v>
      </c>
      <c r="X270" s="34" t="e">
        <f t="shared" si="204"/>
        <v>#REF!</v>
      </c>
      <c r="Y270" s="34" t="e">
        <f t="shared" si="204"/>
        <v>#REF!</v>
      </c>
      <c r="Z270" s="34">
        <f t="shared" si="204"/>
        <v>5755800</v>
      </c>
      <c r="AA270" s="34">
        <f t="shared" si="204"/>
        <v>5755800</v>
      </c>
      <c r="AB270" s="34">
        <f t="shared" si="204"/>
        <v>4075455</v>
      </c>
      <c r="AC270" s="130">
        <f t="shared" si="201"/>
        <v>70.806056499530911</v>
      </c>
    </row>
    <row r="271" spans="1:29" ht="60" x14ac:dyDescent="0.25">
      <c r="A271" s="3" t="s">
        <v>56</v>
      </c>
      <c r="B271" s="78">
        <v>52</v>
      </c>
      <c r="C271" s="78">
        <v>0</v>
      </c>
      <c r="D271" s="5" t="s">
        <v>87</v>
      </c>
      <c r="E271" s="78">
        <v>852</v>
      </c>
      <c r="F271" s="4" t="s">
        <v>106</v>
      </c>
      <c r="G271" s="5" t="s">
        <v>59</v>
      </c>
      <c r="H271" s="4" t="s">
        <v>314</v>
      </c>
      <c r="I271" s="4" t="s">
        <v>112</v>
      </c>
      <c r="J271" s="34" t="e">
        <f t="shared" si="204"/>
        <v>#REF!</v>
      </c>
      <c r="K271" s="34" t="e">
        <f t="shared" si="204"/>
        <v>#REF!</v>
      </c>
      <c r="L271" s="34" t="e">
        <f t="shared" si="204"/>
        <v>#REF!</v>
      </c>
      <c r="M271" s="34" t="e">
        <f t="shared" si="204"/>
        <v>#REF!</v>
      </c>
      <c r="N271" s="34" t="e">
        <f t="shared" si="204"/>
        <v>#REF!</v>
      </c>
      <c r="O271" s="34" t="e">
        <f t="shared" si="204"/>
        <v>#REF!</v>
      </c>
      <c r="P271" s="34" t="e">
        <f t="shared" si="204"/>
        <v>#REF!</v>
      </c>
      <c r="Q271" s="34" t="e">
        <f t="shared" si="204"/>
        <v>#REF!</v>
      </c>
      <c r="R271" s="34" t="e">
        <f t="shared" si="204"/>
        <v>#REF!</v>
      </c>
      <c r="S271" s="34" t="e">
        <f t="shared" si="204"/>
        <v>#REF!</v>
      </c>
      <c r="T271" s="34" t="e">
        <f t="shared" si="204"/>
        <v>#REF!</v>
      </c>
      <c r="U271" s="34" t="e">
        <f t="shared" si="204"/>
        <v>#REF!</v>
      </c>
      <c r="V271" s="34" t="e">
        <f t="shared" si="204"/>
        <v>#REF!</v>
      </c>
      <c r="W271" s="34" t="e">
        <f t="shared" si="204"/>
        <v>#REF!</v>
      </c>
      <c r="X271" s="34" t="e">
        <f t="shared" si="204"/>
        <v>#REF!</v>
      </c>
      <c r="Y271" s="34" t="e">
        <f t="shared" si="204"/>
        <v>#REF!</v>
      </c>
      <c r="Z271" s="34">
        <f t="shared" si="204"/>
        <v>5755800</v>
      </c>
      <c r="AA271" s="34">
        <f t="shared" si="204"/>
        <v>5755800</v>
      </c>
      <c r="AB271" s="34">
        <f t="shared" si="204"/>
        <v>4075455</v>
      </c>
      <c r="AC271" s="130">
        <f t="shared" si="201"/>
        <v>70.806056499530911</v>
      </c>
    </row>
    <row r="272" spans="1:29" ht="19.5" customHeight="1" x14ac:dyDescent="0.25">
      <c r="A272" s="3" t="s">
        <v>113</v>
      </c>
      <c r="B272" s="78">
        <v>52</v>
      </c>
      <c r="C272" s="78">
        <v>0</v>
      </c>
      <c r="D272" s="5" t="s">
        <v>87</v>
      </c>
      <c r="E272" s="78">
        <v>852</v>
      </c>
      <c r="F272" s="4" t="s">
        <v>106</v>
      </c>
      <c r="G272" s="5" t="s">
        <v>59</v>
      </c>
      <c r="H272" s="4" t="s">
        <v>314</v>
      </c>
      <c r="I272" s="4" t="s">
        <v>114</v>
      </c>
      <c r="J272" s="34" t="e">
        <f>'2.ВС'!#REF!+'2.ВС'!#REF!</f>
        <v>#REF!</v>
      </c>
      <c r="K272" s="34" t="e">
        <f>'2.ВС'!#REF!+'2.ВС'!#REF!</f>
        <v>#REF!</v>
      </c>
      <c r="L272" s="34" t="e">
        <f>'2.ВС'!#REF!+'2.ВС'!#REF!</f>
        <v>#REF!</v>
      </c>
      <c r="M272" s="34" t="e">
        <f>'2.ВС'!#REF!+'2.ВС'!#REF!</f>
        <v>#REF!</v>
      </c>
      <c r="N272" s="34" t="e">
        <f>'2.ВС'!#REF!+'2.ВС'!#REF!</f>
        <v>#REF!</v>
      </c>
      <c r="O272" s="34" t="e">
        <f>'2.ВС'!#REF!+'2.ВС'!#REF!</f>
        <v>#REF!</v>
      </c>
      <c r="P272" s="34" t="e">
        <f>'2.ВС'!#REF!+'2.ВС'!#REF!</f>
        <v>#REF!</v>
      </c>
      <c r="Q272" s="34" t="e">
        <f>'2.ВС'!#REF!+'2.ВС'!#REF!</f>
        <v>#REF!</v>
      </c>
      <c r="R272" s="34" t="e">
        <f>'2.ВС'!#REF!+'2.ВС'!#REF!</f>
        <v>#REF!</v>
      </c>
      <c r="S272" s="34" t="e">
        <f>'2.ВС'!#REF!+'2.ВС'!#REF!</f>
        <v>#REF!</v>
      </c>
      <c r="T272" s="34" t="e">
        <f>'2.ВС'!#REF!+'2.ВС'!#REF!</f>
        <v>#REF!</v>
      </c>
      <c r="U272" s="34" t="e">
        <f>'2.ВС'!#REF!+'2.ВС'!#REF!</f>
        <v>#REF!</v>
      </c>
      <c r="V272" s="34" t="e">
        <f>'2.ВС'!#REF!+'2.ВС'!#REF!</f>
        <v>#REF!</v>
      </c>
      <c r="W272" s="34" t="e">
        <f>'2.ВС'!#REF!+'2.ВС'!#REF!</f>
        <v>#REF!</v>
      </c>
      <c r="X272" s="34" t="e">
        <f>'2.ВС'!#REF!+'2.ВС'!#REF!</f>
        <v>#REF!</v>
      </c>
      <c r="Y272" s="34" t="e">
        <f>'2.ВС'!#REF!+'2.ВС'!#REF!</f>
        <v>#REF!</v>
      </c>
      <c r="Z272" s="34">
        <f>'2.ВС'!J253+'2.ВС'!J272</f>
        <v>5755800</v>
      </c>
      <c r="AA272" s="34">
        <f>'2.ВС'!K253+'2.ВС'!K272</f>
        <v>5755800</v>
      </c>
      <c r="AB272" s="34">
        <f>'2.ВС'!L253+'2.ВС'!L272</f>
        <v>4075455</v>
      </c>
      <c r="AC272" s="130">
        <f t="shared" si="201"/>
        <v>70.806056499530911</v>
      </c>
    </row>
    <row r="273" spans="1:29" s="36" customFormat="1" ht="45" x14ac:dyDescent="0.25">
      <c r="A273" s="25" t="s">
        <v>166</v>
      </c>
      <c r="B273" s="78">
        <v>52</v>
      </c>
      <c r="C273" s="78">
        <v>0</v>
      </c>
      <c r="D273" s="5" t="s">
        <v>87</v>
      </c>
      <c r="E273" s="78">
        <v>852</v>
      </c>
      <c r="F273" s="5" t="s">
        <v>106</v>
      </c>
      <c r="G273" s="5" t="s">
        <v>14</v>
      </c>
      <c r="H273" s="5" t="s">
        <v>317</v>
      </c>
      <c r="I273" s="4"/>
      <c r="J273" s="34" t="e">
        <f t="shared" ref="J273:Y274" si="205">J274</f>
        <v>#REF!</v>
      </c>
      <c r="K273" s="34" t="e">
        <f t="shared" si="205"/>
        <v>#REF!</v>
      </c>
      <c r="L273" s="34" t="e">
        <f t="shared" si="205"/>
        <v>#REF!</v>
      </c>
      <c r="M273" s="34" t="e">
        <f t="shared" si="205"/>
        <v>#REF!</v>
      </c>
      <c r="N273" s="34" t="e">
        <f t="shared" si="205"/>
        <v>#REF!</v>
      </c>
      <c r="O273" s="34" t="e">
        <f t="shared" si="205"/>
        <v>#REF!</v>
      </c>
      <c r="P273" s="34" t="e">
        <f t="shared" si="205"/>
        <v>#REF!</v>
      </c>
      <c r="Q273" s="34" t="e">
        <f t="shared" si="205"/>
        <v>#REF!</v>
      </c>
      <c r="R273" s="34" t="e">
        <f t="shared" si="205"/>
        <v>#REF!</v>
      </c>
      <c r="S273" s="34" t="e">
        <f t="shared" si="205"/>
        <v>#REF!</v>
      </c>
      <c r="T273" s="34" t="e">
        <f t="shared" si="205"/>
        <v>#REF!</v>
      </c>
      <c r="U273" s="34" t="e">
        <f t="shared" si="205"/>
        <v>#REF!</v>
      </c>
      <c r="V273" s="34" t="e">
        <f t="shared" si="205"/>
        <v>#REF!</v>
      </c>
      <c r="W273" s="34" t="e">
        <f t="shared" si="205"/>
        <v>#REF!</v>
      </c>
      <c r="X273" s="34" t="e">
        <f t="shared" si="205"/>
        <v>#REF!</v>
      </c>
      <c r="Y273" s="34" t="e">
        <f t="shared" si="205"/>
        <v>#REF!</v>
      </c>
      <c r="Z273" s="34">
        <f t="shared" ref="V273:AB274" si="206">Z274</f>
        <v>566208</v>
      </c>
      <c r="AA273" s="34">
        <f t="shared" si="206"/>
        <v>566208</v>
      </c>
      <c r="AB273" s="34">
        <f t="shared" si="206"/>
        <v>361858.79</v>
      </c>
      <c r="AC273" s="130">
        <f t="shared" si="201"/>
        <v>63.909162357296253</v>
      </c>
    </row>
    <row r="274" spans="1:29" s="36" customFormat="1" ht="60" x14ac:dyDescent="0.25">
      <c r="A274" s="3" t="s">
        <v>56</v>
      </c>
      <c r="B274" s="78">
        <v>52</v>
      </c>
      <c r="C274" s="78">
        <v>0</v>
      </c>
      <c r="D274" s="4" t="s">
        <v>87</v>
      </c>
      <c r="E274" s="78">
        <v>852</v>
      </c>
      <c r="F274" s="4" t="s">
        <v>106</v>
      </c>
      <c r="G274" s="4" t="s">
        <v>14</v>
      </c>
      <c r="H274" s="4" t="s">
        <v>317</v>
      </c>
      <c r="I274" s="4" t="s">
        <v>112</v>
      </c>
      <c r="J274" s="34" t="e">
        <f t="shared" si="205"/>
        <v>#REF!</v>
      </c>
      <c r="K274" s="34" t="e">
        <f t="shared" si="205"/>
        <v>#REF!</v>
      </c>
      <c r="L274" s="34" t="e">
        <f t="shared" si="205"/>
        <v>#REF!</v>
      </c>
      <c r="M274" s="34" t="e">
        <f t="shared" si="205"/>
        <v>#REF!</v>
      </c>
      <c r="N274" s="34" t="e">
        <f t="shared" si="205"/>
        <v>#REF!</v>
      </c>
      <c r="O274" s="34" t="e">
        <f t="shared" si="205"/>
        <v>#REF!</v>
      </c>
      <c r="P274" s="34" t="e">
        <f t="shared" si="205"/>
        <v>#REF!</v>
      </c>
      <c r="Q274" s="34" t="e">
        <f t="shared" si="205"/>
        <v>#REF!</v>
      </c>
      <c r="R274" s="34" t="e">
        <f t="shared" si="205"/>
        <v>#REF!</v>
      </c>
      <c r="S274" s="34" t="e">
        <f t="shared" si="205"/>
        <v>#REF!</v>
      </c>
      <c r="T274" s="34" t="e">
        <f t="shared" si="205"/>
        <v>#REF!</v>
      </c>
      <c r="U274" s="34" t="e">
        <f t="shared" si="205"/>
        <v>#REF!</v>
      </c>
      <c r="V274" s="34" t="e">
        <f t="shared" si="206"/>
        <v>#REF!</v>
      </c>
      <c r="W274" s="34" t="e">
        <f t="shared" si="206"/>
        <v>#REF!</v>
      </c>
      <c r="X274" s="34" t="e">
        <f t="shared" si="206"/>
        <v>#REF!</v>
      </c>
      <c r="Y274" s="34" t="e">
        <f t="shared" si="206"/>
        <v>#REF!</v>
      </c>
      <c r="Z274" s="34">
        <f t="shared" si="206"/>
        <v>566208</v>
      </c>
      <c r="AA274" s="34">
        <f t="shared" si="206"/>
        <v>566208</v>
      </c>
      <c r="AB274" s="34">
        <f t="shared" si="206"/>
        <v>361858.79</v>
      </c>
      <c r="AC274" s="130">
        <f t="shared" si="201"/>
        <v>63.909162357296253</v>
      </c>
    </row>
    <row r="275" spans="1:29" ht="18.75" customHeight="1" x14ac:dyDescent="0.25">
      <c r="A275" s="3" t="s">
        <v>113</v>
      </c>
      <c r="B275" s="78">
        <v>52</v>
      </c>
      <c r="C275" s="78">
        <v>0</v>
      </c>
      <c r="D275" s="4" t="s">
        <v>87</v>
      </c>
      <c r="E275" s="78">
        <v>852</v>
      </c>
      <c r="F275" s="4" t="s">
        <v>106</v>
      </c>
      <c r="G275" s="4" t="s">
        <v>14</v>
      </c>
      <c r="H275" s="4" t="s">
        <v>317</v>
      </c>
      <c r="I275" s="4" t="s">
        <v>114</v>
      </c>
      <c r="J275" s="34" t="e">
        <f>'2.ВС'!#REF!+'2.ВС'!#REF!+'2.ВС'!#REF!</f>
        <v>#REF!</v>
      </c>
      <c r="K275" s="34" t="e">
        <f>'2.ВС'!#REF!+'2.ВС'!#REF!+'2.ВС'!#REF!</f>
        <v>#REF!</v>
      </c>
      <c r="L275" s="34" t="e">
        <f>'2.ВС'!#REF!+'2.ВС'!#REF!+'2.ВС'!#REF!</f>
        <v>#REF!</v>
      </c>
      <c r="M275" s="34" t="e">
        <f>'2.ВС'!#REF!+'2.ВС'!#REF!+'2.ВС'!#REF!</f>
        <v>#REF!</v>
      </c>
      <c r="N275" s="34" t="e">
        <f>'2.ВС'!#REF!+'2.ВС'!#REF!+'2.ВС'!#REF!</f>
        <v>#REF!</v>
      </c>
      <c r="O275" s="34" t="e">
        <f>'2.ВС'!#REF!+'2.ВС'!#REF!+'2.ВС'!#REF!</f>
        <v>#REF!</v>
      </c>
      <c r="P275" s="34" t="e">
        <f>'2.ВС'!#REF!+'2.ВС'!#REF!+'2.ВС'!#REF!</f>
        <v>#REF!</v>
      </c>
      <c r="Q275" s="34" t="e">
        <f>'2.ВС'!#REF!+'2.ВС'!#REF!+'2.ВС'!#REF!</f>
        <v>#REF!</v>
      </c>
      <c r="R275" s="34" t="e">
        <f>'2.ВС'!#REF!+'2.ВС'!#REF!+'2.ВС'!#REF!</f>
        <v>#REF!</v>
      </c>
      <c r="S275" s="34" t="e">
        <f>'2.ВС'!#REF!+'2.ВС'!#REF!+'2.ВС'!#REF!</f>
        <v>#REF!</v>
      </c>
      <c r="T275" s="34" t="e">
        <f>'2.ВС'!#REF!+'2.ВС'!#REF!+'2.ВС'!#REF!</f>
        <v>#REF!</v>
      </c>
      <c r="U275" s="34" t="e">
        <f>'2.ВС'!#REF!+'2.ВС'!#REF!+'2.ВС'!#REF!</f>
        <v>#REF!</v>
      </c>
      <c r="V275" s="34" t="e">
        <f>'2.ВС'!#REF!+'2.ВС'!#REF!+'2.ВС'!#REF!</f>
        <v>#REF!</v>
      </c>
      <c r="W275" s="34" t="e">
        <f>'2.ВС'!#REF!+'2.ВС'!#REF!+'2.ВС'!#REF!</f>
        <v>#REF!</v>
      </c>
      <c r="X275" s="34" t="e">
        <f>'2.ВС'!#REF!+'2.ВС'!#REF!+'2.ВС'!#REF!</f>
        <v>#REF!</v>
      </c>
      <c r="Y275" s="34" t="e">
        <f>'2.ВС'!#REF!+'2.ВС'!#REF!+'2.ВС'!#REF!</f>
        <v>#REF!</v>
      </c>
      <c r="Z275" s="34">
        <f>'2.ВС'!J256+'2.ВС'!J275+'2.ВС'!J303</f>
        <v>566208</v>
      </c>
      <c r="AA275" s="34">
        <f>'2.ВС'!K256+'2.ВС'!K275+'2.ВС'!K303</f>
        <v>566208</v>
      </c>
      <c r="AB275" s="34">
        <f>'2.ВС'!L256+'2.ВС'!L275+'2.ВС'!L303</f>
        <v>361858.79</v>
      </c>
      <c r="AC275" s="130">
        <f t="shared" si="201"/>
        <v>63.909162357296253</v>
      </c>
    </row>
    <row r="276" spans="1:29" ht="90" hidden="1" x14ac:dyDescent="0.25">
      <c r="A276" s="13" t="s">
        <v>393</v>
      </c>
      <c r="B276" s="78">
        <v>52</v>
      </c>
      <c r="C276" s="78">
        <v>0</v>
      </c>
      <c r="D276" s="5" t="s">
        <v>87</v>
      </c>
      <c r="E276" s="78">
        <v>852</v>
      </c>
      <c r="F276" s="4"/>
      <c r="G276" s="4"/>
      <c r="H276" s="4" t="s">
        <v>392</v>
      </c>
      <c r="I276" s="4"/>
      <c r="J276" s="34" t="e">
        <f t="shared" ref="J276:AB286" si="207">J277</f>
        <v>#REF!</v>
      </c>
      <c r="K276" s="34" t="e">
        <f t="shared" si="207"/>
        <v>#REF!</v>
      </c>
      <c r="L276" s="34" t="e">
        <f t="shared" si="207"/>
        <v>#REF!</v>
      </c>
      <c r="M276" s="34" t="e">
        <f t="shared" si="207"/>
        <v>#REF!</v>
      </c>
      <c r="N276" s="34" t="e">
        <f t="shared" si="207"/>
        <v>#REF!</v>
      </c>
      <c r="O276" s="34" t="e">
        <f t="shared" si="207"/>
        <v>#REF!</v>
      </c>
      <c r="P276" s="34" t="e">
        <f t="shared" si="207"/>
        <v>#REF!</v>
      </c>
      <c r="Q276" s="34" t="e">
        <f t="shared" si="207"/>
        <v>#REF!</v>
      </c>
      <c r="R276" s="34" t="e">
        <f t="shared" si="207"/>
        <v>#REF!</v>
      </c>
      <c r="S276" s="34" t="e">
        <f t="shared" si="207"/>
        <v>#REF!</v>
      </c>
      <c r="T276" s="34" t="e">
        <f t="shared" si="207"/>
        <v>#REF!</v>
      </c>
      <c r="U276" s="34" t="e">
        <f t="shared" si="207"/>
        <v>#REF!</v>
      </c>
      <c r="V276" s="34" t="e">
        <f t="shared" si="207"/>
        <v>#REF!</v>
      </c>
      <c r="W276" s="34" t="e">
        <f t="shared" si="207"/>
        <v>#REF!</v>
      </c>
      <c r="X276" s="34" t="e">
        <f t="shared" si="207"/>
        <v>#REF!</v>
      </c>
      <c r="Y276" s="34" t="e">
        <f t="shared" si="207"/>
        <v>#REF!</v>
      </c>
      <c r="Z276" s="34">
        <f t="shared" si="207"/>
        <v>0</v>
      </c>
      <c r="AA276" s="34">
        <f t="shared" si="207"/>
        <v>0</v>
      </c>
      <c r="AB276" s="34">
        <f t="shared" si="207"/>
        <v>0</v>
      </c>
      <c r="AC276" s="130" t="e">
        <f t="shared" si="201"/>
        <v>#DIV/0!</v>
      </c>
    </row>
    <row r="277" spans="1:29" ht="60" hidden="1" x14ac:dyDescent="0.25">
      <c r="A277" s="3" t="s">
        <v>56</v>
      </c>
      <c r="B277" s="78">
        <v>52</v>
      </c>
      <c r="C277" s="78">
        <v>0</v>
      </c>
      <c r="D277" s="4" t="s">
        <v>87</v>
      </c>
      <c r="E277" s="78">
        <v>852</v>
      </c>
      <c r="F277" s="4"/>
      <c r="G277" s="4"/>
      <c r="H277" s="4" t="s">
        <v>392</v>
      </c>
      <c r="I277" s="4" t="s">
        <v>112</v>
      </c>
      <c r="J277" s="34" t="e">
        <f t="shared" si="207"/>
        <v>#REF!</v>
      </c>
      <c r="K277" s="34" t="e">
        <f t="shared" si="207"/>
        <v>#REF!</v>
      </c>
      <c r="L277" s="34" t="e">
        <f t="shared" si="207"/>
        <v>#REF!</v>
      </c>
      <c r="M277" s="34" t="e">
        <f t="shared" si="207"/>
        <v>#REF!</v>
      </c>
      <c r="N277" s="34" t="e">
        <f t="shared" si="207"/>
        <v>#REF!</v>
      </c>
      <c r="O277" s="34" t="e">
        <f t="shared" si="207"/>
        <v>#REF!</v>
      </c>
      <c r="P277" s="34" t="e">
        <f t="shared" si="207"/>
        <v>#REF!</v>
      </c>
      <c r="Q277" s="34" t="e">
        <f t="shared" si="207"/>
        <v>#REF!</v>
      </c>
      <c r="R277" s="34" t="e">
        <f t="shared" si="207"/>
        <v>#REF!</v>
      </c>
      <c r="S277" s="34" t="e">
        <f t="shared" si="207"/>
        <v>#REF!</v>
      </c>
      <c r="T277" s="34" t="e">
        <f t="shared" si="207"/>
        <v>#REF!</v>
      </c>
      <c r="U277" s="34" t="e">
        <f t="shared" si="207"/>
        <v>#REF!</v>
      </c>
      <c r="V277" s="34" t="e">
        <f t="shared" si="207"/>
        <v>#REF!</v>
      </c>
      <c r="W277" s="34" t="e">
        <f t="shared" si="207"/>
        <v>#REF!</v>
      </c>
      <c r="X277" s="34" t="e">
        <f t="shared" si="207"/>
        <v>#REF!</v>
      </c>
      <c r="Y277" s="34" t="e">
        <f t="shared" si="207"/>
        <v>#REF!</v>
      </c>
      <c r="Z277" s="34">
        <f t="shared" si="207"/>
        <v>0</v>
      </c>
      <c r="AA277" s="34">
        <f t="shared" si="207"/>
        <v>0</v>
      </c>
      <c r="AB277" s="34">
        <f t="shared" si="207"/>
        <v>0</v>
      </c>
      <c r="AC277" s="130" t="e">
        <f t="shared" si="201"/>
        <v>#DIV/0!</v>
      </c>
    </row>
    <row r="278" spans="1:29" ht="30" hidden="1" x14ac:dyDescent="0.25">
      <c r="A278" s="3" t="s">
        <v>57</v>
      </c>
      <c r="B278" s="78">
        <v>52</v>
      </c>
      <c r="C278" s="78">
        <v>0</v>
      </c>
      <c r="D278" s="4" t="s">
        <v>87</v>
      </c>
      <c r="E278" s="78">
        <v>852</v>
      </c>
      <c r="F278" s="4"/>
      <c r="G278" s="4"/>
      <c r="H278" s="4" t="s">
        <v>392</v>
      </c>
      <c r="I278" s="4" t="s">
        <v>114</v>
      </c>
      <c r="J278" s="34" t="e">
        <f>'2.ВС'!#REF!</f>
        <v>#REF!</v>
      </c>
      <c r="K278" s="34" t="e">
        <f>'2.ВС'!#REF!</f>
        <v>#REF!</v>
      </c>
      <c r="L278" s="34" t="e">
        <f>'2.ВС'!#REF!</f>
        <v>#REF!</v>
      </c>
      <c r="M278" s="34" t="e">
        <f>'2.ВС'!#REF!</f>
        <v>#REF!</v>
      </c>
      <c r="N278" s="34" t="e">
        <f>'2.ВС'!#REF!</f>
        <v>#REF!</v>
      </c>
      <c r="O278" s="34" t="e">
        <f>'2.ВС'!#REF!</f>
        <v>#REF!</v>
      </c>
      <c r="P278" s="34" t="e">
        <f>'2.ВС'!#REF!</f>
        <v>#REF!</v>
      </c>
      <c r="Q278" s="34" t="e">
        <f>'2.ВС'!#REF!</f>
        <v>#REF!</v>
      </c>
      <c r="R278" s="34" t="e">
        <f>'2.ВС'!#REF!</f>
        <v>#REF!</v>
      </c>
      <c r="S278" s="34" t="e">
        <f>'2.ВС'!#REF!</f>
        <v>#REF!</v>
      </c>
      <c r="T278" s="34" t="e">
        <f>'2.ВС'!#REF!</f>
        <v>#REF!</v>
      </c>
      <c r="U278" s="34" t="e">
        <f>'2.ВС'!#REF!</f>
        <v>#REF!</v>
      </c>
      <c r="V278" s="34" t="e">
        <f>'2.ВС'!#REF!</f>
        <v>#REF!</v>
      </c>
      <c r="W278" s="34" t="e">
        <f>'2.ВС'!#REF!</f>
        <v>#REF!</v>
      </c>
      <c r="X278" s="34" t="e">
        <f>'2.ВС'!#REF!</f>
        <v>#REF!</v>
      </c>
      <c r="Y278" s="34" t="e">
        <f>'2.ВС'!#REF!</f>
        <v>#REF!</v>
      </c>
      <c r="Z278" s="34">
        <f>'2.ВС'!J278</f>
        <v>0</v>
      </c>
      <c r="AA278" s="34">
        <f>'2.ВС'!K278</f>
        <v>0</v>
      </c>
      <c r="AB278" s="34">
        <f>'2.ВС'!L278</f>
        <v>0</v>
      </c>
      <c r="AC278" s="130" t="e">
        <f t="shared" si="201"/>
        <v>#DIV/0!</v>
      </c>
    </row>
    <row r="279" spans="1:29" ht="30" x14ac:dyDescent="0.25">
      <c r="A279" s="13" t="s">
        <v>452</v>
      </c>
      <c r="B279" s="112">
        <v>52</v>
      </c>
      <c r="C279" s="112">
        <v>0</v>
      </c>
      <c r="D279" s="5" t="s">
        <v>87</v>
      </c>
      <c r="E279" s="112">
        <v>852</v>
      </c>
      <c r="F279" s="5" t="s">
        <v>106</v>
      </c>
      <c r="G279" s="5" t="s">
        <v>14</v>
      </c>
      <c r="H279" s="5" t="s">
        <v>455</v>
      </c>
      <c r="I279" s="4"/>
      <c r="J279" s="34" t="e">
        <f t="shared" si="207"/>
        <v>#REF!</v>
      </c>
      <c r="K279" s="34" t="e">
        <f t="shared" si="207"/>
        <v>#REF!</v>
      </c>
      <c r="L279" s="34" t="e">
        <f t="shared" si="207"/>
        <v>#REF!</v>
      </c>
      <c r="M279" s="34" t="e">
        <f t="shared" si="207"/>
        <v>#REF!</v>
      </c>
      <c r="N279" s="34" t="e">
        <f t="shared" si="207"/>
        <v>#REF!</v>
      </c>
      <c r="O279" s="34" t="e">
        <f t="shared" si="207"/>
        <v>#REF!</v>
      </c>
      <c r="P279" s="34" t="e">
        <f t="shared" si="207"/>
        <v>#REF!</v>
      </c>
      <c r="Q279" s="34" t="e">
        <f t="shared" si="207"/>
        <v>#REF!</v>
      </c>
      <c r="R279" s="34" t="e">
        <f t="shared" si="207"/>
        <v>#REF!</v>
      </c>
      <c r="S279" s="34" t="e">
        <f t="shared" si="207"/>
        <v>#REF!</v>
      </c>
      <c r="T279" s="34" t="e">
        <f t="shared" si="207"/>
        <v>#REF!</v>
      </c>
      <c r="U279" s="34" t="e">
        <f t="shared" si="207"/>
        <v>#REF!</v>
      </c>
      <c r="V279" s="34" t="e">
        <f t="shared" si="207"/>
        <v>#REF!</v>
      </c>
      <c r="W279" s="34" t="e">
        <f t="shared" si="207"/>
        <v>#REF!</v>
      </c>
      <c r="X279" s="34" t="e">
        <f t="shared" si="207"/>
        <v>#REF!</v>
      </c>
      <c r="Y279" s="34" t="e">
        <f t="shared" si="207"/>
        <v>#REF!</v>
      </c>
      <c r="Z279" s="34">
        <f t="shared" si="207"/>
        <v>54999</v>
      </c>
      <c r="AA279" s="34">
        <f t="shared" si="207"/>
        <v>54999</v>
      </c>
      <c r="AB279" s="34">
        <f t="shared" si="207"/>
        <v>54999</v>
      </c>
      <c r="AC279" s="130">
        <f t="shared" si="201"/>
        <v>100</v>
      </c>
    </row>
    <row r="280" spans="1:29" ht="60" x14ac:dyDescent="0.25">
      <c r="A280" s="111" t="s">
        <v>56</v>
      </c>
      <c r="B280" s="112">
        <v>52</v>
      </c>
      <c r="C280" s="112">
        <v>0</v>
      </c>
      <c r="D280" s="4" t="s">
        <v>87</v>
      </c>
      <c r="E280" s="112">
        <v>852</v>
      </c>
      <c r="F280" s="4" t="s">
        <v>106</v>
      </c>
      <c r="G280" s="4" t="s">
        <v>14</v>
      </c>
      <c r="H280" s="4" t="s">
        <v>455</v>
      </c>
      <c r="I280" s="4" t="s">
        <v>112</v>
      </c>
      <c r="J280" s="34" t="e">
        <f t="shared" si="207"/>
        <v>#REF!</v>
      </c>
      <c r="K280" s="34" t="e">
        <f t="shared" si="207"/>
        <v>#REF!</v>
      </c>
      <c r="L280" s="34" t="e">
        <f t="shared" si="207"/>
        <v>#REF!</v>
      </c>
      <c r="M280" s="34" t="e">
        <f t="shared" si="207"/>
        <v>#REF!</v>
      </c>
      <c r="N280" s="34" t="e">
        <f t="shared" si="207"/>
        <v>#REF!</v>
      </c>
      <c r="O280" s="34" t="e">
        <f t="shared" si="207"/>
        <v>#REF!</v>
      </c>
      <c r="P280" s="34" t="e">
        <f t="shared" si="207"/>
        <v>#REF!</v>
      </c>
      <c r="Q280" s="34" t="e">
        <f t="shared" si="207"/>
        <v>#REF!</v>
      </c>
      <c r="R280" s="34" t="e">
        <f t="shared" si="207"/>
        <v>#REF!</v>
      </c>
      <c r="S280" s="34" t="e">
        <f t="shared" si="207"/>
        <v>#REF!</v>
      </c>
      <c r="T280" s="34" t="e">
        <f t="shared" si="207"/>
        <v>#REF!</v>
      </c>
      <c r="U280" s="34" t="e">
        <f t="shared" si="207"/>
        <v>#REF!</v>
      </c>
      <c r="V280" s="34" t="e">
        <f t="shared" si="207"/>
        <v>#REF!</v>
      </c>
      <c r="W280" s="34" t="e">
        <f t="shared" si="207"/>
        <v>#REF!</v>
      </c>
      <c r="X280" s="34" t="e">
        <f t="shared" si="207"/>
        <v>#REF!</v>
      </c>
      <c r="Y280" s="34" t="e">
        <f t="shared" si="207"/>
        <v>#REF!</v>
      </c>
      <c r="Z280" s="34">
        <f t="shared" si="207"/>
        <v>54999</v>
      </c>
      <c r="AA280" s="34">
        <f t="shared" si="207"/>
        <v>54999</v>
      </c>
      <c r="AB280" s="34">
        <f t="shared" si="207"/>
        <v>54999</v>
      </c>
      <c r="AC280" s="130">
        <f t="shared" si="201"/>
        <v>100</v>
      </c>
    </row>
    <row r="281" spans="1:29" ht="18" customHeight="1" x14ac:dyDescent="0.25">
      <c r="A281" s="111" t="s">
        <v>57</v>
      </c>
      <c r="B281" s="112">
        <v>52</v>
      </c>
      <c r="C281" s="112">
        <v>0</v>
      </c>
      <c r="D281" s="4" t="s">
        <v>87</v>
      </c>
      <c r="E281" s="112">
        <v>852</v>
      </c>
      <c r="F281" s="4" t="s">
        <v>106</v>
      </c>
      <c r="G281" s="4" t="s">
        <v>14</v>
      </c>
      <c r="H281" s="4" t="s">
        <v>455</v>
      </c>
      <c r="I281" s="4" t="s">
        <v>114</v>
      </c>
      <c r="J281" s="34" t="e">
        <f>'2.ВС'!#REF!</f>
        <v>#REF!</v>
      </c>
      <c r="K281" s="34" t="e">
        <f>'2.ВС'!#REF!</f>
        <v>#REF!</v>
      </c>
      <c r="L281" s="34" t="e">
        <f>'2.ВС'!#REF!</f>
        <v>#REF!</v>
      </c>
      <c r="M281" s="34" t="e">
        <f>'2.ВС'!#REF!</f>
        <v>#REF!</v>
      </c>
      <c r="N281" s="34" t="e">
        <f>'2.ВС'!#REF!</f>
        <v>#REF!</v>
      </c>
      <c r="O281" s="34" t="e">
        <f>'2.ВС'!#REF!</f>
        <v>#REF!</v>
      </c>
      <c r="P281" s="34" t="e">
        <f>'2.ВС'!#REF!</f>
        <v>#REF!</v>
      </c>
      <c r="Q281" s="34" t="e">
        <f>'2.ВС'!#REF!</f>
        <v>#REF!</v>
      </c>
      <c r="R281" s="34" t="e">
        <f>'2.ВС'!#REF!</f>
        <v>#REF!</v>
      </c>
      <c r="S281" s="34" t="e">
        <f>'2.ВС'!#REF!</f>
        <v>#REF!</v>
      </c>
      <c r="T281" s="34" t="e">
        <f>'2.ВС'!#REF!</f>
        <v>#REF!</v>
      </c>
      <c r="U281" s="34" t="e">
        <f>'2.ВС'!#REF!</f>
        <v>#REF!</v>
      </c>
      <c r="V281" s="34" t="e">
        <f>'2.ВС'!#REF!</f>
        <v>#REF!</v>
      </c>
      <c r="W281" s="34" t="e">
        <f>'2.ВС'!#REF!</f>
        <v>#REF!</v>
      </c>
      <c r="X281" s="34" t="e">
        <f>'2.ВС'!#REF!</f>
        <v>#REF!</v>
      </c>
      <c r="Y281" s="34" t="e">
        <f>'2.ВС'!#REF!</f>
        <v>#REF!</v>
      </c>
      <c r="Z281" s="34">
        <f>'2.ВС'!J281</f>
        <v>54999</v>
      </c>
      <c r="AA281" s="34">
        <f>'2.ВС'!K281</f>
        <v>54999</v>
      </c>
      <c r="AB281" s="34">
        <f>'2.ВС'!L281</f>
        <v>54999</v>
      </c>
      <c r="AC281" s="130">
        <f t="shared" si="201"/>
        <v>100</v>
      </c>
    </row>
    <row r="282" spans="1:29" ht="60" x14ac:dyDescent="0.25">
      <c r="A282" s="13" t="s">
        <v>454</v>
      </c>
      <c r="B282" s="112">
        <v>52</v>
      </c>
      <c r="C282" s="112">
        <v>0</v>
      </c>
      <c r="D282" s="5" t="s">
        <v>87</v>
      </c>
      <c r="E282" s="112">
        <v>852</v>
      </c>
      <c r="F282" s="4"/>
      <c r="G282" s="4"/>
      <c r="H282" s="4" t="s">
        <v>456</v>
      </c>
      <c r="I282" s="4"/>
      <c r="J282" s="34" t="e">
        <f t="shared" si="207"/>
        <v>#REF!</v>
      </c>
      <c r="K282" s="34" t="e">
        <f t="shared" si="207"/>
        <v>#REF!</v>
      </c>
      <c r="L282" s="34" t="e">
        <f t="shared" si="207"/>
        <v>#REF!</v>
      </c>
      <c r="M282" s="34" t="e">
        <f t="shared" si="207"/>
        <v>#REF!</v>
      </c>
      <c r="N282" s="34" t="e">
        <f t="shared" si="207"/>
        <v>#REF!</v>
      </c>
      <c r="O282" s="34" t="e">
        <f t="shared" si="207"/>
        <v>#REF!</v>
      </c>
      <c r="P282" s="34" t="e">
        <f t="shared" si="207"/>
        <v>#REF!</v>
      </c>
      <c r="Q282" s="34" t="e">
        <f t="shared" si="207"/>
        <v>#REF!</v>
      </c>
      <c r="R282" s="34" t="e">
        <f t="shared" si="207"/>
        <v>#REF!</v>
      </c>
      <c r="S282" s="34" t="e">
        <f t="shared" si="207"/>
        <v>#REF!</v>
      </c>
      <c r="T282" s="34" t="e">
        <f t="shared" si="207"/>
        <v>#REF!</v>
      </c>
      <c r="U282" s="34" t="e">
        <f t="shared" si="207"/>
        <v>#REF!</v>
      </c>
      <c r="V282" s="34" t="e">
        <f t="shared" si="207"/>
        <v>#REF!</v>
      </c>
      <c r="W282" s="34" t="e">
        <f t="shared" si="207"/>
        <v>#REF!</v>
      </c>
      <c r="X282" s="34" t="e">
        <f t="shared" si="207"/>
        <v>#REF!</v>
      </c>
      <c r="Y282" s="34" t="e">
        <f t="shared" si="207"/>
        <v>#REF!</v>
      </c>
      <c r="Z282" s="34">
        <f t="shared" si="207"/>
        <v>10784370</v>
      </c>
      <c r="AA282" s="34">
        <f t="shared" si="207"/>
        <v>9968574.0299999993</v>
      </c>
      <c r="AB282" s="34">
        <f t="shared" si="207"/>
        <v>9775181.3000000007</v>
      </c>
      <c r="AC282" s="130">
        <f t="shared" si="201"/>
        <v>98.059975986354814</v>
      </c>
    </row>
    <row r="283" spans="1:29" ht="60" x14ac:dyDescent="0.25">
      <c r="A283" s="111" t="s">
        <v>56</v>
      </c>
      <c r="B283" s="112">
        <v>52</v>
      </c>
      <c r="C283" s="112">
        <v>0</v>
      </c>
      <c r="D283" s="4" t="s">
        <v>87</v>
      </c>
      <c r="E283" s="112">
        <v>852</v>
      </c>
      <c r="F283" s="4"/>
      <c r="G283" s="4"/>
      <c r="H283" s="4" t="s">
        <v>456</v>
      </c>
      <c r="I283" s="4" t="s">
        <v>112</v>
      </c>
      <c r="J283" s="34" t="e">
        <f t="shared" si="207"/>
        <v>#REF!</v>
      </c>
      <c r="K283" s="34" t="e">
        <f t="shared" si="207"/>
        <v>#REF!</v>
      </c>
      <c r="L283" s="34" t="e">
        <f t="shared" si="207"/>
        <v>#REF!</v>
      </c>
      <c r="M283" s="34" t="e">
        <f t="shared" si="207"/>
        <v>#REF!</v>
      </c>
      <c r="N283" s="34" t="e">
        <f t="shared" si="207"/>
        <v>#REF!</v>
      </c>
      <c r="O283" s="34" t="e">
        <f t="shared" si="207"/>
        <v>#REF!</v>
      </c>
      <c r="P283" s="34" t="e">
        <f t="shared" si="207"/>
        <v>#REF!</v>
      </c>
      <c r="Q283" s="34" t="e">
        <f t="shared" si="207"/>
        <v>#REF!</v>
      </c>
      <c r="R283" s="34" t="e">
        <f t="shared" si="207"/>
        <v>#REF!</v>
      </c>
      <c r="S283" s="34" t="e">
        <f t="shared" si="207"/>
        <v>#REF!</v>
      </c>
      <c r="T283" s="34" t="e">
        <f t="shared" si="207"/>
        <v>#REF!</v>
      </c>
      <c r="U283" s="34" t="e">
        <f t="shared" si="207"/>
        <v>#REF!</v>
      </c>
      <c r="V283" s="34" t="e">
        <f t="shared" si="207"/>
        <v>#REF!</v>
      </c>
      <c r="W283" s="34" t="e">
        <f t="shared" si="207"/>
        <v>#REF!</v>
      </c>
      <c r="X283" s="34" t="e">
        <f t="shared" si="207"/>
        <v>#REF!</v>
      </c>
      <c r="Y283" s="34" t="e">
        <f t="shared" si="207"/>
        <v>#REF!</v>
      </c>
      <c r="Z283" s="34">
        <f t="shared" si="207"/>
        <v>10784370</v>
      </c>
      <c r="AA283" s="34">
        <f t="shared" si="207"/>
        <v>9968574.0299999993</v>
      </c>
      <c r="AB283" s="34">
        <f t="shared" si="207"/>
        <v>9775181.3000000007</v>
      </c>
      <c r="AC283" s="130">
        <f t="shared" si="201"/>
        <v>98.059975986354814</v>
      </c>
    </row>
    <row r="284" spans="1:29" ht="19.5" customHeight="1" x14ac:dyDescent="0.25">
      <c r="A284" s="111" t="s">
        <v>57</v>
      </c>
      <c r="B284" s="112">
        <v>52</v>
      </c>
      <c r="C284" s="112">
        <v>0</v>
      </c>
      <c r="D284" s="4" t="s">
        <v>87</v>
      </c>
      <c r="E284" s="112">
        <v>852</v>
      </c>
      <c r="F284" s="4"/>
      <c r="G284" s="4"/>
      <c r="H284" s="4" t="s">
        <v>456</v>
      </c>
      <c r="I284" s="4" t="s">
        <v>114</v>
      </c>
      <c r="J284" s="34" t="e">
        <f>'2.ВС'!#REF!</f>
        <v>#REF!</v>
      </c>
      <c r="K284" s="34" t="e">
        <f>'2.ВС'!#REF!</f>
        <v>#REF!</v>
      </c>
      <c r="L284" s="34" t="e">
        <f>'2.ВС'!#REF!</f>
        <v>#REF!</v>
      </c>
      <c r="M284" s="34" t="e">
        <f>'2.ВС'!#REF!</f>
        <v>#REF!</v>
      </c>
      <c r="N284" s="34" t="e">
        <f>'2.ВС'!#REF!</f>
        <v>#REF!</v>
      </c>
      <c r="O284" s="34" t="e">
        <f>'2.ВС'!#REF!</f>
        <v>#REF!</v>
      </c>
      <c r="P284" s="34" t="e">
        <f>'2.ВС'!#REF!</f>
        <v>#REF!</v>
      </c>
      <c r="Q284" s="34" t="e">
        <f>'2.ВС'!#REF!</f>
        <v>#REF!</v>
      </c>
      <c r="R284" s="34" t="e">
        <f>'2.ВС'!#REF!</f>
        <v>#REF!</v>
      </c>
      <c r="S284" s="34" t="e">
        <f>'2.ВС'!#REF!</f>
        <v>#REF!</v>
      </c>
      <c r="T284" s="34" t="e">
        <f>'2.ВС'!#REF!</f>
        <v>#REF!</v>
      </c>
      <c r="U284" s="34" t="e">
        <f>'2.ВС'!#REF!</f>
        <v>#REF!</v>
      </c>
      <c r="V284" s="34" t="e">
        <f>'2.ВС'!#REF!</f>
        <v>#REF!</v>
      </c>
      <c r="W284" s="34" t="e">
        <f>'2.ВС'!#REF!</f>
        <v>#REF!</v>
      </c>
      <c r="X284" s="34" t="e">
        <f>'2.ВС'!#REF!</f>
        <v>#REF!</v>
      </c>
      <c r="Y284" s="34" t="e">
        <f>'2.ВС'!#REF!</f>
        <v>#REF!</v>
      </c>
      <c r="Z284" s="34">
        <f>'2.ВС'!J284</f>
        <v>10784370</v>
      </c>
      <c r="AA284" s="34">
        <f>'2.ВС'!K284</f>
        <v>9968574.0299999993</v>
      </c>
      <c r="AB284" s="34">
        <f>'2.ВС'!L284</f>
        <v>9775181.3000000007</v>
      </c>
      <c r="AC284" s="130">
        <f t="shared" si="201"/>
        <v>98.059975986354814</v>
      </c>
    </row>
    <row r="285" spans="1:29" ht="30" x14ac:dyDescent="0.25">
      <c r="A285" s="13" t="s">
        <v>404</v>
      </c>
      <c r="B285" s="78">
        <v>52</v>
      </c>
      <c r="C285" s="78">
        <v>0</v>
      </c>
      <c r="D285" s="5" t="s">
        <v>87</v>
      </c>
      <c r="E285" s="78">
        <v>852</v>
      </c>
      <c r="F285" s="4"/>
      <c r="G285" s="4"/>
      <c r="H285" s="4" t="s">
        <v>405</v>
      </c>
      <c r="I285" s="4"/>
      <c r="J285" s="34" t="e">
        <f t="shared" si="207"/>
        <v>#REF!</v>
      </c>
      <c r="K285" s="34" t="e">
        <f t="shared" si="207"/>
        <v>#REF!</v>
      </c>
      <c r="L285" s="34" t="e">
        <f t="shared" si="207"/>
        <v>#REF!</v>
      </c>
      <c r="M285" s="34" t="e">
        <f t="shared" si="207"/>
        <v>#REF!</v>
      </c>
      <c r="N285" s="34" t="e">
        <f t="shared" si="207"/>
        <v>#REF!</v>
      </c>
      <c r="O285" s="34" t="e">
        <f t="shared" si="207"/>
        <v>#REF!</v>
      </c>
      <c r="P285" s="34" t="e">
        <f t="shared" si="207"/>
        <v>#REF!</v>
      </c>
      <c r="Q285" s="34" t="e">
        <f t="shared" si="207"/>
        <v>#REF!</v>
      </c>
      <c r="R285" s="34" t="e">
        <f t="shared" si="207"/>
        <v>#REF!</v>
      </c>
      <c r="S285" s="34" t="e">
        <f t="shared" si="207"/>
        <v>#REF!</v>
      </c>
      <c r="T285" s="34" t="e">
        <f t="shared" si="207"/>
        <v>#REF!</v>
      </c>
      <c r="U285" s="34" t="e">
        <f t="shared" si="207"/>
        <v>#REF!</v>
      </c>
      <c r="V285" s="34" t="e">
        <f t="shared" si="207"/>
        <v>#REF!</v>
      </c>
      <c r="W285" s="34" t="e">
        <f t="shared" si="207"/>
        <v>#REF!</v>
      </c>
      <c r="X285" s="34" t="e">
        <f t="shared" si="207"/>
        <v>#REF!</v>
      </c>
      <c r="Y285" s="34" t="e">
        <f t="shared" si="207"/>
        <v>#REF!</v>
      </c>
      <c r="Z285" s="34">
        <f t="shared" si="207"/>
        <v>213192</v>
      </c>
      <c r="AA285" s="34">
        <f t="shared" si="207"/>
        <v>213192</v>
      </c>
      <c r="AB285" s="34">
        <f t="shared" si="207"/>
        <v>213192</v>
      </c>
      <c r="AC285" s="130">
        <f t="shared" si="201"/>
        <v>100</v>
      </c>
    </row>
    <row r="286" spans="1:29" ht="60" x14ac:dyDescent="0.25">
      <c r="A286" s="3" t="s">
        <v>56</v>
      </c>
      <c r="B286" s="78">
        <v>52</v>
      </c>
      <c r="C286" s="78">
        <v>0</v>
      </c>
      <c r="D286" s="4" t="s">
        <v>87</v>
      </c>
      <c r="E286" s="78">
        <v>852</v>
      </c>
      <c r="F286" s="4"/>
      <c r="G286" s="4"/>
      <c r="H286" s="4" t="s">
        <v>405</v>
      </c>
      <c r="I286" s="4" t="s">
        <v>112</v>
      </c>
      <c r="J286" s="34" t="e">
        <f t="shared" si="207"/>
        <v>#REF!</v>
      </c>
      <c r="K286" s="34" t="e">
        <f t="shared" si="207"/>
        <v>#REF!</v>
      </c>
      <c r="L286" s="34" t="e">
        <f t="shared" si="207"/>
        <v>#REF!</v>
      </c>
      <c r="M286" s="34" t="e">
        <f t="shared" si="207"/>
        <v>#REF!</v>
      </c>
      <c r="N286" s="34" t="e">
        <f t="shared" si="207"/>
        <v>#REF!</v>
      </c>
      <c r="O286" s="34" t="e">
        <f t="shared" si="207"/>
        <v>#REF!</v>
      </c>
      <c r="P286" s="34" t="e">
        <f t="shared" si="207"/>
        <v>#REF!</v>
      </c>
      <c r="Q286" s="34" t="e">
        <f t="shared" si="207"/>
        <v>#REF!</v>
      </c>
      <c r="R286" s="34" t="e">
        <f t="shared" si="207"/>
        <v>#REF!</v>
      </c>
      <c r="S286" s="34" t="e">
        <f t="shared" si="207"/>
        <v>#REF!</v>
      </c>
      <c r="T286" s="34" t="e">
        <f t="shared" si="207"/>
        <v>#REF!</v>
      </c>
      <c r="U286" s="34" t="e">
        <f t="shared" si="207"/>
        <v>#REF!</v>
      </c>
      <c r="V286" s="34" t="e">
        <f t="shared" si="207"/>
        <v>#REF!</v>
      </c>
      <c r="W286" s="34" t="e">
        <f t="shared" si="207"/>
        <v>#REF!</v>
      </c>
      <c r="X286" s="34" t="e">
        <f t="shared" si="207"/>
        <v>#REF!</v>
      </c>
      <c r="Y286" s="34" t="e">
        <f t="shared" si="207"/>
        <v>#REF!</v>
      </c>
      <c r="Z286" s="34">
        <f t="shared" si="207"/>
        <v>213192</v>
      </c>
      <c r="AA286" s="34">
        <f t="shared" si="207"/>
        <v>213192</v>
      </c>
      <c r="AB286" s="34">
        <f t="shared" ref="AB286" si="208">AB287</f>
        <v>213192</v>
      </c>
      <c r="AC286" s="130">
        <f t="shared" si="201"/>
        <v>100</v>
      </c>
    </row>
    <row r="287" spans="1:29" ht="19.5" customHeight="1" x14ac:dyDescent="0.25">
      <c r="A287" s="3" t="s">
        <v>113</v>
      </c>
      <c r="B287" s="78">
        <v>52</v>
      </c>
      <c r="C287" s="78">
        <v>0</v>
      </c>
      <c r="D287" s="4" t="s">
        <v>87</v>
      </c>
      <c r="E287" s="78">
        <v>852</v>
      </c>
      <c r="F287" s="4"/>
      <c r="G287" s="4"/>
      <c r="H287" s="4" t="s">
        <v>405</v>
      </c>
      <c r="I287" s="4" t="s">
        <v>114</v>
      </c>
      <c r="J287" s="34" t="e">
        <f>'2.ВС'!#REF!</f>
        <v>#REF!</v>
      </c>
      <c r="K287" s="34" t="e">
        <f>'2.ВС'!#REF!</f>
        <v>#REF!</v>
      </c>
      <c r="L287" s="34" t="e">
        <f>'2.ВС'!#REF!</f>
        <v>#REF!</v>
      </c>
      <c r="M287" s="34" t="e">
        <f>'2.ВС'!#REF!</f>
        <v>#REF!</v>
      </c>
      <c r="N287" s="34" t="e">
        <f>'2.ВС'!#REF!</f>
        <v>#REF!</v>
      </c>
      <c r="O287" s="34" t="e">
        <f>'2.ВС'!#REF!</f>
        <v>#REF!</v>
      </c>
      <c r="P287" s="34" t="e">
        <f>'2.ВС'!#REF!</f>
        <v>#REF!</v>
      </c>
      <c r="Q287" s="34" t="e">
        <f>'2.ВС'!#REF!</f>
        <v>#REF!</v>
      </c>
      <c r="R287" s="34" t="e">
        <f>'2.ВС'!#REF!</f>
        <v>#REF!</v>
      </c>
      <c r="S287" s="34" t="e">
        <f>'2.ВС'!#REF!</f>
        <v>#REF!</v>
      </c>
      <c r="T287" s="34" t="e">
        <f>'2.ВС'!#REF!</f>
        <v>#REF!</v>
      </c>
      <c r="U287" s="34" t="e">
        <f>'2.ВС'!#REF!</f>
        <v>#REF!</v>
      </c>
      <c r="V287" s="34" t="e">
        <f>'2.ВС'!#REF!</f>
        <v>#REF!</v>
      </c>
      <c r="W287" s="34" t="e">
        <f>'2.ВС'!#REF!</f>
        <v>#REF!</v>
      </c>
      <c r="X287" s="34" t="e">
        <f>'2.ВС'!#REF!</f>
        <v>#REF!</v>
      </c>
      <c r="Y287" s="34" t="e">
        <f>'2.ВС'!#REF!</f>
        <v>#REF!</v>
      </c>
      <c r="Z287" s="34">
        <f>'2.ВС'!J306</f>
        <v>213192</v>
      </c>
      <c r="AA287" s="34">
        <f>'2.ВС'!K306</f>
        <v>213192</v>
      </c>
      <c r="AB287" s="34">
        <f>'2.ВС'!L306</f>
        <v>213192</v>
      </c>
      <c r="AC287" s="130">
        <f t="shared" si="201"/>
        <v>100</v>
      </c>
    </row>
    <row r="288" spans="1:29" ht="42.75" x14ac:dyDescent="0.25">
      <c r="A288" s="29" t="s">
        <v>261</v>
      </c>
      <c r="B288" s="14">
        <v>52</v>
      </c>
      <c r="C288" s="14">
        <v>0</v>
      </c>
      <c r="D288" s="31" t="s">
        <v>42</v>
      </c>
      <c r="E288" s="14"/>
      <c r="F288" s="31"/>
      <c r="G288" s="31"/>
      <c r="H288" s="31"/>
      <c r="I288" s="31"/>
      <c r="J288" s="35" t="e">
        <f t="shared" ref="J288:AB289" si="209">J289</f>
        <v>#REF!</v>
      </c>
      <c r="K288" s="35" t="e">
        <f t="shared" si="209"/>
        <v>#REF!</v>
      </c>
      <c r="L288" s="35" t="e">
        <f t="shared" si="209"/>
        <v>#REF!</v>
      </c>
      <c r="M288" s="35" t="e">
        <f t="shared" si="209"/>
        <v>#REF!</v>
      </c>
      <c r="N288" s="35" t="e">
        <f t="shared" si="209"/>
        <v>#REF!</v>
      </c>
      <c r="O288" s="35" t="e">
        <f t="shared" si="209"/>
        <v>#REF!</v>
      </c>
      <c r="P288" s="35" t="e">
        <f t="shared" si="209"/>
        <v>#REF!</v>
      </c>
      <c r="Q288" s="35" t="e">
        <f t="shared" si="209"/>
        <v>#REF!</v>
      </c>
      <c r="R288" s="35" t="e">
        <f t="shared" si="209"/>
        <v>#REF!</v>
      </c>
      <c r="S288" s="35" t="e">
        <f t="shared" si="209"/>
        <v>#REF!</v>
      </c>
      <c r="T288" s="35" t="e">
        <f t="shared" si="209"/>
        <v>#REF!</v>
      </c>
      <c r="U288" s="35" t="e">
        <f t="shared" si="209"/>
        <v>#REF!</v>
      </c>
      <c r="V288" s="35" t="e">
        <f t="shared" si="209"/>
        <v>#REF!</v>
      </c>
      <c r="W288" s="35" t="e">
        <f t="shared" si="209"/>
        <v>#REF!</v>
      </c>
      <c r="X288" s="35" t="e">
        <f t="shared" si="209"/>
        <v>#REF!</v>
      </c>
      <c r="Y288" s="35" t="e">
        <f t="shared" si="209"/>
        <v>#REF!</v>
      </c>
      <c r="Z288" s="35">
        <f t="shared" si="209"/>
        <v>4194000</v>
      </c>
      <c r="AA288" s="35">
        <f t="shared" si="209"/>
        <v>4194000</v>
      </c>
      <c r="AB288" s="35">
        <f t="shared" si="209"/>
        <v>3023500</v>
      </c>
      <c r="AC288" s="130">
        <f t="shared" si="201"/>
        <v>72.091082498807822</v>
      </c>
    </row>
    <row r="289" spans="1:29" s="36" customFormat="1" ht="42.75" x14ac:dyDescent="0.25">
      <c r="A289" s="29" t="s">
        <v>156</v>
      </c>
      <c r="B289" s="14">
        <v>52</v>
      </c>
      <c r="C289" s="14">
        <v>0</v>
      </c>
      <c r="D289" s="38" t="s">
        <v>42</v>
      </c>
      <c r="E289" s="14">
        <v>852</v>
      </c>
      <c r="F289" s="5"/>
      <c r="G289" s="5"/>
      <c r="H289" s="5"/>
      <c r="I289" s="4"/>
      <c r="J289" s="35" t="e">
        <f t="shared" si="209"/>
        <v>#REF!</v>
      </c>
      <c r="K289" s="35" t="e">
        <f t="shared" si="209"/>
        <v>#REF!</v>
      </c>
      <c r="L289" s="35" t="e">
        <f t="shared" si="209"/>
        <v>#REF!</v>
      </c>
      <c r="M289" s="35" t="e">
        <f t="shared" si="209"/>
        <v>#REF!</v>
      </c>
      <c r="N289" s="35" t="e">
        <f t="shared" si="209"/>
        <v>#REF!</v>
      </c>
      <c r="O289" s="35" t="e">
        <f t="shared" si="209"/>
        <v>#REF!</v>
      </c>
      <c r="P289" s="35" t="e">
        <f t="shared" si="209"/>
        <v>#REF!</v>
      </c>
      <c r="Q289" s="35" t="e">
        <f t="shared" si="209"/>
        <v>#REF!</v>
      </c>
      <c r="R289" s="35" t="e">
        <f t="shared" si="209"/>
        <v>#REF!</v>
      </c>
      <c r="S289" s="35" t="e">
        <f t="shared" si="209"/>
        <v>#REF!</v>
      </c>
      <c r="T289" s="35" t="e">
        <f t="shared" si="209"/>
        <v>#REF!</v>
      </c>
      <c r="U289" s="35" t="e">
        <f t="shared" si="209"/>
        <v>#REF!</v>
      </c>
      <c r="V289" s="35" t="e">
        <f t="shared" si="209"/>
        <v>#REF!</v>
      </c>
      <c r="W289" s="35" t="e">
        <f t="shared" si="209"/>
        <v>#REF!</v>
      </c>
      <c r="X289" s="35" t="e">
        <f t="shared" si="209"/>
        <v>#REF!</v>
      </c>
      <c r="Y289" s="35" t="e">
        <f t="shared" si="209"/>
        <v>#REF!</v>
      </c>
      <c r="Z289" s="35">
        <f t="shared" si="209"/>
        <v>4194000</v>
      </c>
      <c r="AA289" s="35">
        <f t="shared" si="209"/>
        <v>4194000</v>
      </c>
      <c r="AB289" s="35">
        <f t="shared" si="209"/>
        <v>3023500</v>
      </c>
      <c r="AC289" s="130">
        <f t="shared" si="201"/>
        <v>72.091082498807822</v>
      </c>
    </row>
    <row r="290" spans="1:29" ht="95.25" customHeight="1" x14ac:dyDescent="0.25">
      <c r="A290" s="25" t="s">
        <v>168</v>
      </c>
      <c r="B290" s="78">
        <v>52</v>
      </c>
      <c r="C290" s="78">
        <v>0</v>
      </c>
      <c r="D290" s="4" t="s">
        <v>42</v>
      </c>
      <c r="E290" s="78">
        <v>852</v>
      </c>
      <c r="F290" s="4" t="s">
        <v>106</v>
      </c>
      <c r="G290" s="4" t="s">
        <v>262</v>
      </c>
      <c r="H290" s="4" t="s">
        <v>263</v>
      </c>
      <c r="I290" s="4"/>
      <c r="J290" s="34" t="e">
        <f t="shared" ref="J290" si="210">J291+J293</f>
        <v>#REF!</v>
      </c>
      <c r="K290" s="34" t="e">
        <f t="shared" ref="K290:U290" si="211">K291+K293</f>
        <v>#REF!</v>
      </c>
      <c r="L290" s="34" t="e">
        <f t="shared" si="211"/>
        <v>#REF!</v>
      </c>
      <c r="M290" s="34" t="e">
        <f t="shared" si="211"/>
        <v>#REF!</v>
      </c>
      <c r="N290" s="34" t="e">
        <f t="shared" si="211"/>
        <v>#REF!</v>
      </c>
      <c r="O290" s="34" t="e">
        <f t="shared" si="211"/>
        <v>#REF!</v>
      </c>
      <c r="P290" s="34" t="e">
        <f t="shared" si="211"/>
        <v>#REF!</v>
      </c>
      <c r="Q290" s="34" t="e">
        <f t="shared" si="211"/>
        <v>#REF!</v>
      </c>
      <c r="R290" s="34" t="e">
        <f t="shared" si="211"/>
        <v>#REF!</v>
      </c>
      <c r="S290" s="34" t="e">
        <f t="shared" si="211"/>
        <v>#REF!</v>
      </c>
      <c r="T290" s="34" t="e">
        <f t="shared" si="211"/>
        <v>#REF!</v>
      </c>
      <c r="U290" s="34" t="e">
        <f t="shared" si="211"/>
        <v>#REF!</v>
      </c>
      <c r="V290" s="34" t="e">
        <f t="shared" ref="V290:Y290" si="212">V291+V293</f>
        <v>#REF!</v>
      </c>
      <c r="W290" s="34" t="e">
        <f t="shared" si="212"/>
        <v>#REF!</v>
      </c>
      <c r="X290" s="34" t="e">
        <f t="shared" si="212"/>
        <v>#REF!</v>
      </c>
      <c r="Y290" s="34" t="e">
        <f t="shared" si="212"/>
        <v>#REF!</v>
      </c>
      <c r="Z290" s="34">
        <f t="shared" ref="Z290:AB290" si="213">Z291+Z293</f>
        <v>4194000</v>
      </c>
      <c r="AA290" s="34">
        <f t="shared" si="213"/>
        <v>4194000</v>
      </c>
      <c r="AB290" s="34">
        <f t="shared" si="213"/>
        <v>3023500</v>
      </c>
      <c r="AC290" s="130">
        <f t="shared" si="201"/>
        <v>72.091082498807822</v>
      </c>
    </row>
    <row r="291" spans="1:29" ht="60" x14ac:dyDescent="0.25">
      <c r="A291" s="3" t="s">
        <v>56</v>
      </c>
      <c r="B291" s="78">
        <v>52</v>
      </c>
      <c r="C291" s="78">
        <v>0</v>
      </c>
      <c r="D291" s="5" t="s">
        <v>42</v>
      </c>
      <c r="E291" s="78">
        <v>852</v>
      </c>
      <c r="F291" s="4" t="s">
        <v>106</v>
      </c>
      <c r="G291" s="4" t="s">
        <v>262</v>
      </c>
      <c r="H291" s="4" t="s">
        <v>263</v>
      </c>
      <c r="I291" s="4" t="s">
        <v>112</v>
      </c>
      <c r="J291" s="34" t="e">
        <f t="shared" ref="J291:AB291" si="214">J292</f>
        <v>#REF!</v>
      </c>
      <c r="K291" s="34" t="e">
        <f t="shared" si="214"/>
        <v>#REF!</v>
      </c>
      <c r="L291" s="34" t="e">
        <f t="shared" si="214"/>
        <v>#REF!</v>
      </c>
      <c r="M291" s="34" t="e">
        <f t="shared" si="214"/>
        <v>#REF!</v>
      </c>
      <c r="N291" s="34" t="e">
        <f t="shared" si="214"/>
        <v>#REF!</v>
      </c>
      <c r="O291" s="34" t="e">
        <f t="shared" si="214"/>
        <v>#REF!</v>
      </c>
      <c r="P291" s="34" t="e">
        <f t="shared" si="214"/>
        <v>#REF!</v>
      </c>
      <c r="Q291" s="34" t="e">
        <f t="shared" si="214"/>
        <v>#REF!</v>
      </c>
      <c r="R291" s="34" t="e">
        <f t="shared" si="214"/>
        <v>#REF!</v>
      </c>
      <c r="S291" s="34" t="e">
        <f t="shared" si="214"/>
        <v>#REF!</v>
      </c>
      <c r="T291" s="34" t="e">
        <f t="shared" si="214"/>
        <v>#REF!</v>
      </c>
      <c r="U291" s="34" t="e">
        <f t="shared" si="214"/>
        <v>#REF!</v>
      </c>
      <c r="V291" s="34" t="e">
        <f t="shared" si="214"/>
        <v>#REF!</v>
      </c>
      <c r="W291" s="34" t="e">
        <f t="shared" si="214"/>
        <v>#REF!</v>
      </c>
      <c r="X291" s="34" t="e">
        <f t="shared" si="214"/>
        <v>#REF!</v>
      </c>
      <c r="Y291" s="34" t="e">
        <f t="shared" si="214"/>
        <v>#REF!</v>
      </c>
      <c r="Z291" s="34">
        <f t="shared" si="214"/>
        <v>2791200</v>
      </c>
      <c r="AA291" s="34">
        <f t="shared" si="214"/>
        <v>2791200</v>
      </c>
      <c r="AB291" s="34">
        <f t="shared" si="214"/>
        <v>1945500</v>
      </c>
      <c r="AC291" s="130">
        <f t="shared" si="201"/>
        <v>69.701203783319002</v>
      </c>
    </row>
    <row r="292" spans="1:29" ht="18.75" customHeight="1" x14ac:dyDescent="0.25">
      <c r="A292" s="3" t="s">
        <v>113</v>
      </c>
      <c r="B292" s="78">
        <v>52</v>
      </c>
      <c r="C292" s="78">
        <v>0</v>
      </c>
      <c r="D292" s="4" t="s">
        <v>87</v>
      </c>
      <c r="E292" s="78">
        <v>852</v>
      </c>
      <c r="F292" s="4" t="s">
        <v>106</v>
      </c>
      <c r="G292" s="4" t="s">
        <v>14</v>
      </c>
      <c r="H292" s="4" t="s">
        <v>263</v>
      </c>
      <c r="I292" s="4" t="s">
        <v>114</v>
      </c>
      <c r="J292" s="34" t="e">
        <f>'2.ВС'!#REF!+'2.ВС'!#REF!+'2.ВС'!#REF!</f>
        <v>#REF!</v>
      </c>
      <c r="K292" s="34" t="e">
        <f>'2.ВС'!#REF!+'2.ВС'!#REF!+'2.ВС'!#REF!</f>
        <v>#REF!</v>
      </c>
      <c r="L292" s="34" t="e">
        <f>'2.ВС'!#REF!+'2.ВС'!#REF!+'2.ВС'!#REF!</f>
        <v>#REF!</v>
      </c>
      <c r="M292" s="34" t="e">
        <f>'2.ВС'!#REF!+'2.ВС'!#REF!+'2.ВС'!#REF!</f>
        <v>#REF!</v>
      </c>
      <c r="N292" s="34" t="e">
        <f>'2.ВС'!#REF!+'2.ВС'!#REF!+'2.ВС'!#REF!</f>
        <v>#REF!</v>
      </c>
      <c r="O292" s="34" t="e">
        <f>'2.ВС'!#REF!+'2.ВС'!#REF!+'2.ВС'!#REF!</f>
        <v>#REF!</v>
      </c>
      <c r="P292" s="34" t="e">
        <f>'2.ВС'!#REF!+'2.ВС'!#REF!+'2.ВС'!#REF!</f>
        <v>#REF!</v>
      </c>
      <c r="Q292" s="34" t="e">
        <f>'2.ВС'!#REF!+'2.ВС'!#REF!+'2.ВС'!#REF!</f>
        <v>#REF!</v>
      </c>
      <c r="R292" s="34" t="e">
        <f>'2.ВС'!#REF!+'2.ВС'!#REF!+'2.ВС'!#REF!</f>
        <v>#REF!</v>
      </c>
      <c r="S292" s="34" t="e">
        <f>'2.ВС'!#REF!+'2.ВС'!#REF!+'2.ВС'!#REF!</f>
        <v>#REF!</v>
      </c>
      <c r="T292" s="34" t="e">
        <f>'2.ВС'!#REF!+'2.ВС'!#REF!+'2.ВС'!#REF!</f>
        <v>#REF!</v>
      </c>
      <c r="U292" s="34" t="e">
        <f>'2.ВС'!#REF!+'2.ВС'!#REF!+'2.ВС'!#REF!</f>
        <v>#REF!</v>
      </c>
      <c r="V292" s="34" t="e">
        <f>'2.ВС'!#REF!+'2.ВС'!#REF!+'2.ВС'!#REF!</f>
        <v>#REF!</v>
      </c>
      <c r="W292" s="34" t="e">
        <f>'2.ВС'!#REF!+'2.ВС'!#REF!+'2.ВС'!#REF!</f>
        <v>#REF!</v>
      </c>
      <c r="X292" s="34" t="e">
        <f>'2.ВС'!#REF!+'2.ВС'!#REF!+'2.ВС'!#REF!</f>
        <v>#REF!</v>
      </c>
      <c r="Y292" s="34" t="e">
        <f>'2.ВС'!#REF!+'2.ВС'!#REF!+'2.ВС'!#REF!</f>
        <v>#REF!</v>
      </c>
      <c r="Z292" s="34">
        <f>'2.ВС'!J309+'2.ВС'!J287+'2.ВС'!J259</f>
        <v>2791200</v>
      </c>
      <c r="AA292" s="34">
        <f>'2.ВС'!K309+'2.ВС'!K287+'2.ВС'!K259</f>
        <v>2791200</v>
      </c>
      <c r="AB292" s="34">
        <f>'2.ВС'!L309+'2.ВС'!L287+'2.ВС'!L259</f>
        <v>1945500</v>
      </c>
      <c r="AC292" s="130">
        <f t="shared" si="201"/>
        <v>69.701203783319002</v>
      </c>
    </row>
    <row r="293" spans="1:29" ht="30" x14ac:dyDescent="0.25">
      <c r="A293" s="76" t="s">
        <v>131</v>
      </c>
      <c r="B293" s="78">
        <v>52</v>
      </c>
      <c r="C293" s="78">
        <v>0</v>
      </c>
      <c r="D293" s="4" t="s">
        <v>42</v>
      </c>
      <c r="E293" s="78">
        <v>852</v>
      </c>
      <c r="F293" s="4" t="s">
        <v>106</v>
      </c>
      <c r="G293" s="4" t="s">
        <v>67</v>
      </c>
      <c r="H293" s="4" t="s">
        <v>263</v>
      </c>
      <c r="I293" s="4" t="s">
        <v>132</v>
      </c>
      <c r="J293" s="34" t="e">
        <f t="shared" ref="J293:AB293" si="215">J294</f>
        <v>#REF!</v>
      </c>
      <c r="K293" s="34" t="e">
        <f t="shared" si="215"/>
        <v>#REF!</v>
      </c>
      <c r="L293" s="34" t="e">
        <f t="shared" si="215"/>
        <v>#REF!</v>
      </c>
      <c r="M293" s="34" t="e">
        <f t="shared" si="215"/>
        <v>#REF!</v>
      </c>
      <c r="N293" s="34" t="e">
        <f t="shared" si="215"/>
        <v>#REF!</v>
      </c>
      <c r="O293" s="34" t="e">
        <f t="shared" si="215"/>
        <v>#REF!</v>
      </c>
      <c r="P293" s="34" t="e">
        <f t="shared" si="215"/>
        <v>#REF!</v>
      </c>
      <c r="Q293" s="34" t="e">
        <f t="shared" si="215"/>
        <v>#REF!</v>
      </c>
      <c r="R293" s="34" t="e">
        <f t="shared" si="215"/>
        <v>#REF!</v>
      </c>
      <c r="S293" s="34" t="e">
        <f t="shared" si="215"/>
        <v>#REF!</v>
      </c>
      <c r="T293" s="34" t="e">
        <f t="shared" si="215"/>
        <v>#REF!</v>
      </c>
      <c r="U293" s="34" t="e">
        <f t="shared" si="215"/>
        <v>#REF!</v>
      </c>
      <c r="V293" s="34" t="e">
        <f t="shared" si="215"/>
        <v>#REF!</v>
      </c>
      <c r="W293" s="34" t="e">
        <f t="shared" si="215"/>
        <v>#REF!</v>
      </c>
      <c r="X293" s="34" t="e">
        <f t="shared" si="215"/>
        <v>#REF!</v>
      </c>
      <c r="Y293" s="34" t="e">
        <f t="shared" si="215"/>
        <v>#REF!</v>
      </c>
      <c r="Z293" s="34">
        <f t="shared" si="215"/>
        <v>1402800</v>
      </c>
      <c r="AA293" s="34">
        <f t="shared" si="215"/>
        <v>1402800</v>
      </c>
      <c r="AB293" s="34">
        <f t="shared" si="215"/>
        <v>1078000</v>
      </c>
      <c r="AC293" s="130">
        <f t="shared" si="201"/>
        <v>76.846307385229537</v>
      </c>
    </row>
    <row r="294" spans="1:29" ht="48.75" customHeight="1" x14ac:dyDescent="0.25">
      <c r="A294" s="76" t="s">
        <v>133</v>
      </c>
      <c r="B294" s="78">
        <v>52</v>
      </c>
      <c r="C294" s="78">
        <v>0</v>
      </c>
      <c r="D294" s="4" t="s">
        <v>42</v>
      </c>
      <c r="E294" s="78">
        <v>852</v>
      </c>
      <c r="F294" s="4" t="s">
        <v>127</v>
      </c>
      <c r="G294" s="4" t="s">
        <v>61</v>
      </c>
      <c r="H294" s="4" t="s">
        <v>263</v>
      </c>
      <c r="I294" s="4" t="s">
        <v>134</v>
      </c>
      <c r="J294" s="34" t="e">
        <f>'2.ВС'!#REF!</f>
        <v>#REF!</v>
      </c>
      <c r="K294" s="34" t="e">
        <f>'2.ВС'!#REF!</f>
        <v>#REF!</v>
      </c>
      <c r="L294" s="34" t="e">
        <f>'2.ВС'!#REF!</f>
        <v>#REF!</v>
      </c>
      <c r="M294" s="34" t="e">
        <f>'2.ВС'!#REF!</f>
        <v>#REF!</v>
      </c>
      <c r="N294" s="34" t="e">
        <f>'2.ВС'!#REF!</f>
        <v>#REF!</v>
      </c>
      <c r="O294" s="34" t="e">
        <f>'2.ВС'!#REF!</f>
        <v>#REF!</v>
      </c>
      <c r="P294" s="34" t="e">
        <f>'2.ВС'!#REF!</f>
        <v>#REF!</v>
      </c>
      <c r="Q294" s="34" t="e">
        <f>'2.ВС'!#REF!</f>
        <v>#REF!</v>
      </c>
      <c r="R294" s="34" t="e">
        <f>'2.ВС'!#REF!</f>
        <v>#REF!</v>
      </c>
      <c r="S294" s="34" t="e">
        <f>'2.ВС'!#REF!</f>
        <v>#REF!</v>
      </c>
      <c r="T294" s="34" t="e">
        <f>'2.ВС'!#REF!</f>
        <v>#REF!</v>
      </c>
      <c r="U294" s="34" t="e">
        <f>'2.ВС'!#REF!</f>
        <v>#REF!</v>
      </c>
      <c r="V294" s="34" t="e">
        <f>'2.ВС'!#REF!</f>
        <v>#REF!</v>
      </c>
      <c r="W294" s="34" t="e">
        <f>'2.ВС'!#REF!</f>
        <v>#REF!</v>
      </c>
      <c r="X294" s="34" t="e">
        <f>'2.ВС'!#REF!</f>
        <v>#REF!</v>
      </c>
      <c r="Y294" s="34" t="e">
        <f>'2.ВС'!#REF!</f>
        <v>#REF!</v>
      </c>
      <c r="Z294" s="34">
        <f>'2.ВС'!J331</f>
        <v>1402800</v>
      </c>
      <c r="AA294" s="34">
        <f>'2.ВС'!K331</f>
        <v>1402800</v>
      </c>
      <c r="AB294" s="34">
        <f>'2.ВС'!L331</f>
        <v>1078000</v>
      </c>
      <c r="AC294" s="130">
        <f t="shared" si="201"/>
        <v>76.846307385229537</v>
      </c>
    </row>
    <row r="295" spans="1:29" ht="78" customHeight="1" x14ac:dyDescent="0.25">
      <c r="A295" s="29" t="s">
        <v>252</v>
      </c>
      <c r="B295" s="14">
        <v>52</v>
      </c>
      <c r="C295" s="14">
        <v>0</v>
      </c>
      <c r="D295" s="31" t="s">
        <v>233</v>
      </c>
      <c r="E295" s="14"/>
      <c r="F295" s="31"/>
      <c r="G295" s="31"/>
      <c r="H295" s="31"/>
      <c r="I295" s="31"/>
      <c r="J295" s="35" t="e">
        <f t="shared" ref="J295:AB295" si="216">J296</f>
        <v>#REF!</v>
      </c>
      <c r="K295" s="35" t="e">
        <f t="shared" si="216"/>
        <v>#REF!</v>
      </c>
      <c r="L295" s="35" t="e">
        <f t="shared" si="216"/>
        <v>#REF!</v>
      </c>
      <c r="M295" s="35" t="e">
        <f t="shared" si="216"/>
        <v>#REF!</v>
      </c>
      <c r="N295" s="35" t="e">
        <f t="shared" si="216"/>
        <v>#REF!</v>
      </c>
      <c r="O295" s="35" t="e">
        <f t="shared" si="216"/>
        <v>#REF!</v>
      </c>
      <c r="P295" s="35" t="e">
        <f t="shared" si="216"/>
        <v>#REF!</v>
      </c>
      <c r="Q295" s="35" t="e">
        <f t="shared" si="216"/>
        <v>#REF!</v>
      </c>
      <c r="R295" s="35" t="e">
        <f t="shared" si="216"/>
        <v>#REF!</v>
      </c>
      <c r="S295" s="35" t="e">
        <f t="shared" si="216"/>
        <v>#REF!</v>
      </c>
      <c r="T295" s="35" t="e">
        <f t="shared" si="216"/>
        <v>#REF!</v>
      </c>
      <c r="U295" s="35" t="e">
        <f t="shared" si="216"/>
        <v>#REF!</v>
      </c>
      <c r="V295" s="35" t="e">
        <f t="shared" si="216"/>
        <v>#REF!</v>
      </c>
      <c r="W295" s="35" t="e">
        <f t="shared" si="216"/>
        <v>#REF!</v>
      </c>
      <c r="X295" s="35" t="e">
        <f t="shared" si="216"/>
        <v>#REF!</v>
      </c>
      <c r="Y295" s="35" t="e">
        <f t="shared" si="216"/>
        <v>#REF!</v>
      </c>
      <c r="Z295" s="35">
        <f t="shared" si="216"/>
        <v>8686200</v>
      </c>
      <c r="AA295" s="35">
        <f t="shared" si="216"/>
        <v>8686200</v>
      </c>
      <c r="AB295" s="35">
        <f t="shared" si="216"/>
        <v>5849174.9400000004</v>
      </c>
      <c r="AC295" s="130">
        <f t="shared" si="201"/>
        <v>67.338708986668522</v>
      </c>
    </row>
    <row r="296" spans="1:29" s="36" customFormat="1" ht="42.75" x14ac:dyDescent="0.25">
      <c r="A296" s="29" t="s">
        <v>156</v>
      </c>
      <c r="B296" s="14">
        <v>52</v>
      </c>
      <c r="C296" s="14">
        <v>0</v>
      </c>
      <c r="D296" s="38" t="s">
        <v>233</v>
      </c>
      <c r="E296" s="14">
        <v>852</v>
      </c>
      <c r="F296" s="5"/>
      <c r="G296" s="5"/>
      <c r="H296" s="5"/>
      <c r="I296" s="4"/>
      <c r="J296" s="35" t="e">
        <f>J297+J300+J305+J308+#REF!</f>
        <v>#REF!</v>
      </c>
      <c r="K296" s="35" t="e">
        <f>K297+K300+K305+K308+#REF!</f>
        <v>#REF!</v>
      </c>
      <c r="L296" s="35" t="e">
        <f>L297+L300+L305+L308+#REF!</f>
        <v>#REF!</v>
      </c>
      <c r="M296" s="35" t="e">
        <f>M297+M300+M305+M308+#REF!</f>
        <v>#REF!</v>
      </c>
      <c r="N296" s="35" t="e">
        <f>N297+N300+N305+N308+#REF!</f>
        <v>#REF!</v>
      </c>
      <c r="O296" s="35" t="e">
        <f>O297+O300+O305+O308+#REF!</f>
        <v>#REF!</v>
      </c>
      <c r="P296" s="35" t="e">
        <f>P297+P300+P305+P308+#REF!</f>
        <v>#REF!</v>
      </c>
      <c r="Q296" s="35" t="e">
        <f>Q297+Q300+Q305+Q308+#REF!</f>
        <v>#REF!</v>
      </c>
      <c r="R296" s="35" t="e">
        <f>R297+R300+R305+R308+#REF!</f>
        <v>#REF!</v>
      </c>
      <c r="S296" s="35" t="e">
        <f>S297+S300+S305+S308+#REF!</f>
        <v>#REF!</v>
      </c>
      <c r="T296" s="35" t="e">
        <f>T297+T300+T305+T308+#REF!</f>
        <v>#REF!</v>
      </c>
      <c r="U296" s="35" t="e">
        <f>U297+U300+U305+U308+#REF!</f>
        <v>#REF!</v>
      </c>
      <c r="V296" s="35" t="e">
        <f>V297+V300+V305+V308+#REF!</f>
        <v>#REF!</v>
      </c>
      <c r="W296" s="35" t="e">
        <f>W297+W300+W305+W308+#REF!</f>
        <v>#REF!</v>
      </c>
      <c r="X296" s="35" t="e">
        <f>X297+X300+X305+X308+#REF!</f>
        <v>#REF!</v>
      </c>
      <c r="Y296" s="35" t="e">
        <f>Y297+Y300+Y305+Y308+#REF!</f>
        <v>#REF!</v>
      </c>
      <c r="Z296" s="35">
        <f>Z297+Z300+Z305+Z308</f>
        <v>8686200</v>
      </c>
      <c r="AA296" s="35">
        <f t="shared" ref="AA296:AB296" si="217">AA297+AA300+AA305+AA308</f>
        <v>8686200</v>
      </c>
      <c r="AB296" s="35">
        <f t="shared" si="217"/>
        <v>5849174.9400000004</v>
      </c>
      <c r="AC296" s="130">
        <f t="shared" si="201"/>
        <v>67.338708986668522</v>
      </c>
    </row>
    <row r="297" spans="1:29" ht="74.25" customHeight="1" x14ac:dyDescent="0.25">
      <c r="A297" s="25" t="s">
        <v>187</v>
      </c>
      <c r="B297" s="78">
        <v>52</v>
      </c>
      <c r="C297" s="78">
        <v>0</v>
      </c>
      <c r="D297" s="4" t="s">
        <v>233</v>
      </c>
      <c r="E297" s="78">
        <v>852</v>
      </c>
      <c r="F297" s="4" t="s">
        <v>127</v>
      </c>
      <c r="G297" s="4" t="s">
        <v>61</v>
      </c>
      <c r="H297" s="4" t="s">
        <v>264</v>
      </c>
      <c r="I297" s="31"/>
      <c r="J297" s="34" t="e">
        <f t="shared" ref="J297:AB298" si="218">J298</f>
        <v>#REF!</v>
      </c>
      <c r="K297" s="34" t="e">
        <f t="shared" si="218"/>
        <v>#REF!</v>
      </c>
      <c r="L297" s="34" t="e">
        <f t="shared" si="218"/>
        <v>#REF!</v>
      </c>
      <c r="M297" s="34" t="e">
        <f t="shared" si="218"/>
        <v>#REF!</v>
      </c>
      <c r="N297" s="34" t="e">
        <f t="shared" si="218"/>
        <v>#REF!</v>
      </c>
      <c r="O297" s="34" t="e">
        <f t="shared" si="218"/>
        <v>#REF!</v>
      </c>
      <c r="P297" s="34" t="e">
        <f t="shared" si="218"/>
        <v>#REF!</v>
      </c>
      <c r="Q297" s="34" t="e">
        <f t="shared" si="218"/>
        <v>#REF!</v>
      </c>
      <c r="R297" s="34" t="e">
        <f t="shared" si="218"/>
        <v>#REF!</v>
      </c>
      <c r="S297" s="34" t="e">
        <f t="shared" si="218"/>
        <v>#REF!</v>
      </c>
      <c r="T297" s="34" t="e">
        <f t="shared" si="218"/>
        <v>#REF!</v>
      </c>
      <c r="U297" s="34" t="e">
        <f t="shared" si="218"/>
        <v>#REF!</v>
      </c>
      <c r="V297" s="34" t="e">
        <f t="shared" si="218"/>
        <v>#REF!</v>
      </c>
      <c r="W297" s="34" t="e">
        <f t="shared" si="218"/>
        <v>#REF!</v>
      </c>
      <c r="X297" s="34" t="e">
        <f t="shared" si="218"/>
        <v>#REF!</v>
      </c>
      <c r="Y297" s="34" t="e">
        <f t="shared" si="218"/>
        <v>#REF!</v>
      </c>
      <c r="Z297" s="34">
        <f t="shared" si="218"/>
        <v>135000</v>
      </c>
      <c r="AA297" s="34">
        <f t="shared" si="218"/>
        <v>135000</v>
      </c>
      <c r="AB297" s="34">
        <f t="shared" si="218"/>
        <v>37500</v>
      </c>
      <c r="AC297" s="130">
        <f t="shared" si="201"/>
        <v>27.777777777777779</v>
      </c>
    </row>
    <row r="298" spans="1:29" ht="30" x14ac:dyDescent="0.25">
      <c r="A298" s="76" t="s">
        <v>131</v>
      </c>
      <c r="B298" s="78">
        <v>52</v>
      </c>
      <c r="C298" s="78">
        <v>0</v>
      </c>
      <c r="D298" s="4" t="s">
        <v>233</v>
      </c>
      <c r="E298" s="78">
        <v>852</v>
      </c>
      <c r="F298" s="4" t="s">
        <v>127</v>
      </c>
      <c r="G298" s="4" t="s">
        <v>61</v>
      </c>
      <c r="H298" s="4" t="s">
        <v>264</v>
      </c>
      <c r="I298" s="4" t="s">
        <v>132</v>
      </c>
      <c r="J298" s="34" t="e">
        <f t="shared" si="218"/>
        <v>#REF!</v>
      </c>
      <c r="K298" s="34" t="e">
        <f t="shared" si="218"/>
        <v>#REF!</v>
      </c>
      <c r="L298" s="34" t="e">
        <f t="shared" si="218"/>
        <v>#REF!</v>
      </c>
      <c r="M298" s="34" t="e">
        <f t="shared" si="218"/>
        <v>#REF!</v>
      </c>
      <c r="N298" s="34" t="e">
        <f t="shared" si="218"/>
        <v>#REF!</v>
      </c>
      <c r="O298" s="34" t="e">
        <f t="shared" si="218"/>
        <v>#REF!</v>
      </c>
      <c r="P298" s="34" t="e">
        <f t="shared" si="218"/>
        <v>#REF!</v>
      </c>
      <c r="Q298" s="34" t="e">
        <f t="shared" si="218"/>
        <v>#REF!</v>
      </c>
      <c r="R298" s="34" t="e">
        <f t="shared" si="218"/>
        <v>#REF!</v>
      </c>
      <c r="S298" s="34" t="e">
        <f t="shared" si="218"/>
        <v>#REF!</v>
      </c>
      <c r="T298" s="34" t="e">
        <f t="shared" si="218"/>
        <v>#REF!</v>
      </c>
      <c r="U298" s="34" t="e">
        <f t="shared" si="218"/>
        <v>#REF!</v>
      </c>
      <c r="V298" s="34" t="e">
        <f t="shared" si="218"/>
        <v>#REF!</v>
      </c>
      <c r="W298" s="34" t="e">
        <f t="shared" si="218"/>
        <v>#REF!</v>
      </c>
      <c r="X298" s="34" t="e">
        <f t="shared" si="218"/>
        <v>#REF!</v>
      </c>
      <c r="Y298" s="34" t="e">
        <f t="shared" si="218"/>
        <v>#REF!</v>
      </c>
      <c r="Z298" s="34">
        <f t="shared" si="218"/>
        <v>135000</v>
      </c>
      <c r="AA298" s="34">
        <f t="shared" si="218"/>
        <v>135000</v>
      </c>
      <c r="AB298" s="34">
        <f t="shared" si="218"/>
        <v>37500</v>
      </c>
      <c r="AC298" s="130">
        <f t="shared" si="201"/>
        <v>27.777777777777779</v>
      </c>
    </row>
    <row r="299" spans="1:29" ht="48.75" customHeight="1" x14ac:dyDescent="0.25">
      <c r="A299" s="76" t="s">
        <v>133</v>
      </c>
      <c r="B299" s="78">
        <v>52</v>
      </c>
      <c r="C299" s="78">
        <v>0</v>
      </c>
      <c r="D299" s="4" t="s">
        <v>233</v>
      </c>
      <c r="E299" s="78">
        <v>852</v>
      </c>
      <c r="F299" s="4" t="s">
        <v>127</v>
      </c>
      <c r="G299" s="4" t="s">
        <v>61</v>
      </c>
      <c r="H299" s="4" t="s">
        <v>264</v>
      </c>
      <c r="I299" s="4" t="s">
        <v>134</v>
      </c>
      <c r="J299" s="34" t="e">
        <f>'2.ВС'!#REF!</f>
        <v>#REF!</v>
      </c>
      <c r="K299" s="34" t="e">
        <f>'2.ВС'!#REF!</f>
        <v>#REF!</v>
      </c>
      <c r="L299" s="34" t="e">
        <f>'2.ВС'!#REF!</f>
        <v>#REF!</v>
      </c>
      <c r="M299" s="34" t="e">
        <f>'2.ВС'!#REF!</f>
        <v>#REF!</v>
      </c>
      <c r="N299" s="34" t="e">
        <f>'2.ВС'!#REF!</f>
        <v>#REF!</v>
      </c>
      <c r="O299" s="34" t="e">
        <f>'2.ВС'!#REF!</f>
        <v>#REF!</v>
      </c>
      <c r="P299" s="34" t="e">
        <f>'2.ВС'!#REF!</f>
        <v>#REF!</v>
      </c>
      <c r="Q299" s="34" t="e">
        <f>'2.ВС'!#REF!</f>
        <v>#REF!</v>
      </c>
      <c r="R299" s="34" t="e">
        <f>'2.ВС'!#REF!</f>
        <v>#REF!</v>
      </c>
      <c r="S299" s="34" t="e">
        <f>'2.ВС'!#REF!</f>
        <v>#REF!</v>
      </c>
      <c r="T299" s="34" t="e">
        <f>'2.ВС'!#REF!</f>
        <v>#REF!</v>
      </c>
      <c r="U299" s="34" t="e">
        <f>'2.ВС'!#REF!</f>
        <v>#REF!</v>
      </c>
      <c r="V299" s="34" t="e">
        <f>'2.ВС'!#REF!</f>
        <v>#REF!</v>
      </c>
      <c r="W299" s="34" t="e">
        <f>'2.ВС'!#REF!</f>
        <v>#REF!</v>
      </c>
      <c r="X299" s="34" t="e">
        <f>'2.ВС'!#REF!</f>
        <v>#REF!</v>
      </c>
      <c r="Y299" s="34" t="e">
        <f>'2.ВС'!#REF!</f>
        <v>#REF!</v>
      </c>
      <c r="Z299" s="34">
        <f>'2.ВС'!J336</f>
        <v>135000</v>
      </c>
      <c r="AA299" s="34">
        <f>'2.ВС'!K336</f>
        <v>135000</v>
      </c>
      <c r="AB299" s="34">
        <f>'2.ВС'!L336</f>
        <v>37500</v>
      </c>
      <c r="AC299" s="130">
        <f t="shared" si="201"/>
        <v>27.777777777777779</v>
      </c>
    </row>
    <row r="300" spans="1:29" ht="226.5" customHeight="1" x14ac:dyDescent="0.25">
      <c r="A300" s="25" t="s">
        <v>354</v>
      </c>
      <c r="B300" s="78">
        <v>52</v>
      </c>
      <c r="C300" s="78">
        <v>0</v>
      </c>
      <c r="D300" s="4" t="s">
        <v>233</v>
      </c>
      <c r="E300" s="78">
        <v>852</v>
      </c>
      <c r="F300" s="4"/>
      <c r="G300" s="4"/>
      <c r="H300" s="4" t="s">
        <v>359</v>
      </c>
      <c r="I300" s="4"/>
      <c r="J300" s="34" t="e">
        <f t="shared" ref="J300" si="219">J301+J303</f>
        <v>#REF!</v>
      </c>
      <c r="K300" s="34" t="e">
        <f t="shared" ref="K300:U300" si="220">K301+K303</f>
        <v>#REF!</v>
      </c>
      <c r="L300" s="34" t="e">
        <f t="shared" si="220"/>
        <v>#REF!</v>
      </c>
      <c r="M300" s="34" t="e">
        <f t="shared" si="220"/>
        <v>#REF!</v>
      </c>
      <c r="N300" s="34" t="e">
        <f t="shared" si="220"/>
        <v>#REF!</v>
      </c>
      <c r="O300" s="34" t="e">
        <f t="shared" si="220"/>
        <v>#REF!</v>
      </c>
      <c r="P300" s="34" t="e">
        <f t="shared" si="220"/>
        <v>#REF!</v>
      </c>
      <c r="Q300" s="34" t="e">
        <f t="shared" si="220"/>
        <v>#REF!</v>
      </c>
      <c r="R300" s="34" t="e">
        <f t="shared" si="220"/>
        <v>#REF!</v>
      </c>
      <c r="S300" s="34" t="e">
        <f t="shared" si="220"/>
        <v>#REF!</v>
      </c>
      <c r="T300" s="34" t="e">
        <f t="shared" si="220"/>
        <v>#REF!</v>
      </c>
      <c r="U300" s="34" t="e">
        <f t="shared" si="220"/>
        <v>#REF!</v>
      </c>
      <c r="V300" s="34" t="e">
        <f t="shared" ref="V300:Y300" si="221">V301+V303</f>
        <v>#REF!</v>
      </c>
      <c r="W300" s="34" t="e">
        <f t="shared" si="221"/>
        <v>#REF!</v>
      </c>
      <c r="X300" s="34" t="e">
        <f t="shared" si="221"/>
        <v>#REF!</v>
      </c>
      <c r="Y300" s="34" t="e">
        <f t="shared" si="221"/>
        <v>#REF!</v>
      </c>
      <c r="Z300" s="34">
        <f t="shared" ref="Z300:AB300" si="222">Z301+Z303</f>
        <v>652116</v>
      </c>
      <c r="AA300" s="34">
        <f t="shared" si="222"/>
        <v>652116</v>
      </c>
      <c r="AB300" s="34">
        <f t="shared" si="222"/>
        <v>385542.87000000005</v>
      </c>
      <c r="AC300" s="130">
        <f t="shared" si="201"/>
        <v>59.121823417919515</v>
      </c>
    </row>
    <row r="301" spans="1:29" ht="106.5" customHeight="1" x14ac:dyDescent="0.25">
      <c r="A301" s="76" t="s">
        <v>19</v>
      </c>
      <c r="B301" s="78">
        <v>52</v>
      </c>
      <c r="C301" s="78">
        <v>0</v>
      </c>
      <c r="D301" s="4" t="s">
        <v>233</v>
      </c>
      <c r="E301" s="78">
        <v>852</v>
      </c>
      <c r="F301" s="5" t="s">
        <v>127</v>
      </c>
      <c r="G301" s="5" t="s">
        <v>142</v>
      </c>
      <c r="H301" s="4" t="s">
        <v>359</v>
      </c>
      <c r="I301" s="4" t="s">
        <v>21</v>
      </c>
      <c r="J301" s="34" t="e">
        <f t="shared" ref="J301:AB301" si="223">J302</f>
        <v>#REF!</v>
      </c>
      <c r="K301" s="34" t="e">
        <f t="shared" si="223"/>
        <v>#REF!</v>
      </c>
      <c r="L301" s="34" t="e">
        <f t="shared" si="223"/>
        <v>#REF!</v>
      </c>
      <c r="M301" s="34" t="e">
        <f t="shared" si="223"/>
        <v>#REF!</v>
      </c>
      <c r="N301" s="34" t="e">
        <f t="shared" si="223"/>
        <v>#REF!</v>
      </c>
      <c r="O301" s="34" t="e">
        <f t="shared" si="223"/>
        <v>#REF!</v>
      </c>
      <c r="P301" s="34" t="e">
        <f t="shared" si="223"/>
        <v>#REF!</v>
      </c>
      <c r="Q301" s="34" t="e">
        <f t="shared" si="223"/>
        <v>#REF!</v>
      </c>
      <c r="R301" s="34" t="e">
        <f t="shared" si="223"/>
        <v>#REF!</v>
      </c>
      <c r="S301" s="34" t="e">
        <f t="shared" si="223"/>
        <v>#REF!</v>
      </c>
      <c r="T301" s="34" t="e">
        <f t="shared" si="223"/>
        <v>#REF!</v>
      </c>
      <c r="U301" s="34" t="e">
        <f t="shared" si="223"/>
        <v>#REF!</v>
      </c>
      <c r="V301" s="34" t="e">
        <f t="shared" si="223"/>
        <v>#REF!</v>
      </c>
      <c r="W301" s="34" t="e">
        <f t="shared" si="223"/>
        <v>#REF!</v>
      </c>
      <c r="X301" s="34" t="e">
        <f t="shared" si="223"/>
        <v>#REF!</v>
      </c>
      <c r="Y301" s="34" t="e">
        <f t="shared" si="223"/>
        <v>#REF!</v>
      </c>
      <c r="Z301" s="34">
        <f t="shared" si="223"/>
        <v>503838</v>
      </c>
      <c r="AA301" s="34">
        <f t="shared" si="223"/>
        <v>503838</v>
      </c>
      <c r="AB301" s="34">
        <f t="shared" si="223"/>
        <v>344477.66000000003</v>
      </c>
      <c r="AC301" s="130">
        <f t="shared" si="201"/>
        <v>68.370718365823947</v>
      </c>
    </row>
    <row r="302" spans="1:29" ht="45" x14ac:dyDescent="0.25">
      <c r="A302" s="76" t="s">
        <v>11</v>
      </c>
      <c r="B302" s="78">
        <v>52</v>
      </c>
      <c r="C302" s="78">
        <v>0</v>
      </c>
      <c r="D302" s="4" t="s">
        <v>233</v>
      </c>
      <c r="E302" s="78">
        <v>852</v>
      </c>
      <c r="F302" s="5" t="s">
        <v>127</v>
      </c>
      <c r="G302" s="5" t="s">
        <v>142</v>
      </c>
      <c r="H302" s="4" t="s">
        <v>359</v>
      </c>
      <c r="I302" s="4" t="s">
        <v>22</v>
      </c>
      <c r="J302" s="34" t="e">
        <f>'2.ВС'!#REF!</f>
        <v>#REF!</v>
      </c>
      <c r="K302" s="34" t="e">
        <f>'2.ВС'!#REF!</f>
        <v>#REF!</v>
      </c>
      <c r="L302" s="34" t="e">
        <f>'2.ВС'!#REF!</f>
        <v>#REF!</v>
      </c>
      <c r="M302" s="34" t="e">
        <f>'2.ВС'!#REF!</f>
        <v>#REF!</v>
      </c>
      <c r="N302" s="34" t="e">
        <f>'2.ВС'!#REF!</f>
        <v>#REF!</v>
      </c>
      <c r="O302" s="34" t="e">
        <f>'2.ВС'!#REF!</f>
        <v>#REF!</v>
      </c>
      <c r="P302" s="34" t="e">
        <f>'2.ВС'!#REF!</f>
        <v>#REF!</v>
      </c>
      <c r="Q302" s="34" t="e">
        <f>'2.ВС'!#REF!</f>
        <v>#REF!</v>
      </c>
      <c r="R302" s="34" t="e">
        <f>'2.ВС'!#REF!</f>
        <v>#REF!</v>
      </c>
      <c r="S302" s="34" t="e">
        <f>'2.ВС'!#REF!</f>
        <v>#REF!</v>
      </c>
      <c r="T302" s="34" t="e">
        <f>'2.ВС'!#REF!</f>
        <v>#REF!</v>
      </c>
      <c r="U302" s="34" t="e">
        <f>'2.ВС'!#REF!</f>
        <v>#REF!</v>
      </c>
      <c r="V302" s="34" t="e">
        <f>'2.ВС'!#REF!</f>
        <v>#REF!</v>
      </c>
      <c r="W302" s="34" t="e">
        <f>'2.ВС'!#REF!</f>
        <v>#REF!</v>
      </c>
      <c r="X302" s="34" t="e">
        <f>'2.ВС'!#REF!</f>
        <v>#REF!</v>
      </c>
      <c r="Y302" s="34" t="e">
        <f>'2.ВС'!#REF!</f>
        <v>#REF!</v>
      </c>
      <c r="Z302" s="34">
        <f>'2.ВС'!J351</f>
        <v>503838</v>
      </c>
      <c r="AA302" s="34">
        <f>'2.ВС'!K351</f>
        <v>503838</v>
      </c>
      <c r="AB302" s="34">
        <f>'2.ВС'!L351</f>
        <v>344477.66000000003</v>
      </c>
      <c r="AC302" s="130">
        <f t="shared" si="201"/>
        <v>68.370718365823947</v>
      </c>
    </row>
    <row r="303" spans="1:29" ht="46.5" customHeight="1" x14ac:dyDescent="0.25">
      <c r="A303" s="3" t="s">
        <v>25</v>
      </c>
      <c r="B303" s="78">
        <v>52</v>
      </c>
      <c r="C303" s="78">
        <v>0</v>
      </c>
      <c r="D303" s="4" t="s">
        <v>233</v>
      </c>
      <c r="E303" s="78">
        <v>852</v>
      </c>
      <c r="F303" s="5" t="s">
        <v>127</v>
      </c>
      <c r="G303" s="5" t="s">
        <v>142</v>
      </c>
      <c r="H303" s="4" t="s">
        <v>359</v>
      </c>
      <c r="I303" s="4" t="s">
        <v>26</v>
      </c>
      <c r="J303" s="34" t="e">
        <f t="shared" ref="J303:AB303" si="224">J304</f>
        <v>#REF!</v>
      </c>
      <c r="K303" s="34" t="e">
        <f t="shared" si="224"/>
        <v>#REF!</v>
      </c>
      <c r="L303" s="34" t="e">
        <f t="shared" si="224"/>
        <v>#REF!</v>
      </c>
      <c r="M303" s="34" t="e">
        <f t="shared" si="224"/>
        <v>#REF!</v>
      </c>
      <c r="N303" s="34" t="e">
        <f t="shared" si="224"/>
        <v>#REF!</v>
      </c>
      <c r="O303" s="34" t="e">
        <f t="shared" si="224"/>
        <v>#REF!</v>
      </c>
      <c r="P303" s="34" t="e">
        <f t="shared" si="224"/>
        <v>#REF!</v>
      </c>
      <c r="Q303" s="34" t="e">
        <f t="shared" si="224"/>
        <v>#REF!</v>
      </c>
      <c r="R303" s="34" t="e">
        <f t="shared" si="224"/>
        <v>#REF!</v>
      </c>
      <c r="S303" s="34" t="e">
        <f t="shared" si="224"/>
        <v>#REF!</v>
      </c>
      <c r="T303" s="34" t="e">
        <f t="shared" si="224"/>
        <v>#REF!</v>
      </c>
      <c r="U303" s="34" t="e">
        <f t="shared" si="224"/>
        <v>#REF!</v>
      </c>
      <c r="V303" s="34" t="e">
        <f t="shared" si="224"/>
        <v>#REF!</v>
      </c>
      <c r="W303" s="34" t="e">
        <f t="shared" si="224"/>
        <v>#REF!</v>
      </c>
      <c r="X303" s="34" t="e">
        <f t="shared" si="224"/>
        <v>#REF!</v>
      </c>
      <c r="Y303" s="34" t="e">
        <f t="shared" si="224"/>
        <v>#REF!</v>
      </c>
      <c r="Z303" s="34">
        <f t="shared" si="224"/>
        <v>148278</v>
      </c>
      <c r="AA303" s="34">
        <f t="shared" si="224"/>
        <v>148278</v>
      </c>
      <c r="AB303" s="34">
        <f t="shared" si="224"/>
        <v>41065.21</v>
      </c>
      <c r="AC303" s="130">
        <f t="shared" si="201"/>
        <v>27.694742308366717</v>
      </c>
    </row>
    <row r="304" spans="1:29" s="36" customFormat="1" ht="60" x14ac:dyDescent="0.25">
      <c r="A304" s="3" t="s">
        <v>12</v>
      </c>
      <c r="B304" s="78">
        <v>52</v>
      </c>
      <c r="C304" s="78">
        <v>0</v>
      </c>
      <c r="D304" s="4" t="s">
        <v>233</v>
      </c>
      <c r="E304" s="78">
        <v>852</v>
      </c>
      <c r="F304" s="5" t="s">
        <v>127</v>
      </c>
      <c r="G304" s="5" t="s">
        <v>142</v>
      </c>
      <c r="H304" s="4" t="s">
        <v>359</v>
      </c>
      <c r="I304" s="4" t="s">
        <v>27</v>
      </c>
      <c r="J304" s="34" t="e">
        <f>'2.ВС'!#REF!</f>
        <v>#REF!</v>
      </c>
      <c r="K304" s="34" t="e">
        <f>'2.ВС'!#REF!</f>
        <v>#REF!</v>
      </c>
      <c r="L304" s="34" t="e">
        <f>'2.ВС'!#REF!</f>
        <v>#REF!</v>
      </c>
      <c r="M304" s="34" t="e">
        <f>'2.ВС'!#REF!</f>
        <v>#REF!</v>
      </c>
      <c r="N304" s="34" t="e">
        <f>'2.ВС'!#REF!</f>
        <v>#REF!</v>
      </c>
      <c r="O304" s="34" t="e">
        <f>'2.ВС'!#REF!</f>
        <v>#REF!</v>
      </c>
      <c r="P304" s="34" t="e">
        <f>'2.ВС'!#REF!</f>
        <v>#REF!</v>
      </c>
      <c r="Q304" s="34" t="e">
        <f>'2.ВС'!#REF!</f>
        <v>#REF!</v>
      </c>
      <c r="R304" s="34" t="e">
        <f>'2.ВС'!#REF!</f>
        <v>#REF!</v>
      </c>
      <c r="S304" s="34" t="e">
        <f>'2.ВС'!#REF!</f>
        <v>#REF!</v>
      </c>
      <c r="T304" s="34" t="e">
        <f>'2.ВС'!#REF!</f>
        <v>#REF!</v>
      </c>
      <c r="U304" s="34" t="e">
        <f>'2.ВС'!#REF!</f>
        <v>#REF!</v>
      </c>
      <c r="V304" s="34" t="e">
        <f>'2.ВС'!#REF!</f>
        <v>#REF!</v>
      </c>
      <c r="W304" s="34" t="e">
        <f>'2.ВС'!#REF!</f>
        <v>#REF!</v>
      </c>
      <c r="X304" s="34" t="e">
        <f>'2.ВС'!#REF!</f>
        <v>#REF!</v>
      </c>
      <c r="Y304" s="34" t="e">
        <f>'2.ВС'!#REF!</f>
        <v>#REF!</v>
      </c>
      <c r="Z304" s="34">
        <f>'2.ВС'!J353</f>
        <v>148278</v>
      </c>
      <c r="AA304" s="34">
        <f>'2.ВС'!K353</f>
        <v>148278</v>
      </c>
      <c r="AB304" s="34">
        <f>'2.ВС'!L353</f>
        <v>41065.21</v>
      </c>
      <c r="AC304" s="130">
        <f t="shared" si="201"/>
        <v>27.694742308366717</v>
      </c>
    </row>
    <row r="305" spans="1:29" ht="241.5" customHeight="1" x14ac:dyDescent="0.25">
      <c r="A305" s="25" t="s">
        <v>365</v>
      </c>
      <c r="B305" s="78">
        <v>52</v>
      </c>
      <c r="C305" s="78">
        <v>0</v>
      </c>
      <c r="D305" s="4" t="s">
        <v>233</v>
      </c>
      <c r="E305" s="78">
        <v>852</v>
      </c>
      <c r="F305" s="4"/>
      <c r="G305" s="4"/>
      <c r="H305" s="4" t="s">
        <v>360</v>
      </c>
      <c r="I305" s="4"/>
      <c r="J305" s="34" t="e">
        <f t="shared" ref="J305:AB305" si="225">J306</f>
        <v>#REF!</v>
      </c>
      <c r="K305" s="34" t="e">
        <f t="shared" si="225"/>
        <v>#REF!</v>
      </c>
      <c r="L305" s="34" t="e">
        <f t="shared" si="225"/>
        <v>#REF!</v>
      </c>
      <c r="M305" s="34" t="e">
        <f t="shared" si="225"/>
        <v>#REF!</v>
      </c>
      <c r="N305" s="34" t="e">
        <f t="shared" si="225"/>
        <v>#REF!</v>
      </c>
      <c r="O305" s="34" t="e">
        <f t="shared" si="225"/>
        <v>#REF!</v>
      </c>
      <c r="P305" s="34" t="e">
        <f t="shared" si="225"/>
        <v>#REF!</v>
      </c>
      <c r="Q305" s="34" t="e">
        <f t="shared" si="225"/>
        <v>#REF!</v>
      </c>
      <c r="R305" s="34" t="e">
        <f t="shared" si="225"/>
        <v>#REF!</v>
      </c>
      <c r="S305" s="34" t="e">
        <f t="shared" si="225"/>
        <v>#REF!</v>
      </c>
      <c r="T305" s="34" t="e">
        <f t="shared" si="225"/>
        <v>#REF!</v>
      </c>
      <c r="U305" s="34" t="e">
        <f t="shared" si="225"/>
        <v>#REF!</v>
      </c>
      <c r="V305" s="34" t="e">
        <f t="shared" si="225"/>
        <v>#REF!</v>
      </c>
      <c r="W305" s="34" t="e">
        <f t="shared" si="225"/>
        <v>#REF!</v>
      </c>
      <c r="X305" s="34" t="e">
        <f t="shared" si="225"/>
        <v>#REF!</v>
      </c>
      <c r="Y305" s="34" t="e">
        <f t="shared" si="225"/>
        <v>#REF!</v>
      </c>
      <c r="Z305" s="34">
        <f t="shared" si="225"/>
        <v>14000</v>
      </c>
      <c r="AA305" s="34">
        <f t="shared" si="225"/>
        <v>14000</v>
      </c>
      <c r="AB305" s="34">
        <f t="shared" si="225"/>
        <v>0</v>
      </c>
      <c r="AC305" s="130">
        <f t="shared" si="201"/>
        <v>0</v>
      </c>
    </row>
    <row r="306" spans="1:29" ht="46.5" customHeight="1" x14ac:dyDescent="0.25">
      <c r="A306" s="3" t="s">
        <v>25</v>
      </c>
      <c r="B306" s="78">
        <v>52</v>
      </c>
      <c r="C306" s="78">
        <v>0</v>
      </c>
      <c r="D306" s="4" t="s">
        <v>233</v>
      </c>
      <c r="E306" s="78">
        <v>852</v>
      </c>
      <c r="F306" s="5" t="s">
        <v>127</v>
      </c>
      <c r="G306" s="5" t="s">
        <v>142</v>
      </c>
      <c r="H306" s="4" t="s">
        <v>360</v>
      </c>
      <c r="I306" s="4" t="s">
        <v>26</v>
      </c>
      <c r="J306" s="34" t="e">
        <f t="shared" ref="J306:AB306" si="226">J307</f>
        <v>#REF!</v>
      </c>
      <c r="K306" s="34" t="e">
        <f t="shared" si="226"/>
        <v>#REF!</v>
      </c>
      <c r="L306" s="34" t="e">
        <f t="shared" si="226"/>
        <v>#REF!</v>
      </c>
      <c r="M306" s="34" t="e">
        <f t="shared" si="226"/>
        <v>#REF!</v>
      </c>
      <c r="N306" s="34" t="e">
        <f t="shared" si="226"/>
        <v>#REF!</v>
      </c>
      <c r="O306" s="34" t="e">
        <f t="shared" si="226"/>
        <v>#REF!</v>
      </c>
      <c r="P306" s="34" t="e">
        <f t="shared" si="226"/>
        <v>#REF!</v>
      </c>
      <c r="Q306" s="34" t="e">
        <f t="shared" si="226"/>
        <v>#REF!</v>
      </c>
      <c r="R306" s="34" t="e">
        <f t="shared" si="226"/>
        <v>#REF!</v>
      </c>
      <c r="S306" s="34" t="e">
        <f t="shared" si="226"/>
        <v>#REF!</v>
      </c>
      <c r="T306" s="34" t="e">
        <f t="shared" si="226"/>
        <v>#REF!</v>
      </c>
      <c r="U306" s="34" t="e">
        <f t="shared" si="226"/>
        <v>#REF!</v>
      </c>
      <c r="V306" s="34" t="e">
        <f t="shared" si="226"/>
        <v>#REF!</v>
      </c>
      <c r="W306" s="34" t="e">
        <f t="shared" si="226"/>
        <v>#REF!</v>
      </c>
      <c r="X306" s="34" t="e">
        <f t="shared" si="226"/>
        <v>#REF!</v>
      </c>
      <c r="Y306" s="34" t="e">
        <f t="shared" si="226"/>
        <v>#REF!</v>
      </c>
      <c r="Z306" s="34">
        <f t="shared" si="226"/>
        <v>14000</v>
      </c>
      <c r="AA306" s="34">
        <f t="shared" si="226"/>
        <v>14000</v>
      </c>
      <c r="AB306" s="34">
        <f t="shared" si="226"/>
        <v>0</v>
      </c>
      <c r="AC306" s="130">
        <f t="shared" si="201"/>
        <v>0</v>
      </c>
    </row>
    <row r="307" spans="1:29" s="36" customFormat="1" ht="48" customHeight="1" x14ac:dyDescent="0.25">
      <c r="A307" s="3" t="s">
        <v>12</v>
      </c>
      <c r="B307" s="78">
        <v>52</v>
      </c>
      <c r="C307" s="78">
        <v>0</v>
      </c>
      <c r="D307" s="4" t="s">
        <v>233</v>
      </c>
      <c r="E307" s="78">
        <v>852</v>
      </c>
      <c r="F307" s="5" t="s">
        <v>127</v>
      </c>
      <c r="G307" s="5" t="s">
        <v>142</v>
      </c>
      <c r="H307" s="4" t="s">
        <v>360</v>
      </c>
      <c r="I307" s="4" t="s">
        <v>27</v>
      </c>
      <c r="J307" s="34" t="e">
        <f>'2.ВС'!#REF!</f>
        <v>#REF!</v>
      </c>
      <c r="K307" s="34" t="e">
        <f>'2.ВС'!#REF!</f>
        <v>#REF!</v>
      </c>
      <c r="L307" s="34" t="e">
        <f>'2.ВС'!#REF!</f>
        <v>#REF!</v>
      </c>
      <c r="M307" s="34" t="e">
        <f>'2.ВС'!#REF!</f>
        <v>#REF!</v>
      </c>
      <c r="N307" s="34" t="e">
        <f>'2.ВС'!#REF!</f>
        <v>#REF!</v>
      </c>
      <c r="O307" s="34" t="e">
        <f>'2.ВС'!#REF!</f>
        <v>#REF!</v>
      </c>
      <c r="P307" s="34" t="e">
        <f>'2.ВС'!#REF!</f>
        <v>#REF!</v>
      </c>
      <c r="Q307" s="34" t="e">
        <f>'2.ВС'!#REF!</f>
        <v>#REF!</v>
      </c>
      <c r="R307" s="34" t="e">
        <f>'2.ВС'!#REF!</f>
        <v>#REF!</v>
      </c>
      <c r="S307" s="34" t="e">
        <f>'2.ВС'!#REF!</f>
        <v>#REF!</v>
      </c>
      <c r="T307" s="34" t="e">
        <f>'2.ВС'!#REF!</f>
        <v>#REF!</v>
      </c>
      <c r="U307" s="34" t="e">
        <f>'2.ВС'!#REF!</f>
        <v>#REF!</v>
      </c>
      <c r="V307" s="34" t="e">
        <f>'2.ВС'!#REF!</f>
        <v>#REF!</v>
      </c>
      <c r="W307" s="34" t="e">
        <f>'2.ВС'!#REF!</f>
        <v>#REF!</v>
      </c>
      <c r="X307" s="34" t="e">
        <f>'2.ВС'!#REF!</f>
        <v>#REF!</v>
      </c>
      <c r="Y307" s="34" t="e">
        <f>'2.ВС'!#REF!</f>
        <v>#REF!</v>
      </c>
      <c r="Z307" s="34">
        <f>'2.ВС'!J356</f>
        <v>14000</v>
      </c>
      <c r="AA307" s="34">
        <f>'2.ВС'!K356</f>
        <v>14000</v>
      </c>
      <c r="AB307" s="34">
        <f>'2.ВС'!L356</f>
        <v>0</v>
      </c>
      <c r="AC307" s="130">
        <f t="shared" si="201"/>
        <v>0</v>
      </c>
    </row>
    <row r="308" spans="1:29" s="36" customFormat="1" ht="288.75" customHeight="1" x14ac:dyDescent="0.25">
      <c r="A308" s="1" t="s">
        <v>364</v>
      </c>
      <c r="B308" s="78">
        <v>52</v>
      </c>
      <c r="C308" s="78">
        <v>0</v>
      </c>
      <c r="D308" s="4" t="s">
        <v>233</v>
      </c>
      <c r="E308" s="78">
        <v>852</v>
      </c>
      <c r="F308" s="4" t="s">
        <v>127</v>
      </c>
      <c r="G308" s="4" t="s">
        <v>16</v>
      </c>
      <c r="H308" s="4" t="s">
        <v>361</v>
      </c>
      <c r="I308" s="4"/>
      <c r="J308" s="34" t="e">
        <f t="shared" ref="J308:AB308" si="227">J309</f>
        <v>#REF!</v>
      </c>
      <c r="K308" s="34" t="e">
        <f t="shared" si="227"/>
        <v>#REF!</v>
      </c>
      <c r="L308" s="34" t="e">
        <f t="shared" si="227"/>
        <v>#REF!</v>
      </c>
      <c r="M308" s="34" t="e">
        <f t="shared" si="227"/>
        <v>#REF!</v>
      </c>
      <c r="N308" s="34" t="e">
        <f t="shared" si="227"/>
        <v>#REF!</v>
      </c>
      <c r="O308" s="34" t="e">
        <f t="shared" si="227"/>
        <v>#REF!</v>
      </c>
      <c r="P308" s="34" t="e">
        <f t="shared" si="227"/>
        <v>#REF!</v>
      </c>
      <c r="Q308" s="34" t="e">
        <f t="shared" si="227"/>
        <v>#REF!</v>
      </c>
      <c r="R308" s="34" t="e">
        <f t="shared" si="227"/>
        <v>#REF!</v>
      </c>
      <c r="S308" s="34" t="e">
        <f t="shared" si="227"/>
        <v>#REF!</v>
      </c>
      <c r="T308" s="34" t="e">
        <f t="shared" si="227"/>
        <v>#REF!</v>
      </c>
      <c r="U308" s="34" t="e">
        <f t="shared" si="227"/>
        <v>#REF!</v>
      </c>
      <c r="V308" s="34" t="e">
        <f t="shared" si="227"/>
        <v>#REF!</v>
      </c>
      <c r="W308" s="34" t="e">
        <f t="shared" si="227"/>
        <v>#REF!</v>
      </c>
      <c r="X308" s="34" t="e">
        <f t="shared" si="227"/>
        <v>#REF!</v>
      </c>
      <c r="Y308" s="34" t="e">
        <f t="shared" si="227"/>
        <v>#REF!</v>
      </c>
      <c r="Z308" s="34">
        <f t="shared" si="227"/>
        <v>7885084</v>
      </c>
      <c r="AA308" s="34">
        <f t="shared" si="227"/>
        <v>7885084</v>
      </c>
      <c r="AB308" s="34">
        <f t="shared" si="227"/>
        <v>5426132.0700000003</v>
      </c>
      <c r="AC308" s="130">
        <f t="shared" si="201"/>
        <v>68.815146040295843</v>
      </c>
    </row>
    <row r="309" spans="1:29" ht="30" x14ac:dyDescent="0.25">
      <c r="A309" s="76" t="s">
        <v>131</v>
      </c>
      <c r="B309" s="78">
        <v>52</v>
      </c>
      <c r="C309" s="78">
        <v>0</v>
      </c>
      <c r="D309" s="4" t="s">
        <v>233</v>
      </c>
      <c r="E309" s="78">
        <v>852</v>
      </c>
      <c r="F309" s="4" t="s">
        <v>127</v>
      </c>
      <c r="G309" s="4" t="s">
        <v>16</v>
      </c>
      <c r="H309" s="4" t="s">
        <v>361</v>
      </c>
      <c r="I309" s="4" t="s">
        <v>132</v>
      </c>
      <c r="J309" s="34" t="e">
        <f t="shared" ref="J309" si="228">J310+J311</f>
        <v>#REF!</v>
      </c>
      <c r="K309" s="34" t="e">
        <f t="shared" ref="K309:U309" si="229">K310+K311</f>
        <v>#REF!</v>
      </c>
      <c r="L309" s="34" t="e">
        <f t="shared" si="229"/>
        <v>#REF!</v>
      </c>
      <c r="M309" s="34" t="e">
        <f t="shared" si="229"/>
        <v>#REF!</v>
      </c>
      <c r="N309" s="34" t="e">
        <f t="shared" si="229"/>
        <v>#REF!</v>
      </c>
      <c r="O309" s="34" t="e">
        <f t="shared" si="229"/>
        <v>#REF!</v>
      </c>
      <c r="P309" s="34" t="e">
        <f t="shared" si="229"/>
        <v>#REF!</v>
      </c>
      <c r="Q309" s="34" t="e">
        <f t="shared" si="229"/>
        <v>#REF!</v>
      </c>
      <c r="R309" s="34" t="e">
        <f t="shared" si="229"/>
        <v>#REF!</v>
      </c>
      <c r="S309" s="34" t="e">
        <f t="shared" si="229"/>
        <v>#REF!</v>
      </c>
      <c r="T309" s="34" t="e">
        <f t="shared" si="229"/>
        <v>#REF!</v>
      </c>
      <c r="U309" s="34" t="e">
        <f t="shared" si="229"/>
        <v>#REF!</v>
      </c>
      <c r="V309" s="34" t="e">
        <f t="shared" ref="V309:Y309" si="230">V310+V311</f>
        <v>#REF!</v>
      </c>
      <c r="W309" s="34" t="e">
        <f t="shared" si="230"/>
        <v>#REF!</v>
      </c>
      <c r="X309" s="34" t="e">
        <f t="shared" si="230"/>
        <v>#REF!</v>
      </c>
      <c r="Y309" s="34" t="e">
        <f t="shared" si="230"/>
        <v>#REF!</v>
      </c>
      <c r="Z309" s="34">
        <f t="shared" ref="Z309:AB309" si="231">Z310+Z311</f>
        <v>7885084</v>
      </c>
      <c r="AA309" s="34">
        <f t="shared" si="231"/>
        <v>7885084</v>
      </c>
      <c r="AB309" s="34">
        <f t="shared" si="231"/>
        <v>5426132.0700000003</v>
      </c>
      <c r="AC309" s="130">
        <f t="shared" si="201"/>
        <v>68.815146040295843</v>
      </c>
    </row>
    <row r="310" spans="1:29" ht="30.75" customHeight="1" x14ac:dyDescent="0.25">
      <c r="A310" s="76" t="s">
        <v>143</v>
      </c>
      <c r="B310" s="78">
        <v>52</v>
      </c>
      <c r="C310" s="78">
        <v>0</v>
      </c>
      <c r="D310" s="4" t="s">
        <v>233</v>
      </c>
      <c r="E310" s="78">
        <v>852</v>
      </c>
      <c r="F310" s="4" t="s">
        <v>127</v>
      </c>
      <c r="G310" s="4" t="s">
        <v>16</v>
      </c>
      <c r="H310" s="4" t="s">
        <v>361</v>
      </c>
      <c r="I310" s="4" t="s">
        <v>144</v>
      </c>
      <c r="J310" s="34" t="e">
        <f>'2.ВС'!#REF!</f>
        <v>#REF!</v>
      </c>
      <c r="K310" s="34" t="e">
        <f>'2.ВС'!#REF!</f>
        <v>#REF!</v>
      </c>
      <c r="L310" s="34" t="e">
        <f>'2.ВС'!#REF!</f>
        <v>#REF!</v>
      </c>
      <c r="M310" s="34" t="e">
        <f>'2.ВС'!#REF!</f>
        <v>#REF!</v>
      </c>
      <c r="N310" s="34" t="e">
        <f>'2.ВС'!#REF!</f>
        <v>#REF!</v>
      </c>
      <c r="O310" s="34" t="e">
        <f>'2.ВС'!#REF!</f>
        <v>#REF!</v>
      </c>
      <c r="P310" s="34" t="e">
        <f>'2.ВС'!#REF!</f>
        <v>#REF!</v>
      </c>
      <c r="Q310" s="34" t="e">
        <f>'2.ВС'!#REF!</f>
        <v>#REF!</v>
      </c>
      <c r="R310" s="34" t="e">
        <f>'2.ВС'!#REF!</f>
        <v>#REF!</v>
      </c>
      <c r="S310" s="34" t="e">
        <f>'2.ВС'!#REF!</f>
        <v>#REF!</v>
      </c>
      <c r="T310" s="34" t="e">
        <f>'2.ВС'!#REF!</f>
        <v>#REF!</v>
      </c>
      <c r="U310" s="34" t="e">
        <f>'2.ВС'!#REF!</f>
        <v>#REF!</v>
      </c>
      <c r="V310" s="34" t="e">
        <f>'2.ВС'!#REF!</f>
        <v>#REF!</v>
      </c>
      <c r="W310" s="34" t="e">
        <f>'2.ВС'!#REF!</f>
        <v>#REF!</v>
      </c>
      <c r="X310" s="34" t="e">
        <f>'2.ВС'!#REF!</f>
        <v>#REF!</v>
      </c>
      <c r="Y310" s="34" t="e">
        <f>'2.ВС'!#REF!</f>
        <v>#REF!</v>
      </c>
      <c r="Z310" s="34">
        <f>'2.ВС'!J343</f>
        <v>5844742</v>
      </c>
      <c r="AA310" s="34">
        <f>'2.ВС'!K343</f>
        <v>5844742</v>
      </c>
      <c r="AB310" s="34">
        <f>'2.ВС'!L343</f>
        <v>3997737.92</v>
      </c>
      <c r="AC310" s="130">
        <f t="shared" si="201"/>
        <v>68.398877486807791</v>
      </c>
    </row>
    <row r="311" spans="1:29" ht="44.25" customHeight="1" x14ac:dyDescent="0.25">
      <c r="A311" s="113" t="s">
        <v>133</v>
      </c>
      <c r="B311" s="78">
        <v>52</v>
      </c>
      <c r="C311" s="78">
        <v>0</v>
      </c>
      <c r="D311" s="4" t="s">
        <v>233</v>
      </c>
      <c r="E311" s="78">
        <v>852</v>
      </c>
      <c r="F311" s="4" t="s">
        <v>127</v>
      </c>
      <c r="G311" s="4" t="s">
        <v>61</v>
      </c>
      <c r="H311" s="4" t="s">
        <v>361</v>
      </c>
      <c r="I311" s="4" t="s">
        <v>134</v>
      </c>
      <c r="J311" s="34" t="e">
        <f>'2.ВС'!#REF!</f>
        <v>#REF!</v>
      </c>
      <c r="K311" s="34" t="e">
        <f>'2.ВС'!#REF!</f>
        <v>#REF!</v>
      </c>
      <c r="L311" s="34" t="e">
        <f>'2.ВС'!#REF!</f>
        <v>#REF!</v>
      </c>
      <c r="M311" s="34" t="e">
        <f>'2.ВС'!#REF!</f>
        <v>#REF!</v>
      </c>
      <c r="N311" s="34" t="e">
        <f>'2.ВС'!#REF!</f>
        <v>#REF!</v>
      </c>
      <c r="O311" s="34" t="e">
        <f>'2.ВС'!#REF!</f>
        <v>#REF!</v>
      </c>
      <c r="P311" s="34" t="e">
        <f>'2.ВС'!#REF!</f>
        <v>#REF!</v>
      </c>
      <c r="Q311" s="34" t="e">
        <f>'2.ВС'!#REF!</f>
        <v>#REF!</v>
      </c>
      <c r="R311" s="34" t="e">
        <f>'2.ВС'!#REF!</f>
        <v>#REF!</v>
      </c>
      <c r="S311" s="34" t="e">
        <f>'2.ВС'!#REF!</f>
        <v>#REF!</v>
      </c>
      <c r="T311" s="34" t="e">
        <f>'2.ВС'!#REF!</f>
        <v>#REF!</v>
      </c>
      <c r="U311" s="34" t="e">
        <f>'2.ВС'!#REF!</f>
        <v>#REF!</v>
      </c>
      <c r="V311" s="34" t="e">
        <f>'2.ВС'!#REF!</f>
        <v>#REF!</v>
      </c>
      <c r="W311" s="34" t="e">
        <f>'2.ВС'!#REF!</f>
        <v>#REF!</v>
      </c>
      <c r="X311" s="34" t="e">
        <f>'2.ВС'!#REF!</f>
        <v>#REF!</v>
      </c>
      <c r="Y311" s="34" t="e">
        <f>'2.ВС'!#REF!</f>
        <v>#REF!</v>
      </c>
      <c r="Z311" s="34">
        <f>'2.ВС'!J344</f>
        <v>2040342</v>
      </c>
      <c r="AA311" s="34">
        <f>'2.ВС'!K344</f>
        <v>2040342</v>
      </c>
      <c r="AB311" s="34">
        <f>'2.ВС'!L344</f>
        <v>1428394.15</v>
      </c>
      <c r="AC311" s="130">
        <f t="shared" si="201"/>
        <v>70.007584512792448</v>
      </c>
    </row>
    <row r="312" spans="1:29" ht="60.75" customHeight="1" x14ac:dyDescent="0.25">
      <c r="A312" s="29" t="s">
        <v>265</v>
      </c>
      <c r="B312" s="14">
        <v>52</v>
      </c>
      <c r="C312" s="14">
        <v>0</v>
      </c>
      <c r="D312" s="31" t="s">
        <v>266</v>
      </c>
      <c r="E312" s="14"/>
      <c r="F312" s="31"/>
      <c r="G312" s="31"/>
      <c r="H312" s="31"/>
      <c r="I312" s="31"/>
      <c r="J312" s="35" t="e">
        <f t="shared" ref="J312:AB315" si="232">J313</f>
        <v>#REF!</v>
      </c>
      <c r="K312" s="35" t="e">
        <f t="shared" si="232"/>
        <v>#REF!</v>
      </c>
      <c r="L312" s="35" t="e">
        <f t="shared" si="232"/>
        <v>#REF!</v>
      </c>
      <c r="M312" s="35" t="e">
        <f t="shared" si="232"/>
        <v>#REF!</v>
      </c>
      <c r="N312" s="35" t="e">
        <f t="shared" si="232"/>
        <v>#REF!</v>
      </c>
      <c r="O312" s="35" t="e">
        <f t="shared" si="232"/>
        <v>#REF!</v>
      </c>
      <c r="P312" s="35" t="e">
        <f t="shared" si="232"/>
        <v>#REF!</v>
      </c>
      <c r="Q312" s="35" t="e">
        <f t="shared" si="232"/>
        <v>#REF!</v>
      </c>
      <c r="R312" s="35" t="e">
        <f t="shared" si="232"/>
        <v>#REF!</v>
      </c>
      <c r="S312" s="35" t="e">
        <f t="shared" si="232"/>
        <v>#REF!</v>
      </c>
      <c r="T312" s="35" t="e">
        <f t="shared" si="232"/>
        <v>#REF!</v>
      </c>
      <c r="U312" s="35" t="e">
        <f t="shared" si="232"/>
        <v>#REF!</v>
      </c>
      <c r="V312" s="35" t="e">
        <f t="shared" si="232"/>
        <v>#REF!</v>
      </c>
      <c r="W312" s="35" t="e">
        <f t="shared" si="232"/>
        <v>#REF!</v>
      </c>
      <c r="X312" s="35" t="e">
        <f t="shared" si="232"/>
        <v>#REF!</v>
      </c>
      <c r="Y312" s="35" t="e">
        <f t="shared" si="232"/>
        <v>#REF!</v>
      </c>
      <c r="Z312" s="35">
        <f t="shared" si="232"/>
        <v>255917.47</v>
      </c>
      <c r="AA312" s="35">
        <f t="shared" si="232"/>
        <v>255917.47</v>
      </c>
      <c r="AB312" s="35">
        <f t="shared" si="232"/>
        <v>17479.73</v>
      </c>
      <c r="AC312" s="130">
        <f t="shared" si="201"/>
        <v>6.8302214772598377</v>
      </c>
    </row>
    <row r="313" spans="1:29" ht="42.75" x14ac:dyDescent="0.25">
      <c r="A313" s="29" t="s">
        <v>156</v>
      </c>
      <c r="B313" s="14">
        <v>52</v>
      </c>
      <c r="C313" s="14">
        <v>0</v>
      </c>
      <c r="D313" s="38" t="s">
        <v>266</v>
      </c>
      <c r="E313" s="14">
        <v>852</v>
      </c>
      <c r="F313" s="5"/>
      <c r="G313" s="5"/>
      <c r="H313" s="5"/>
      <c r="I313" s="4"/>
      <c r="J313" s="35" t="e">
        <f t="shared" si="232"/>
        <v>#REF!</v>
      </c>
      <c r="K313" s="35" t="e">
        <f t="shared" si="232"/>
        <v>#REF!</v>
      </c>
      <c r="L313" s="35" t="e">
        <f t="shared" si="232"/>
        <v>#REF!</v>
      </c>
      <c r="M313" s="35" t="e">
        <f t="shared" si="232"/>
        <v>#REF!</v>
      </c>
      <c r="N313" s="35" t="e">
        <f t="shared" si="232"/>
        <v>#REF!</v>
      </c>
      <c r="O313" s="35" t="e">
        <f t="shared" si="232"/>
        <v>#REF!</v>
      </c>
      <c r="P313" s="35" t="e">
        <f t="shared" si="232"/>
        <v>#REF!</v>
      </c>
      <c r="Q313" s="35" t="e">
        <f t="shared" si="232"/>
        <v>#REF!</v>
      </c>
      <c r="R313" s="35" t="e">
        <f t="shared" si="232"/>
        <v>#REF!</v>
      </c>
      <c r="S313" s="35" t="e">
        <f t="shared" si="232"/>
        <v>#REF!</v>
      </c>
      <c r="T313" s="35" t="e">
        <f t="shared" si="232"/>
        <v>#REF!</v>
      </c>
      <c r="U313" s="35" t="e">
        <f t="shared" si="232"/>
        <v>#REF!</v>
      </c>
      <c r="V313" s="35" t="e">
        <f t="shared" si="232"/>
        <v>#REF!</v>
      </c>
      <c r="W313" s="35" t="e">
        <f t="shared" si="232"/>
        <v>#REF!</v>
      </c>
      <c r="X313" s="35" t="e">
        <f t="shared" si="232"/>
        <v>#REF!</v>
      </c>
      <c r="Y313" s="35" t="e">
        <f t="shared" si="232"/>
        <v>#REF!</v>
      </c>
      <c r="Z313" s="35">
        <f t="shared" si="232"/>
        <v>255917.47</v>
      </c>
      <c r="AA313" s="35">
        <f t="shared" si="232"/>
        <v>255917.47</v>
      </c>
      <c r="AB313" s="35">
        <f t="shared" si="232"/>
        <v>17479.73</v>
      </c>
      <c r="AC313" s="130">
        <f t="shared" si="201"/>
        <v>6.8302214772598377</v>
      </c>
    </row>
    <row r="314" spans="1:29" ht="63.75" customHeight="1" x14ac:dyDescent="0.25">
      <c r="A314" s="25" t="s">
        <v>267</v>
      </c>
      <c r="B314" s="78">
        <v>52</v>
      </c>
      <c r="C314" s="78">
        <v>0</v>
      </c>
      <c r="D314" s="4" t="s">
        <v>266</v>
      </c>
      <c r="E314" s="78">
        <v>852</v>
      </c>
      <c r="F314" s="4" t="s">
        <v>127</v>
      </c>
      <c r="G314" s="4" t="s">
        <v>16</v>
      </c>
      <c r="H314" s="4" t="s">
        <v>268</v>
      </c>
      <c r="I314" s="4"/>
      <c r="J314" s="34" t="e">
        <f t="shared" si="232"/>
        <v>#REF!</v>
      </c>
      <c r="K314" s="34" t="e">
        <f t="shared" si="232"/>
        <v>#REF!</v>
      </c>
      <c r="L314" s="34" t="e">
        <f t="shared" si="232"/>
        <v>#REF!</v>
      </c>
      <c r="M314" s="34" t="e">
        <f t="shared" si="232"/>
        <v>#REF!</v>
      </c>
      <c r="N314" s="34" t="e">
        <f t="shared" si="232"/>
        <v>#REF!</v>
      </c>
      <c r="O314" s="34" t="e">
        <f t="shared" si="232"/>
        <v>#REF!</v>
      </c>
      <c r="P314" s="34" t="e">
        <f t="shared" si="232"/>
        <v>#REF!</v>
      </c>
      <c r="Q314" s="34" t="e">
        <f t="shared" si="232"/>
        <v>#REF!</v>
      </c>
      <c r="R314" s="34" t="e">
        <f t="shared" si="232"/>
        <v>#REF!</v>
      </c>
      <c r="S314" s="34" t="e">
        <f t="shared" si="232"/>
        <v>#REF!</v>
      </c>
      <c r="T314" s="34" t="e">
        <f t="shared" si="232"/>
        <v>#REF!</v>
      </c>
      <c r="U314" s="34" t="e">
        <f t="shared" si="232"/>
        <v>#REF!</v>
      </c>
      <c r="V314" s="34" t="e">
        <f t="shared" si="232"/>
        <v>#REF!</v>
      </c>
      <c r="W314" s="34" t="e">
        <f t="shared" si="232"/>
        <v>#REF!</v>
      </c>
      <c r="X314" s="34" t="e">
        <f t="shared" si="232"/>
        <v>#REF!</v>
      </c>
      <c r="Y314" s="34" t="e">
        <f t="shared" si="232"/>
        <v>#REF!</v>
      </c>
      <c r="Z314" s="34">
        <f t="shared" si="232"/>
        <v>255917.47</v>
      </c>
      <c r="AA314" s="34">
        <f t="shared" si="232"/>
        <v>255917.47</v>
      </c>
      <c r="AB314" s="34">
        <f t="shared" si="232"/>
        <v>17479.73</v>
      </c>
      <c r="AC314" s="130">
        <f t="shared" si="201"/>
        <v>6.8302214772598377</v>
      </c>
    </row>
    <row r="315" spans="1:29" ht="30" x14ac:dyDescent="0.25">
      <c r="A315" s="76" t="s">
        <v>131</v>
      </c>
      <c r="B315" s="78">
        <v>52</v>
      </c>
      <c r="C315" s="78">
        <v>0</v>
      </c>
      <c r="D315" s="4" t="s">
        <v>266</v>
      </c>
      <c r="E315" s="78">
        <v>852</v>
      </c>
      <c r="F315" s="4" t="s">
        <v>127</v>
      </c>
      <c r="G315" s="4" t="s">
        <v>16</v>
      </c>
      <c r="H315" s="4" t="s">
        <v>268</v>
      </c>
      <c r="I315" s="4" t="s">
        <v>132</v>
      </c>
      <c r="J315" s="34" t="e">
        <f t="shared" si="232"/>
        <v>#REF!</v>
      </c>
      <c r="K315" s="34" t="e">
        <f t="shared" si="232"/>
        <v>#REF!</v>
      </c>
      <c r="L315" s="34" t="e">
        <f t="shared" si="232"/>
        <v>#REF!</v>
      </c>
      <c r="M315" s="34" t="e">
        <f t="shared" si="232"/>
        <v>#REF!</v>
      </c>
      <c r="N315" s="34" t="e">
        <f t="shared" si="232"/>
        <v>#REF!</v>
      </c>
      <c r="O315" s="34" t="e">
        <f t="shared" si="232"/>
        <v>#REF!</v>
      </c>
      <c r="P315" s="34" t="e">
        <f t="shared" si="232"/>
        <v>#REF!</v>
      </c>
      <c r="Q315" s="34" t="e">
        <f t="shared" si="232"/>
        <v>#REF!</v>
      </c>
      <c r="R315" s="34" t="e">
        <f t="shared" si="232"/>
        <v>#REF!</v>
      </c>
      <c r="S315" s="34" t="e">
        <f t="shared" si="232"/>
        <v>#REF!</v>
      </c>
      <c r="T315" s="34" t="e">
        <f t="shared" si="232"/>
        <v>#REF!</v>
      </c>
      <c r="U315" s="34" t="e">
        <f t="shared" si="232"/>
        <v>#REF!</v>
      </c>
      <c r="V315" s="34" t="e">
        <f t="shared" si="232"/>
        <v>#REF!</v>
      </c>
      <c r="W315" s="34" t="e">
        <f t="shared" si="232"/>
        <v>#REF!</v>
      </c>
      <c r="X315" s="34" t="e">
        <f t="shared" si="232"/>
        <v>#REF!</v>
      </c>
      <c r="Y315" s="34" t="e">
        <f t="shared" si="232"/>
        <v>#REF!</v>
      </c>
      <c r="Z315" s="34">
        <f t="shared" si="232"/>
        <v>255917.47</v>
      </c>
      <c r="AA315" s="34">
        <f t="shared" si="232"/>
        <v>255917.47</v>
      </c>
      <c r="AB315" s="34">
        <f t="shared" si="232"/>
        <v>17479.73</v>
      </c>
      <c r="AC315" s="130">
        <f t="shared" si="201"/>
        <v>6.8302214772598377</v>
      </c>
    </row>
    <row r="316" spans="1:29" ht="30.75" customHeight="1" x14ac:dyDescent="0.25">
      <c r="A316" s="76" t="s">
        <v>143</v>
      </c>
      <c r="B316" s="78">
        <v>52</v>
      </c>
      <c r="C316" s="78">
        <v>0</v>
      </c>
      <c r="D316" s="4" t="s">
        <v>266</v>
      </c>
      <c r="E316" s="78">
        <v>852</v>
      </c>
      <c r="F316" s="4" t="s">
        <v>127</v>
      </c>
      <c r="G316" s="4" t="s">
        <v>16</v>
      </c>
      <c r="H316" s="4" t="s">
        <v>268</v>
      </c>
      <c r="I316" s="4" t="s">
        <v>144</v>
      </c>
      <c r="J316" s="34" t="e">
        <f>'2.ВС'!#REF!</f>
        <v>#REF!</v>
      </c>
      <c r="K316" s="34" t="e">
        <f>'2.ВС'!#REF!</f>
        <v>#REF!</v>
      </c>
      <c r="L316" s="34" t="e">
        <f>'2.ВС'!#REF!</f>
        <v>#REF!</v>
      </c>
      <c r="M316" s="34" t="e">
        <f>'2.ВС'!#REF!</f>
        <v>#REF!</v>
      </c>
      <c r="N316" s="34" t="e">
        <f>'2.ВС'!#REF!</f>
        <v>#REF!</v>
      </c>
      <c r="O316" s="34" t="e">
        <f>'2.ВС'!#REF!</f>
        <v>#REF!</v>
      </c>
      <c r="P316" s="34" t="e">
        <f>'2.ВС'!#REF!</f>
        <v>#REF!</v>
      </c>
      <c r="Q316" s="34" t="e">
        <f>'2.ВС'!#REF!</f>
        <v>#REF!</v>
      </c>
      <c r="R316" s="34" t="e">
        <f>'2.ВС'!#REF!</f>
        <v>#REF!</v>
      </c>
      <c r="S316" s="34" t="e">
        <f>'2.ВС'!#REF!</f>
        <v>#REF!</v>
      </c>
      <c r="T316" s="34" t="e">
        <f>'2.ВС'!#REF!</f>
        <v>#REF!</v>
      </c>
      <c r="U316" s="34" t="e">
        <f>'2.ВС'!#REF!</f>
        <v>#REF!</v>
      </c>
      <c r="V316" s="34" t="e">
        <f>'2.ВС'!#REF!</f>
        <v>#REF!</v>
      </c>
      <c r="W316" s="34" t="e">
        <f>'2.ВС'!#REF!</f>
        <v>#REF!</v>
      </c>
      <c r="X316" s="34" t="e">
        <f>'2.ВС'!#REF!</f>
        <v>#REF!</v>
      </c>
      <c r="Y316" s="34" t="e">
        <f>'2.ВС'!#REF!</f>
        <v>#REF!</v>
      </c>
      <c r="Z316" s="34">
        <f>'2.ВС'!J347</f>
        <v>255917.47</v>
      </c>
      <c r="AA316" s="34">
        <f>'2.ВС'!K347</f>
        <v>255917.47</v>
      </c>
      <c r="AB316" s="34">
        <f>'2.ВС'!L347</f>
        <v>17479.73</v>
      </c>
      <c r="AC316" s="130">
        <f t="shared" si="201"/>
        <v>6.8302214772598377</v>
      </c>
    </row>
    <row r="317" spans="1:29" ht="42.75" x14ac:dyDescent="0.25">
      <c r="A317" s="29" t="s">
        <v>269</v>
      </c>
      <c r="B317" s="14">
        <v>52</v>
      </c>
      <c r="C317" s="14">
        <v>0</v>
      </c>
      <c r="D317" s="31" t="s">
        <v>236</v>
      </c>
      <c r="E317" s="14"/>
      <c r="F317" s="31"/>
      <c r="G317" s="31"/>
      <c r="H317" s="31"/>
      <c r="I317" s="31"/>
      <c r="J317" s="35" t="e">
        <f t="shared" ref="J317:AB322" si="233">J318</f>
        <v>#REF!</v>
      </c>
      <c r="K317" s="35" t="e">
        <f t="shared" si="233"/>
        <v>#REF!</v>
      </c>
      <c r="L317" s="35" t="e">
        <f t="shared" si="233"/>
        <v>#REF!</v>
      </c>
      <c r="M317" s="35" t="e">
        <f t="shared" si="233"/>
        <v>#REF!</v>
      </c>
      <c r="N317" s="35" t="e">
        <f t="shared" si="233"/>
        <v>#REF!</v>
      </c>
      <c r="O317" s="35" t="e">
        <f t="shared" si="233"/>
        <v>#REF!</v>
      </c>
      <c r="P317" s="35" t="e">
        <f t="shared" si="233"/>
        <v>#REF!</v>
      </c>
      <c r="Q317" s="35" t="e">
        <f t="shared" si="233"/>
        <v>#REF!</v>
      </c>
      <c r="R317" s="35" t="e">
        <f t="shared" si="233"/>
        <v>#REF!</v>
      </c>
      <c r="S317" s="35" t="e">
        <f t="shared" si="233"/>
        <v>#REF!</v>
      </c>
      <c r="T317" s="35" t="e">
        <f t="shared" si="233"/>
        <v>#REF!</v>
      </c>
      <c r="U317" s="35" t="e">
        <f t="shared" si="233"/>
        <v>#REF!</v>
      </c>
      <c r="V317" s="35" t="e">
        <f t="shared" si="233"/>
        <v>#REF!</v>
      </c>
      <c r="W317" s="35" t="e">
        <f t="shared" si="233"/>
        <v>#REF!</v>
      </c>
      <c r="X317" s="35" t="e">
        <f t="shared" si="233"/>
        <v>#REF!</v>
      </c>
      <c r="Y317" s="35" t="e">
        <f t="shared" si="233"/>
        <v>#REF!</v>
      </c>
      <c r="Z317" s="35">
        <f t="shared" si="233"/>
        <v>123417</v>
      </c>
      <c r="AA317" s="35">
        <f t="shared" si="233"/>
        <v>123417</v>
      </c>
      <c r="AB317" s="35">
        <f t="shared" si="233"/>
        <v>27306.5</v>
      </c>
      <c r="AC317" s="130">
        <f t="shared" si="201"/>
        <v>22.125396015135678</v>
      </c>
    </row>
    <row r="318" spans="1:29" ht="42.75" x14ac:dyDescent="0.25">
      <c r="A318" s="29" t="s">
        <v>156</v>
      </c>
      <c r="B318" s="14">
        <v>52</v>
      </c>
      <c r="C318" s="14">
        <v>0</v>
      </c>
      <c r="D318" s="38" t="s">
        <v>236</v>
      </c>
      <c r="E318" s="14">
        <v>852</v>
      </c>
      <c r="F318" s="5"/>
      <c r="G318" s="5"/>
      <c r="H318" s="5"/>
      <c r="I318" s="4"/>
      <c r="J318" s="35" t="e">
        <f t="shared" si="233"/>
        <v>#REF!</v>
      </c>
      <c r="K318" s="35" t="e">
        <f t="shared" si="233"/>
        <v>#REF!</v>
      </c>
      <c r="L318" s="35" t="e">
        <f t="shared" si="233"/>
        <v>#REF!</v>
      </c>
      <c r="M318" s="35" t="e">
        <f t="shared" si="233"/>
        <v>#REF!</v>
      </c>
      <c r="N318" s="35" t="e">
        <f t="shared" si="233"/>
        <v>#REF!</v>
      </c>
      <c r="O318" s="35" t="e">
        <f t="shared" si="233"/>
        <v>#REF!</v>
      </c>
      <c r="P318" s="35" t="e">
        <f t="shared" si="233"/>
        <v>#REF!</v>
      </c>
      <c r="Q318" s="35" t="e">
        <f t="shared" si="233"/>
        <v>#REF!</v>
      </c>
      <c r="R318" s="35" t="e">
        <f t="shared" si="233"/>
        <v>#REF!</v>
      </c>
      <c r="S318" s="35" t="e">
        <f t="shared" si="233"/>
        <v>#REF!</v>
      </c>
      <c r="T318" s="35" t="e">
        <f t="shared" si="233"/>
        <v>#REF!</v>
      </c>
      <c r="U318" s="35" t="e">
        <f t="shared" si="233"/>
        <v>#REF!</v>
      </c>
      <c r="V318" s="35" t="e">
        <f t="shared" si="233"/>
        <v>#REF!</v>
      </c>
      <c r="W318" s="35" t="e">
        <f t="shared" si="233"/>
        <v>#REF!</v>
      </c>
      <c r="X318" s="35" t="e">
        <f t="shared" si="233"/>
        <v>#REF!</v>
      </c>
      <c r="Y318" s="35" t="e">
        <f t="shared" si="233"/>
        <v>#REF!</v>
      </c>
      <c r="Z318" s="35">
        <f t="shared" si="233"/>
        <v>123417</v>
      </c>
      <c r="AA318" s="35">
        <f t="shared" si="233"/>
        <v>123417</v>
      </c>
      <c r="AB318" s="35">
        <f t="shared" si="233"/>
        <v>27306.5</v>
      </c>
      <c r="AC318" s="130">
        <f t="shared" si="201"/>
        <v>22.125396015135678</v>
      </c>
    </row>
    <row r="319" spans="1:29" ht="30" x14ac:dyDescent="0.25">
      <c r="A319" s="25" t="s">
        <v>180</v>
      </c>
      <c r="B319" s="78">
        <v>52</v>
      </c>
      <c r="C319" s="78">
        <v>0</v>
      </c>
      <c r="D319" s="4" t="s">
        <v>236</v>
      </c>
      <c r="E319" s="78">
        <v>852</v>
      </c>
      <c r="F319" s="4" t="s">
        <v>106</v>
      </c>
      <c r="G319" s="4" t="s">
        <v>106</v>
      </c>
      <c r="H319" s="4" t="s">
        <v>320</v>
      </c>
      <c r="I319" s="4"/>
      <c r="J319" s="34" t="e">
        <f t="shared" ref="J319" si="234">J320+J322</f>
        <v>#REF!</v>
      </c>
      <c r="K319" s="34" t="e">
        <f t="shared" ref="K319:U319" si="235">K320+K322</f>
        <v>#REF!</v>
      </c>
      <c r="L319" s="34" t="e">
        <f t="shared" si="235"/>
        <v>#REF!</v>
      </c>
      <c r="M319" s="34" t="e">
        <f t="shared" si="235"/>
        <v>#REF!</v>
      </c>
      <c r="N319" s="34" t="e">
        <f t="shared" si="235"/>
        <v>#REF!</v>
      </c>
      <c r="O319" s="34" t="e">
        <f t="shared" si="235"/>
        <v>#REF!</v>
      </c>
      <c r="P319" s="34" t="e">
        <f t="shared" si="235"/>
        <v>#REF!</v>
      </c>
      <c r="Q319" s="34" t="e">
        <f t="shared" si="235"/>
        <v>#REF!</v>
      </c>
      <c r="R319" s="34" t="e">
        <f t="shared" si="235"/>
        <v>#REF!</v>
      </c>
      <c r="S319" s="34" t="e">
        <f t="shared" si="235"/>
        <v>#REF!</v>
      </c>
      <c r="T319" s="34" t="e">
        <f t="shared" si="235"/>
        <v>#REF!</v>
      </c>
      <c r="U319" s="34" t="e">
        <f t="shared" si="235"/>
        <v>#REF!</v>
      </c>
      <c r="V319" s="34" t="e">
        <f t="shared" ref="V319:Y319" si="236">V320+V322</f>
        <v>#REF!</v>
      </c>
      <c r="W319" s="34" t="e">
        <f t="shared" si="236"/>
        <v>#REF!</v>
      </c>
      <c r="X319" s="34" t="e">
        <f t="shared" si="236"/>
        <v>#REF!</v>
      </c>
      <c r="Y319" s="34" t="e">
        <f t="shared" si="236"/>
        <v>#REF!</v>
      </c>
      <c r="Z319" s="34">
        <f t="shared" ref="Z319:AB319" si="237">Z320+Z322</f>
        <v>123417</v>
      </c>
      <c r="AA319" s="34">
        <f t="shared" si="237"/>
        <v>123417</v>
      </c>
      <c r="AB319" s="34">
        <f t="shared" si="237"/>
        <v>27306.5</v>
      </c>
      <c r="AC319" s="130">
        <f t="shared" si="201"/>
        <v>22.125396015135678</v>
      </c>
    </row>
    <row r="320" spans="1:29" ht="106.5" customHeight="1" x14ac:dyDescent="0.25">
      <c r="A320" s="76" t="s">
        <v>19</v>
      </c>
      <c r="B320" s="78">
        <v>52</v>
      </c>
      <c r="C320" s="78">
        <v>0</v>
      </c>
      <c r="D320" s="4" t="s">
        <v>236</v>
      </c>
      <c r="E320" s="78">
        <v>852</v>
      </c>
      <c r="F320" s="4" t="s">
        <v>106</v>
      </c>
      <c r="G320" s="4" t="s">
        <v>106</v>
      </c>
      <c r="H320" s="4" t="s">
        <v>320</v>
      </c>
      <c r="I320" s="4" t="s">
        <v>21</v>
      </c>
      <c r="J320" s="34" t="e">
        <f t="shared" ref="J320:AB320" si="238">J321</f>
        <v>#REF!</v>
      </c>
      <c r="K320" s="34" t="e">
        <f t="shared" si="238"/>
        <v>#REF!</v>
      </c>
      <c r="L320" s="34" t="e">
        <f t="shared" si="238"/>
        <v>#REF!</v>
      </c>
      <c r="M320" s="34" t="e">
        <f t="shared" si="238"/>
        <v>#REF!</v>
      </c>
      <c r="N320" s="34" t="e">
        <f t="shared" si="238"/>
        <v>#REF!</v>
      </c>
      <c r="O320" s="34" t="e">
        <f t="shared" si="238"/>
        <v>#REF!</v>
      </c>
      <c r="P320" s="34" t="e">
        <f t="shared" si="238"/>
        <v>#REF!</v>
      </c>
      <c r="Q320" s="34" t="e">
        <f t="shared" si="238"/>
        <v>#REF!</v>
      </c>
      <c r="R320" s="34" t="e">
        <f t="shared" si="238"/>
        <v>#REF!</v>
      </c>
      <c r="S320" s="34" t="e">
        <f t="shared" si="238"/>
        <v>#REF!</v>
      </c>
      <c r="T320" s="34" t="e">
        <f t="shared" si="238"/>
        <v>#REF!</v>
      </c>
      <c r="U320" s="34" t="e">
        <f t="shared" si="238"/>
        <v>#REF!</v>
      </c>
      <c r="V320" s="34" t="e">
        <f t="shared" si="238"/>
        <v>#REF!</v>
      </c>
      <c r="W320" s="34" t="e">
        <f t="shared" si="238"/>
        <v>#REF!</v>
      </c>
      <c r="X320" s="34" t="e">
        <f t="shared" si="238"/>
        <v>#REF!</v>
      </c>
      <c r="Y320" s="34" t="e">
        <f t="shared" si="238"/>
        <v>#REF!</v>
      </c>
      <c r="Z320" s="34">
        <f t="shared" si="238"/>
        <v>19800</v>
      </c>
      <c r="AA320" s="34">
        <f t="shared" si="238"/>
        <v>19800</v>
      </c>
      <c r="AB320" s="34">
        <f t="shared" si="238"/>
        <v>2400</v>
      </c>
      <c r="AC320" s="130">
        <f t="shared" si="201"/>
        <v>12.121212121212121</v>
      </c>
    </row>
    <row r="321" spans="1:29" ht="30" x14ac:dyDescent="0.25">
      <c r="A321" s="3" t="s">
        <v>10</v>
      </c>
      <c r="B321" s="78">
        <v>52</v>
      </c>
      <c r="C321" s="78">
        <v>0</v>
      </c>
      <c r="D321" s="4" t="s">
        <v>236</v>
      </c>
      <c r="E321" s="78">
        <v>852</v>
      </c>
      <c r="F321" s="4" t="s">
        <v>106</v>
      </c>
      <c r="G321" s="4" t="s">
        <v>106</v>
      </c>
      <c r="H321" s="4" t="s">
        <v>320</v>
      </c>
      <c r="I321" s="4" t="s">
        <v>70</v>
      </c>
      <c r="J321" s="34" t="e">
        <f>'2.ВС'!#REF!</f>
        <v>#REF!</v>
      </c>
      <c r="K321" s="34" t="e">
        <f>'2.ВС'!#REF!</f>
        <v>#REF!</v>
      </c>
      <c r="L321" s="34" t="e">
        <f>'2.ВС'!#REF!</f>
        <v>#REF!</v>
      </c>
      <c r="M321" s="34" t="e">
        <f>'2.ВС'!#REF!</f>
        <v>#REF!</v>
      </c>
      <c r="N321" s="34" t="e">
        <f>'2.ВС'!#REF!</f>
        <v>#REF!</v>
      </c>
      <c r="O321" s="34" t="e">
        <f>'2.ВС'!#REF!</f>
        <v>#REF!</v>
      </c>
      <c r="P321" s="34" t="e">
        <f>'2.ВС'!#REF!</f>
        <v>#REF!</v>
      </c>
      <c r="Q321" s="34" t="e">
        <f>'2.ВС'!#REF!</f>
        <v>#REF!</v>
      </c>
      <c r="R321" s="34" t="e">
        <f>'2.ВС'!#REF!</f>
        <v>#REF!</v>
      </c>
      <c r="S321" s="34" t="e">
        <f>'2.ВС'!#REF!</f>
        <v>#REF!</v>
      </c>
      <c r="T321" s="34" t="e">
        <f>'2.ВС'!#REF!</f>
        <v>#REF!</v>
      </c>
      <c r="U321" s="34" t="e">
        <f>'2.ВС'!#REF!</f>
        <v>#REF!</v>
      </c>
      <c r="V321" s="34" t="e">
        <f>'2.ВС'!#REF!</f>
        <v>#REF!</v>
      </c>
      <c r="W321" s="34" t="e">
        <f>'2.ВС'!#REF!</f>
        <v>#REF!</v>
      </c>
      <c r="X321" s="34" t="e">
        <f>'2.ВС'!#REF!</f>
        <v>#REF!</v>
      </c>
      <c r="Y321" s="34" t="e">
        <f>'2.ВС'!#REF!</f>
        <v>#REF!</v>
      </c>
      <c r="Z321" s="34">
        <f>'2.ВС'!J313</f>
        <v>19800</v>
      </c>
      <c r="AA321" s="34">
        <f>'2.ВС'!K313</f>
        <v>19800</v>
      </c>
      <c r="AB321" s="34">
        <f>'2.ВС'!L313</f>
        <v>2400</v>
      </c>
      <c r="AC321" s="130">
        <f t="shared" si="201"/>
        <v>12.121212121212121</v>
      </c>
    </row>
    <row r="322" spans="1:29" ht="49.5" customHeight="1" x14ac:dyDescent="0.25">
      <c r="A322" s="3" t="s">
        <v>25</v>
      </c>
      <c r="B322" s="78">
        <v>52</v>
      </c>
      <c r="C322" s="78">
        <v>0</v>
      </c>
      <c r="D322" s="4" t="s">
        <v>236</v>
      </c>
      <c r="E322" s="78">
        <v>852</v>
      </c>
      <c r="F322" s="4" t="s">
        <v>106</v>
      </c>
      <c r="G322" s="4" t="s">
        <v>106</v>
      </c>
      <c r="H322" s="4" t="s">
        <v>320</v>
      </c>
      <c r="I322" s="4" t="s">
        <v>26</v>
      </c>
      <c r="J322" s="34" t="e">
        <f t="shared" si="233"/>
        <v>#REF!</v>
      </c>
      <c r="K322" s="34" t="e">
        <f t="shared" si="233"/>
        <v>#REF!</v>
      </c>
      <c r="L322" s="34" t="e">
        <f t="shared" si="233"/>
        <v>#REF!</v>
      </c>
      <c r="M322" s="34" t="e">
        <f t="shared" si="233"/>
        <v>#REF!</v>
      </c>
      <c r="N322" s="34" t="e">
        <f t="shared" si="233"/>
        <v>#REF!</v>
      </c>
      <c r="O322" s="34" t="e">
        <f t="shared" si="233"/>
        <v>#REF!</v>
      </c>
      <c r="P322" s="34" t="e">
        <f t="shared" si="233"/>
        <v>#REF!</v>
      </c>
      <c r="Q322" s="34" t="e">
        <f t="shared" si="233"/>
        <v>#REF!</v>
      </c>
      <c r="R322" s="34" t="e">
        <f t="shared" si="233"/>
        <v>#REF!</v>
      </c>
      <c r="S322" s="34" t="e">
        <f t="shared" si="233"/>
        <v>#REF!</v>
      </c>
      <c r="T322" s="34" t="e">
        <f t="shared" si="233"/>
        <v>#REF!</v>
      </c>
      <c r="U322" s="34" t="e">
        <f t="shared" si="233"/>
        <v>#REF!</v>
      </c>
      <c r="V322" s="34" t="e">
        <f t="shared" si="233"/>
        <v>#REF!</v>
      </c>
      <c r="W322" s="34" t="e">
        <f t="shared" si="233"/>
        <v>#REF!</v>
      </c>
      <c r="X322" s="34" t="e">
        <f t="shared" si="233"/>
        <v>#REF!</v>
      </c>
      <c r="Y322" s="34" t="e">
        <f t="shared" si="233"/>
        <v>#REF!</v>
      </c>
      <c r="Z322" s="34">
        <f t="shared" si="233"/>
        <v>103617</v>
      </c>
      <c r="AA322" s="34">
        <f t="shared" si="233"/>
        <v>103617</v>
      </c>
      <c r="AB322" s="34">
        <f t="shared" si="233"/>
        <v>24906.5</v>
      </c>
      <c r="AC322" s="130">
        <f t="shared" si="201"/>
        <v>24.037078857716399</v>
      </c>
    </row>
    <row r="323" spans="1:29" ht="60" x14ac:dyDescent="0.25">
      <c r="A323" s="3" t="s">
        <v>12</v>
      </c>
      <c r="B323" s="78">
        <v>52</v>
      </c>
      <c r="C323" s="78">
        <v>0</v>
      </c>
      <c r="D323" s="4" t="s">
        <v>236</v>
      </c>
      <c r="E323" s="78">
        <v>852</v>
      </c>
      <c r="F323" s="4" t="s">
        <v>106</v>
      </c>
      <c r="G323" s="4" t="s">
        <v>106</v>
      </c>
      <c r="H323" s="4" t="s">
        <v>320</v>
      </c>
      <c r="I323" s="4" t="s">
        <v>27</v>
      </c>
      <c r="J323" s="34" t="e">
        <f>'2.ВС'!#REF!</f>
        <v>#REF!</v>
      </c>
      <c r="K323" s="34" t="e">
        <f>'2.ВС'!#REF!</f>
        <v>#REF!</v>
      </c>
      <c r="L323" s="34" t="e">
        <f>'2.ВС'!#REF!</f>
        <v>#REF!</v>
      </c>
      <c r="M323" s="34" t="e">
        <f>'2.ВС'!#REF!</f>
        <v>#REF!</v>
      </c>
      <c r="N323" s="34" t="e">
        <f>'2.ВС'!#REF!</f>
        <v>#REF!</v>
      </c>
      <c r="O323" s="34" t="e">
        <f>'2.ВС'!#REF!</f>
        <v>#REF!</v>
      </c>
      <c r="P323" s="34" t="e">
        <f>'2.ВС'!#REF!</f>
        <v>#REF!</v>
      </c>
      <c r="Q323" s="34" t="e">
        <f>'2.ВС'!#REF!</f>
        <v>#REF!</v>
      </c>
      <c r="R323" s="34" t="e">
        <f>'2.ВС'!#REF!</f>
        <v>#REF!</v>
      </c>
      <c r="S323" s="34" t="e">
        <f>'2.ВС'!#REF!</f>
        <v>#REF!</v>
      </c>
      <c r="T323" s="34" t="e">
        <f>'2.ВС'!#REF!</f>
        <v>#REF!</v>
      </c>
      <c r="U323" s="34" t="e">
        <f>'2.ВС'!#REF!</f>
        <v>#REF!</v>
      </c>
      <c r="V323" s="34" t="e">
        <f>'2.ВС'!#REF!</f>
        <v>#REF!</v>
      </c>
      <c r="W323" s="34" t="e">
        <f>'2.ВС'!#REF!</f>
        <v>#REF!</v>
      </c>
      <c r="X323" s="34" t="e">
        <f>'2.ВС'!#REF!</f>
        <v>#REF!</v>
      </c>
      <c r="Y323" s="34" t="e">
        <f>'2.ВС'!#REF!</f>
        <v>#REF!</v>
      </c>
      <c r="Z323" s="34">
        <f>'2.ВС'!J315</f>
        <v>103617</v>
      </c>
      <c r="AA323" s="34">
        <f>'2.ВС'!K315</f>
        <v>103617</v>
      </c>
      <c r="AB323" s="34">
        <f>'2.ВС'!L315</f>
        <v>24906.5</v>
      </c>
      <c r="AC323" s="130">
        <f t="shared" si="201"/>
        <v>24.037078857716399</v>
      </c>
    </row>
    <row r="324" spans="1:29" ht="32.25" customHeight="1" x14ac:dyDescent="0.25">
      <c r="A324" s="29" t="s">
        <v>270</v>
      </c>
      <c r="B324" s="14">
        <v>52</v>
      </c>
      <c r="C324" s="14">
        <v>0</v>
      </c>
      <c r="D324" s="31" t="s">
        <v>271</v>
      </c>
      <c r="E324" s="14"/>
      <c r="F324" s="31"/>
      <c r="G324" s="31"/>
      <c r="H324" s="31"/>
      <c r="I324" s="31"/>
      <c r="J324" s="35" t="e">
        <f t="shared" ref="J324:AB325" si="239">J325</f>
        <v>#REF!</v>
      </c>
      <c r="K324" s="35" t="e">
        <f t="shared" si="239"/>
        <v>#REF!</v>
      </c>
      <c r="L324" s="35" t="e">
        <f t="shared" si="239"/>
        <v>#REF!</v>
      </c>
      <c r="M324" s="35" t="e">
        <f t="shared" si="239"/>
        <v>#REF!</v>
      </c>
      <c r="N324" s="35" t="e">
        <f t="shared" si="239"/>
        <v>#REF!</v>
      </c>
      <c r="O324" s="35" t="e">
        <f t="shared" si="239"/>
        <v>#REF!</v>
      </c>
      <c r="P324" s="35" t="e">
        <f t="shared" si="239"/>
        <v>#REF!</v>
      </c>
      <c r="Q324" s="35" t="e">
        <f t="shared" si="239"/>
        <v>#REF!</v>
      </c>
      <c r="R324" s="35" t="e">
        <f t="shared" si="239"/>
        <v>#REF!</v>
      </c>
      <c r="S324" s="35" t="e">
        <f t="shared" si="239"/>
        <v>#REF!</v>
      </c>
      <c r="T324" s="35" t="e">
        <f t="shared" si="239"/>
        <v>#REF!</v>
      </c>
      <c r="U324" s="35" t="e">
        <f t="shared" si="239"/>
        <v>#REF!</v>
      </c>
      <c r="V324" s="35" t="e">
        <f t="shared" si="239"/>
        <v>#REF!</v>
      </c>
      <c r="W324" s="35" t="e">
        <f t="shared" si="239"/>
        <v>#REF!</v>
      </c>
      <c r="X324" s="35" t="e">
        <f t="shared" si="239"/>
        <v>#REF!</v>
      </c>
      <c r="Y324" s="35" t="e">
        <f t="shared" si="239"/>
        <v>#REF!</v>
      </c>
      <c r="Z324" s="35">
        <f t="shared" si="239"/>
        <v>472320</v>
      </c>
      <c r="AA324" s="35">
        <f t="shared" si="239"/>
        <v>472320</v>
      </c>
      <c r="AB324" s="35">
        <f t="shared" si="239"/>
        <v>472320</v>
      </c>
      <c r="AC324" s="130">
        <f t="shared" ref="AC324:AC387" si="240">AB324/AA324*100</f>
        <v>100</v>
      </c>
    </row>
    <row r="325" spans="1:29" s="40" customFormat="1" ht="42.75" x14ac:dyDescent="0.25">
      <c r="A325" s="29" t="s">
        <v>156</v>
      </c>
      <c r="B325" s="14">
        <v>52</v>
      </c>
      <c r="C325" s="14">
        <v>0</v>
      </c>
      <c r="D325" s="38" t="s">
        <v>271</v>
      </c>
      <c r="E325" s="14">
        <v>852</v>
      </c>
      <c r="F325" s="5"/>
      <c r="G325" s="5"/>
      <c r="H325" s="5"/>
      <c r="I325" s="4"/>
      <c r="J325" s="35" t="e">
        <f>J326</f>
        <v>#REF!</v>
      </c>
      <c r="K325" s="35" t="e">
        <f t="shared" si="239"/>
        <v>#REF!</v>
      </c>
      <c r="L325" s="35" t="e">
        <f t="shared" si="239"/>
        <v>#REF!</v>
      </c>
      <c r="M325" s="35" t="e">
        <f t="shared" si="239"/>
        <v>#REF!</v>
      </c>
      <c r="N325" s="35" t="e">
        <f t="shared" si="239"/>
        <v>#REF!</v>
      </c>
      <c r="O325" s="35" t="e">
        <f t="shared" si="239"/>
        <v>#REF!</v>
      </c>
      <c r="P325" s="35" t="e">
        <f t="shared" si="239"/>
        <v>#REF!</v>
      </c>
      <c r="Q325" s="35" t="e">
        <f t="shared" si="239"/>
        <v>#REF!</v>
      </c>
      <c r="R325" s="35" t="e">
        <f t="shared" si="239"/>
        <v>#REF!</v>
      </c>
      <c r="S325" s="35" t="e">
        <f t="shared" si="239"/>
        <v>#REF!</v>
      </c>
      <c r="T325" s="35" t="e">
        <f t="shared" si="239"/>
        <v>#REF!</v>
      </c>
      <c r="U325" s="35" t="e">
        <f t="shared" si="239"/>
        <v>#REF!</v>
      </c>
      <c r="V325" s="35" t="e">
        <f t="shared" si="239"/>
        <v>#REF!</v>
      </c>
      <c r="W325" s="35" t="e">
        <f t="shared" si="239"/>
        <v>#REF!</v>
      </c>
      <c r="X325" s="35" t="e">
        <f t="shared" si="239"/>
        <v>#REF!</v>
      </c>
      <c r="Y325" s="35" t="e">
        <f t="shared" si="239"/>
        <v>#REF!</v>
      </c>
      <c r="Z325" s="35">
        <f t="shared" si="239"/>
        <v>472320</v>
      </c>
      <c r="AA325" s="35">
        <f t="shared" si="239"/>
        <v>472320</v>
      </c>
      <c r="AB325" s="35">
        <f t="shared" si="239"/>
        <v>472320</v>
      </c>
      <c r="AC325" s="130">
        <f t="shared" si="240"/>
        <v>100</v>
      </c>
    </row>
    <row r="326" spans="1:29" ht="33.75" customHeight="1" x14ac:dyDescent="0.25">
      <c r="A326" s="25" t="s">
        <v>174</v>
      </c>
      <c r="B326" s="78">
        <v>52</v>
      </c>
      <c r="C326" s="78">
        <v>0</v>
      </c>
      <c r="D326" s="4" t="s">
        <v>271</v>
      </c>
      <c r="E326" s="78">
        <v>852</v>
      </c>
      <c r="F326" s="4" t="s">
        <v>106</v>
      </c>
      <c r="G326" s="4" t="s">
        <v>59</v>
      </c>
      <c r="H326" s="4" t="s">
        <v>272</v>
      </c>
      <c r="I326" s="4"/>
      <c r="J326" s="34" t="e">
        <f t="shared" ref="J326:AB327" si="241">J327</f>
        <v>#REF!</v>
      </c>
      <c r="K326" s="34" t="e">
        <f t="shared" si="241"/>
        <v>#REF!</v>
      </c>
      <c r="L326" s="34" t="e">
        <f t="shared" si="241"/>
        <v>#REF!</v>
      </c>
      <c r="M326" s="34" t="e">
        <f t="shared" si="241"/>
        <v>#REF!</v>
      </c>
      <c r="N326" s="34" t="e">
        <f t="shared" si="241"/>
        <v>#REF!</v>
      </c>
      <c r="O326" s="34" t="e">
        <f t="shared" si="241"/>
        <v>#REF!</v>
      </c>
      <c r="P326" s="34" t="e">
        <f t="shared" si="241"/>
        <v>#REF!</v>
      </c>
      <c r="Q326" s="34" t="e">
        <f t="shared" si="241"/>
        <v>#REF!</v>
      </c>
      <c r="R326" s="34" t="e">
        <f t="shared" si="241"/>
        <v>#REF!</v>
      </c>
      <c r="S326" s="34" t="e">
        <f t="shared" si="241"/>
        <v>#REF!</v>
      </c>
      <c r="T326" s="34" t="e">
        <f t="shared" si="241"/>
        <v>#REF!</v>
      </c>
      <c r="U326" s="34" t="e">
        <f t="shared" si="241"/>
        <v>#REF!</v>
      </c>
      <c r="V326" s="34" t="e">
        <f t="shared" si="241"/>
        <v>#REF!</v>
      </c>
      <c r="W326" s="34" t="e">
        <f t="shared" si="241"/>
        <v>#REF!</v>
      </c>
      <c r="X326" s="34" t="e">
        <f t="shared" si="241"/>
        <v>#REF!</v>
      </c>
      <c r="Y326" s="34" t="e">
        <f t="shared" si="241"/>
        <v>#REF!</v>
      </c>
      <c r="Z326" s="34">
        <f t="shared" si="241"/>
        <v>472320</v>
      </c>
      <c r="AA326" s="34">
        <f t="shared" si="241"/>
        <v>472320</v>
      </c>
      <c r="AB326" s="34">
        <f t="shared" si="241"/>
        <v>472320</v>
      </c>
      <c r="AC326" s="130">
        <f t="shared" si="240"/>
        <v>100</v>
      </c>
    </row>
    <row r="327" spans="1:29" ht="60" x14ac:dyDescent="0.25">
      <c r="A327" s="3" t="s">
        <v>56</v>
      </c>
      <c r="B327" s="78">
        <v>52</v>
      </c>
      <c r="C327" s="78">
        <v>0</v>
      </c>
      <c r="D327" s="4" t="s">
        <v>271</v>
      </c>
      <c r="E327" s="78">
        <v>852</v>
      </c>
      <c r="F327" s="4" t="s">
        <v>106</v>
      </c>
      <c r="G327" s="4" t="s">
        <v>59</v>
      </c>
      <c r="H327" s="4" t="s">
        <v>272</v>
      </c>
      <c r="I327" s="4" t="s">
        <v>112</v>
      </c>
      <c r="J327" s="34" t="e">
        <f t="shared" si="241"/>
        <v>#REF!</v>
      </c>
      <c r="K327" s="34" t="e">
        <f t="shared" si="241"/>
        <v>#REF!</v>
      </c>
      <c r="L327" s="34" t="e">
        <f t="shared" si="241"/>
        <v>#REF!</v>
      </c>
      <c r="M327" s="34" t="e">
        <f t="shared" si="241"/>
        <v>#REF!</v>
      </c>
      <c r="N327" s="34" t="e">
        <f t="shared" si="241"/>
        <v>#REF!</v>
      </c>
      <c r="O327" s="34" t="e">
        <f t="shared" si="241"/>
        <v>#REF!</v>
      </c>
      <c r="P327" s="34" t="e">
        <f t="shared" si="241"/>
        <v>#REF!</v>
      </c>
      <c r="Q327" s="34" t="e">
        <f t="shared" si="241"/>
        <v>#REF!</v>
      </c>
      <c r="R327" s="34" t="e">
        <f t="shared" si="241"/>
        <v>#REF!</v>
      </c>
      <c r="S327" s="34" t="e">
        <f t="shared" si="241"/>
        <v>#REF!</v>
      </c>
      <c r="T327" s="34" t="e">
        <f t="shared" si="241"/>
        <v>#REF!</v>
      </c>
      <c r="U327" s="34" t="e">
        <f t="shared" si="241"/>
        <v>#REF!</v>
      </c>
      <c r="V327" s="34" t="e">
        <f t="shared" si="241"/>
        <v>#REF!</v>
      </c>
      <c r="W327" s="34" t="e">
        <f t="shared" si="241"/>
        <v>#REF!</v>
      </c>
      <c r="X327" s="34" t="e">
        <f t="shared" si="241"/>
        <v>#REF!</v>
      </c>
      <c r="Y327" s="34" t="e">
        <f t="shared" si="241"/>
        <v>#REF!</v>
      </c>
      <c r="Z327" s="34">
        <f t="shared" si="241"/>
        <v>472320</v>
      </c>
      <c r="AA327" s="34">
        <f t="shared" si="241"/>
        <v>472320</v>
      </c>
      <c r="AB327" s="34">
        <f t="shared" si="241"/>
        <v>472320</v>
      </c>
      <c r="AC327" s="130">
        <f t="shared" si="240"/>
        <v>100</v>
      </c>
    </row>
    <row r="328" spans="1:29" ht="19.5" customHeight="1" x14ac:dyDescent="0.25">
      <c r="A328" s="3" t="s">
        <v>113</v>
      </c>
      <c r="B328" s="78">
        <v>52</v>
      </c>
      <c r="C328" s="78">
        <v>0</v>
      </c>
      <c r="D328" s="4" t="s">
        <v>271</v>
      </c>
      <c r="E328" s="78">
        <v>852</v>
      </c>
      <c r="F328" s="4" t="s">
        <v>106</v>
      </c>
      <c r="G328" s="4" t="s">
        <v>59</v>
      </c>
      <c r="H328" s="4" t="s">
        <v>272</v>
      </c>
      <c r="I328" s="4" t="s">
        <v>114</v>
      </c>
      <c r="J328" s="34" t="e">
        <f>'2.ВС'!#REF!</f>
        <v>#REF!</v>
      </c>
      <c r="K328" s="34" t="e">
        <f>'2.ВС'!#REF!</f>
        <v>#REF!</v>
      </c>
      <c r="L328" s="34" t="e">
        <f>'2.ВС'!#REF!</f>
        <v>#REF!</v>
      </c>
      <c r="M328" s="34" t="e">
        <f>'2.ВС'!#REF!</f>
        <v>#REF!</v>
      </c>
      <c r="N328" s="34" t="e">
        <f>'2.ВС'!#REF!</f>
        <v>#REF!</v>
      </c>
      <c r="O328" s="34" t="e">
        <f>'2.ВС'!#REF!</f>
        <v>#REF!</v>
      </c>
      <c r="P328" s="34" t="e">
        <f>'2.ВС'!#REF!</f>
        <v>#REF!</v>
      </c>
      <c r="Q328" s="34" t="e">
        <f>'2.ВС'!#REF!</f>
        <v>#REF!</v>
      </c>
      <c r="R328" s="34" t="e">
        <f>'2.ВС'!#REF!</f>
        <v>#REF!</v>
      </c>
      <c r="S328" s="34" t="e">
        <f>'2.ВС'!#REF!</f>
        <v>#REF!</v>
      </c>
      <c r="T328" s="34" t="e">
        <f>'2.ВС'!#REF!</f>
        <v>#REF!</v>
      </c>
      <c r="U328" s="34" t="e">
        <f>'2.ВС'!#REF!</f>
        <v>#REF!</v>
      </c>
      <c r="V328" s="34" t="e">
        <f>'2.ВС'!#REF!</f>
        <v>#REF!</v>
      </c>
      <c r="W328" s="34" t="e">
        <f>'2.ВС'!#REF!</f>
        <v>#REF!</v>
      </c>
      <c r="X328" s="34" t="e">
        <f>'2.ВС'!#REF!</f>
        <v>#REF!</v>
      </c>
      <c r="Y328" s="34" t="e">
        <f>'2.ВС'!#REF!</f>
        <v>#REF!</v>
      </c>
      <c r="Z328" s="34">
        <f>'2.ВС'!J290</f>
        <v>472320</v>
      </c>
      <c r="AA328" s="34">
        <f>'2.ВС'!K290</f>
        <v>472320</v>
      </c>
      <c r="AB328" s="34">
        <f>'2.ВС'!L290</f>
        <v>472320</v>
      </c>
      <c r="AC328" s="130">
        <f t="shared" si="240"/>
        <v>100</v>
      </c>
    </row>
    <row r="329" spans="1:29" s="36" customFormat="1" ht="28.5" x14ac:dyDescent="0.25">
      <c r="A329" s="74" t="s">
        <v>459</v>
      </c>
      <c r="B329" s="14">
        <v>52</v>
      </c>
      <c r="C329" s="14">
        <v>0</v>
      </c>
      <c r="D329" s="31" t="s">
        <v>458</v>
      </c>
      <c r="E329" s="14"/>
      <c r="F329" s="31"/>
      <c r="G329" s="31"/>
      <c r="H329" s="31"/>
      <c r="I329" s="31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 t="e">
        <f>V330</f>
        <v>#REF!</v>
      </c>
      <c r="W329" s="35" t="e">
        <f t="shared" ref="W329:Y332" si="242">W330</f>
        <v>#REF!</v>
      </c>
      <c r="X329" s="35" t="e">
        <f t="shared" si="242"/>
        <v>#REF!</v>
      </c>
      <c r="Y329" s="35" t="e">
        <f t="shared" si="242"/>
        <v>#REF!</v>
      </c>
      <c r="Z329" s="35">
        <f t="shared" ref="Z329:AB332" si="243">Z330</f>
        <v>3170712</v>
      </c>
      <c r="AA329" s="35">
        <f t="shared" si="243"/>
        <v>3170712</v>
      </c>
      <c r="AB329" s="35">
        <f t="shared" si="243"/>
        <v>3170712</v>
      </c>
      <c r="AC329" s="130">
        <f t="shared" si="240"/>
        <v>100</v>
      </c>
    </row>
    <row r="330" spans="1:29" ht="42.75" x14ac:dyDescent="0.25">
      <c r="A330" s="29" t="s">
        <v>156</v>
      </c>
      <c r="B330" s="114">
        <v>52</v>
      </c>
      <c r="C330" s="114">
        <v>0</v>
      </c>
      <c r="D330" s="4" t="s">
        <v>458</v>
      </c>
      <c r="E330" s="114">
        <v>852</v>
      </c>
      <c r="F330" s="4"/>
      <c r="G330" s="4"/>
      <c r="H330" s="4"/>
      <c r="I330" s="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 t="e">
        <f>V331</f>
        <v>#REF!</v>
      </c>
      <c r="W330" s="34" t="e">
        <f t="shared" si="242"/>
        <v>#REF!</v>
      </c>
      <c r="X330" s="34" t="e">
        <f t="shared" si="242"/>
        <v>#REF!</v>
      </c>
      <c r="Y330" s="34" t="e">
        <f t="shared" si="242"/>
        <v>#REF!</v>
      </c>
      <c r="Z330" s="34">
        <f t="shared" si="243"/>
        <v>3170712</v>
      </c>
      <c r="AA330" s="34">
        <f t="shared" si="243"/>
        <v>3170712</v>
      </c>
      <c r="AB330" s="34">
        <f t="shared" si="243"/>
        <v>3170712</v>
      </c>
      <c r="AC330" s="130">
        <f t="shared" si="240"/>
        <v>100</v>
      </c>
    </row>
    <row r="331" spans="1:29" ht="78" customHeight="1" x14ac:dyDescent="0.25">
      <c r="A331" s="13" t="s">
        <v>393</v>
      </c>
      <c r="B331" s="114">
        <v>52</v>
      </c>
      <c r="C331" s="114">
        <v>0</v>
      </c>
      <c r="D331" s="4" t="s">
        <v>458</v>
      </c>
      <c r="E331" s="114">
        <v>852</v>
      </c>
      <c r="F331" s="4"/>
      <c r="G331" s="4"/>
      <c r="H331" s="4" t="s">
        <v>460</v>
      </c>
      <c r="I331" s="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 t="e">
        <f>V332</f>
        <v>#REF!</v>
      </c>
      <c r="W331" s="34" t="e">
        <f t="shared" si="242"/>
        <v>#REF!</v>
      </c>
      <c r="X331" s="34" t="e">
        <f t="shared" si="242"/>
        <v>#REF!</v>
      </c>
      <c r="Y331" s="34" t="e">
        <f t="shared" si="242"/>
        <v>#REF!</v>
      </c>
      <c r="Z331" s="34">
        <f t="shared" si="243"/>
        <v>3170712</v>
      </c>
      <c r="AA331" s="34">
        <f t="shared" si="243"/>
        <v>3170712</v>
      </c>
      <c r="AB331" s="34">
        <f t="shared" si="243"/>
        <v>3170712</v>
      </c>
      <c r="AC331" s="130">
        <f t="shared" si="240"/>
        <v>100</v>
      </c>
    </row>
    <row r="332" spans="1:29" ht="60" x14ac:dyDescent="0.25">
      <c r="A332" s="111" t="s">
        <v>56</v>
      </c>
      <c r="B332" s="114">
        <v>52</v>
      </c>
      <c r="C332" s="114">
        <v>0</v>
      </c>
      <c r="D332" s="4" t="s">
        <v>458</v>
      </c>
      <c r="E332" s="114">
        <v>852</v>
      </c>
      <c r="F332" s="4"/>
      <c r="G332" s="4"/>
      <c r="H332" s="4" t="s">
        <v>460</v>
      </c>
      <c r="I332" s="4" t="s">
        <v>112</v>
      </c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 t="e">
        <f>V333</f>
        <v>#REF!</v>
      </c>
      <c r="W332" s="34" t="e">
        <f t="shared" si="242"/>
        <v>#REF!</v>
      </c>
      <c r="X332" s="34" t="e">
        <f t="shared" si="242"/>
        <v>#REF!</v>
      </c>
      <c r="Y332" s="34" t="e">
        <f t="shared" si="242"/>
        <v>#REF!</v>
      </c>
      <c r="Z332" s="34">
        <f t="shared" si="243"/>
        <v>3170712</v>
      </c>
      <c r="AA332" s="34">
        <f t="shared" si="243"/>
        <v>3170712</v>
      </c>
      <c r="AB332" s="34">
        <f t="shared" si="243"/>
        <v>3170712</v>
      </c>
      <c r="AC332" s="130">
        <f t="shared" si="240"/>
        <v>100</v>
      </c>
    </row>
    <row r="333" spans="1:29" ht="22.5" customHeight="1" x14ac:dyDescent="0.25">
      <c r="A333" s="111" t="s">
        <v>113</v>
      </c>
      <c r="B333" s="114">
        <v>52</v>
      </c>
      <c r="C333" s="114">
        <v>0</v>
      </c>
      <c r="D333" s="4" t="s">
        <v>458</v>
      </c>
      <c r="E333" s="114">
        <v>852</v>
      </c>
      <c r="F333" s="4"/>
      <c r="G333" s="4"/>
      <c r="H333" s="4" t="s">
        <v>460</v>
      </c>
      <c r="I333" s="4" t="s">
        <v>114</v>
      </c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 t="e">
        <f>'2.ВС'!#REF!</f>
        <v>#REF!</v>
      </c>
      <c r="W333" s="34" t="e">
        <f>'2.ВС'!#REF!</f>
        <v>#REF!</v>
      </c>
      <c r="X333" s="34" t="e">
        <f>'2.ВС'!#REF!</f>
        <v>#REF!</v>
      </c>
      <c r="Y333" s="34" t="e">
        <f>'2.ВС'!#REF!</f>
        <v>#REF!</v>
      </c>
      <c r="Z333" s="34">
        <f>'2.ВС'!J293</f>
        <v>3170712</v>
      </c>
      <c r="AA333" s="34">
        <f>'2.ВС'!K293</f>
        <v>3170712</v>
      </c>
      <c r="AB333" s="34">
        <f>'2.ВС'!L293</f>
        <v>3170712</v>
      </c>
      <c r="AC333" s="130">
        <f t="shared" si="240"/>
        <v>100</v>
      </c>
    </row>
    <row r="334" spans="1:29" ht="61.5" customHeight="1" x14ac:dyDescent="0.25">
      <c r="A334" s="29" t="s">
        <v>435</v>
      </c>
      <c r="B334" s="14">
        <v>53</v>
      </c>
      <c r="C334" s="78"/>
      <c r="D334" s="38"/>
      <c r="E334" s="14"/>
      <c r="F334" s="38"/>
      <c r="G334" s="38"/>
      <c r="H334" s="38"/>
      <c r="I334" s="31"/>
      <c r="J334" s="35" t="e">
        <f t="shared" ref="J334" si="244">J335+J347</f>
        <v>#REF!</v>
      </c>
      <c r="K334" s="35" t="e">
        <f t="shared" ref="K334:U334" si="245">K335+K347</f>
        <v>#REF!</v>
      </c>
      <c r="L334" s="35" t="e">
        <f t="shared" si="245"/>
        <v>#REF!</v>
      </c>
      <c r="M334" s="35" t="e">
        <f t="shared" si="245"/>
        <v>#REF!</v>
      </c>
      <c r="N334" s="35" t="e">
        <f t="shared" si="245"/>
        <v>#REF!</v>
      </c>
      <c r="O334" s="35" t="e">
        <f t="shared" si="245"/>
        <v>#REF!</v>
      </c>
      <c r="P334" s="35" t="e">
        <f t="shared" si="245"/>
        <v>#REF!</v>
      </c>
      <c r="Q334" s="35" t="e">
        <f t="shared" si="245"/>
        <v>#REF!</v>
      </c>
      <c r="R334" s="35" t="e">
        <f t="shared" si="245"/>
        <v>#REF!</v>
      </c>
      <c r="S334" s="35" t="e">
        <f t="shared" si="245"/>
        <v>#REF!</v>
      </c>
      <c r="T334" s="35" t="e">
        <f t="shared" si="245"/>
        <v>#REF!</v>
      </c>
      <c r="U334" s="35" t="e">
        <f t="shared" si="245"/>
        <v>#REF!</v>
      </c>
      <c r="V334" s="35" t="e">
        <f t="shared" ref="V334:Y334" si="246">V335+V347</f>
        <v>#REF!</v>
      </c>
      <c r="W334" s="35" t="e">
        <f t="shared" si="246"/>
        <v>#REF!</v>
      </c>
      <c r="X334" s="35" t="e">
        <f t="shared" si="246"/>
        <v>#REF!</v>
      </c>
      <c r="Y334" s="35" t="e">
        <f t="shared" si="246"/>
        <v>#REF!</v>
      </c>
      <c r="Z334" s="35">
        <f t="shared" ref="Z334:AB334" si="247">Z335+Z347</f>
        <v>8368700</v>
      </c>
      <c r="AA334" s="35">
        <f t="shared" si="247"/>
        <v>8368700</v>
      </c>
      <c r="AB334" s="35">
        <f t="shared" si="247"/>
        <v>5664841.0499999998</v>
      </c>
      <c r="AC334" s="130">
        <f t="shared" si="240"/>
        <v>67.690812790517043</v>
      </c>
    </row>
    <row r="335" spans="1:29" ht="85.5" x14ac:dyDescent="0.25">
      <c r="A335" s="29" t="s">
        <v>273</v>
      </c>
      <c r="B335" s="14">
        <v>53</v>
      </c>
      <c r="C335" s="78">
        <v>0</v>
      </c>
      <c r="D335" s="38" t="s">
        <v>146</v>
      </c>
      <c r="E335" s="14"/>
      <c r="F335" s="38"/>
      <c r="G335" s="38"/>
      <c r="H335" s="38"/>
      <c r="I335" s="31"/>
      <c r="J335" s="35" t="e">
        <f t="shared" ref="J335:AB335" si="248">J336</f>
        <v>#REF!</v>
      </c>
      <c r="K335" s="35" t="e">
        <f t="shared" si="248"/>
        <v>#REF!</v>
      </c>
      <c r="L335" s="35" t="e">
        <f t="shared" si="248"/>
        <v>#REF!</v>
      </c>
      <c r="M335" s="35" t="e">
        <f t="shared" si="248"/>
        <v>#REF!</v>
      </c>
      <c r="N335" s="35" t="e">
        <f t="shared" si="248"/>
        <v>#REF!</v>
      </c>
      <c r="O335" s="35" t="e">
        <f t="shared" si="248"/>
        <v>#REF!</v>
      </c>
      <c r="P335" s="35" t="e">
        <f t="shared" si="248"/>
        <v>#REF!</v>
      </c>
      <c r="Q335" s="35" t="e">
        <f t="shared" si="248"/>
        <v>#REF!</v>
      </c>
      <c r="R335" s="35" t="e">
        <f t="shared" si="248"/>
        <v>#REF!</v>
      </c>
      <c r="S335" s="35" t="e">
        <f t="shared" si="248"/>
        <v>#REF!</v>
      </c>
      <c r="T335" s="35" t="e">
        <f t="shared" si="248"/>
        <v>#REF!</v>
      </c>
      <c r="U335" s="35" t="e">
        <f t="shared" si="248"/>
        <v>#REF!</v>
      </c>
      <c r="V335" s="35" t="e">
        <f t="shared" si="248"/>
        <v>#REF!</v>
      </c>
      <c r="W335" s="35" t="e">
        <f t="shared" si="248"/>
        <v>#REF!</v>
      </c>
      <c r="X335" s="35" t="e">
        <f t="shared" si="248"/>
        <v>#REF!</v>
      </c>
      <c r="Y335" s="35" t="e">
        <f t="shared" si="248"/>
        <v>#REF!</v>
      </c>
      <c r="Z335" s="35">
        <f t="shared" si="248"/>
        <v>5140700</v>
      </c>
      <c r="AA335" s="35">
        <f t="shared" si="248"/>
        <v>5140700</v>
      </c>
      <c r="AB335" s="35">
        <f t="shared" si="248"/>
        <v>3243842.05</v>
      </c>
      <c r="AC335" s="130">
        <f t="shared" si="240"/>
        <v>63.101173964635159</v>
      </c>
    </row>
    <row r="336" spans="1:29" ht="42.75" x14ac:dyDescent="0.25">
      <c r="A336" s="29" t="s">
        <v>193</v>
      </c>
      <c r="B336" s="14">
        <v>53</v>
      </c>
      <c r="C336" s="14">
        <v>0</v>
      </c>
      <c r="D336" s="4" t="s">
        <v>146</v>
      </c>
      <c r="E336" s="14">
        <v>853</v>
      </c>
      <c r="F336" s="4"/>
      <c r="G336" s="4"/>
      <c r="H336" s="4"/>
      <c r="I336" s="4"/>
      <c r="J336" s="35" t="e">
        <f>J337+J344</f>
        <v>#REF!</v>
      </c>
      <c r="K336" s="35" t="e">
        <f t="shared" ref="K336:U336" si="249">K337+K344</f>
        <v>#REF!</v>
      </c>
      <c r="L336" s="35" t="e">
        <f t="shared" si="249"/>
        <v>#REF!</v>
      </c>
      <c r="M336" s="35" t="e">
        <f t="shared" si="249"/>
        <v>#REF!</v>
      </c>
      <c r="N336" s="35" t="e">
        <f t="shared" si="249"/>
        <v>#REF!</v>
      </c>
      <c r="O336" s="35" t="e">
        <f t="shared" si="249"/>
        <v>#REF!</v>
      </c>
      <c r="P336" s="35" t="e">
        <f t="shared" si="249"/>
        <v>#REF!</v>
      </c>
      <c r="Q336" s="35" t="e">
        <f t="shared" si="249"/>
        <v>#REF!</v>
      </c>
      <c r="R336" s="35" t="e">
        <f t="shared" si="249"/>
        <v>#REF!</v>
      </c>
      <c r="S336" s="35" t="e">
        <f t="shared" si="249"/>
        <v>#REF!</v>
      </c>
      <c r="T336" s="35" t="e">
        <f t="shared" si="249"/>
        <v>#REF!</v>
      </c>
      <c r="U336" s="35" t="e">
        <f t="shared" si="249"/>
        <v>#REF!</v>
      </c>
      <c r="V336" s="35" t="e">
        <f t="shared" ref="V336" si="250">V337+V344</f>
        <v>#REF!</v>
      </c>
      <c r="W336" s="35" t="e">
        <f t="shared" ref="W336" si="251">W337+W344</f>
        <v>#REF!</v>
      </c>
      <c r="X336" s="35" t="e">
        <f t="shared" ref="X336" si="252">X337+X344</f>
        <v>#REF!</v>
      </c>
      <c r="Y336" s="35" t="e">
        <f t="shared" ref="Y336" si="253">Y337+Y344</f>
        <v>#REF!</v>
      </c>
      <c r="Z336" s="35">
        <f t="shared" ref="Z336:AB336" si="254">Z337+Z344</f>
        <v>5140700</v>
      </c>
      <c r="AA336" s="35">
        <f t="shared" si="254"/>
        <v>5140700</v>
      </c>
      <c r="AB336" s="35">
        <f t="shared" si="254"/>
        <v>3243842.05</v>
      </c>
      <c r="AC336" s="130">
        <f t="shared" si="240"/>
        <v>63.101173964635159</v>
      </c>
    </row>
    <row r="337" spans="1:29" ht="50.25" customHeight="1" x14ac:dyDescent="0.25">
      <c r="A337" s="25" t="s">
        <v>23</v>
      </c>
      <c r="B337" s="78">
        <v>53</v>
      </c>
      <c r="C337" s="78">
        <v>0</v>
      </c>
      <c r="D337" s="4" t="s">
        <v>146</v>
      </c>
      <c r="E337" s="6">
        <v>853</v>
      </c>
      <c r="F337" s="4" t="s">
        <v>20</v>
      </c>
      <c r="G337" s="4" t="s">
        <v>142</v>
      </c>
      <c r="H337" s="4" t="s">
        <v>279</v>
      </c>
      <c r="I337" s="4"/>
      <c r="J337" s="34" t="e">
        <f t="shared" ref="J337" si="255">J338+J340+J342</f>
        <v>#REF!</v>
      </c>
      <c r="K337" s="34" t="e">
        <f t="shared" ref="K337:U337" si="256">K338+K340+K342</f>
        <v>#REF!</v>
      </c>
      <c r="L337" s="34" t="e">
        <f t="shared" si="256"/>
        <v>#REF!</v>
      </c>
      <c r="M337" s="34" t="e">
        <f t="shared" si="256"/>
        <v>#REF!</v>
      </c>
      <c r="N337" s="34" t="e">
        <f t="shared" si="256"/>
        <v>#REF!</v>
      </c>
      <c r="O337" s="34" t="e">
        <f t="shared" si="256"/>
        <v>#REF!</v>
      </c>
      <c r="P337" s="34" t="e">
        <f t="shared" si="256"/>
        <v>#REF!</v>
      </c>
      <c r="Q337" s="34" t="e">
        <f t="shared" si="256"/>
        <v>#REF!</v>
      </c>
      <c r="R337" s="34" t="e">
        <f t="shared" si="256"/>
        <v>#REF!</v>
      </c>
      <c r="S337" s="34" t="e">
        <f t="shared" si="256"/>
        <v>#REF!</v>
      </c>
      <c r="T337" s="34" t="e">
        <f t="shared" si="256"/>
        <v>#REF!</v>
      </c>
      <c r="U337" s="34" t="e">
        <f t="shared" si="256"/>
        <v>#REF!</v>
      </c>
      <c r="V337" s="34" t="e">
        <f t="shared" ref="V337:Y337" si="257">V338+V340+V342</f>
        <v>#REF!</v>
      </c>
      <c r="W337" s="34" t="e">
        <f t="shared" si="257"/>
        <v>#REF!</v>
      </c>
      <c r="X337" s="34" t="e">
        <f t="shared" si="257"/>
        <v>#REF!</v>
      </c>
      <c r="Y337" s="34" t="e">
        <f t="shared" si="257"/>
        <v>#REF!</v>
      </c>
      <c r="Z337" s="34">
        <f t="shared" ref="Z337:AB337" si="258">Z338+Z340+Z342</f>
        <v>5138300</v>
      </c>
      <c r="AA337" s="34">
        <f t="shared" si="258"/>
        <v>5138300</v>
      </c>
      <c r="AB337" s="34">
        <f t="shared" si="258"/>
        <v>3243842.05</v>
      </c>
      <c r="AC337" s="130">
        <f t="shared" si="240"/>
        <v>63.130647295798212</v>
      </c>
    </row>
    <row r="338" spans="1:29" ht="110.25" customHeight="1" x14ac:dyDescent="0.25">
      <c r="A338" s="76" t="s">
        <v>19</v>
      </c>
      <c r="B338" s="78">
        <v>53</v>
      </c>
      <c r="C338" s="78">
        <v>0</v>
      </c>
      <c r="D338" s="4" t="s">
        <v>146</v>
      </c>
      <c r="E338" s="6">
        <v>853</v>
      </c>
      <c r="F338" s="4" t="s">
        <v>14</v>
      </c>
      <c r="G338" s="4" t="s">
        <v>142</v>
      </c>
      <c r="H338" s="4" t="s">
        <v>279</v>
      </c>
      <c r="I338" s="4" t="s">
        <v>21</v>
      </c>
      <c r="J338" s="34" t="e">
        <f t="shared" ref="J338:AB338" si="259">J339</f>
        <v>#REF!</v>
      </c>
      <c r="K338" s="34" t="e">
        <f t="shared" si="259"/>
        <v>#REF!</v>
      </c>
      <c r="L338" s="34" t="e">
        <f t="shared" si="259"/>
        <v>#REF!</v>
      </c>
      <c r="M338" s="34" t="e">
        <f t="shared" si="259"/>
        <v>#REF!</v>
      </c>
      <c r="N338" s="34" t="e">
        <f t="shared" si="259"/>
        <v>#REF!</v>
      </c>
      <c r="O338" s="34" t="e">
        <f t="shared" si="259"/>
        <v>#REF!</v>
      </c>
      <c r="P338" s="34" t="e">
        <f t="shared" si="259"/>
        <v>#REF!</v>
      </c>
      <c r="Q338" s="34" t="e">
        <f t="shared" si="259"/>
        <v>#REF!</v>
      </c>
      <c r="R338" s="34" t="e">
        <f t="shared" si="259"/>
        <v>#REF!</v>
      </c>
      <c r="S338" s="34" t="e">
        <f t="shared" si="259"/>
        <v>#REF!</v>
      </c>
      <c r="T338" s="34" t="e">
        <f t="shared" si="259"/>
        <v>#REF!</v>
      </c>
      <c r="U338" s="34" t="e">
        <f t="shared" si="259"/>
        <v>#REF!</v>
      </c>
      <c r="V338" s="34" t="e">
        <f t="shared" si="259"/>
        <v>#REF!</v>
      </c>
      <c r="W338" s="34" t="e">
        <f t="shared" si="259"/>
        <v>#REF!</v>
      </c>
      <c r="X338" s="34" t="e">
        <f t="shared" si="259"/>
        <v>#REF!</v>
      </c>
      <c r="Y338" s="34" t="e">
        <f t="shared" si="259"/>
        <v>#REF!</v>
      </c>
      <c r="Z338" s="34">
        <f t="shared" si="259"/>
        <v>4747952</v>
      </c>
      <c r="AA338" s="34">
        <f t="shared" si="259"/>
        <v>4747952</v>
      </c>
      <c r="AB338" s="34">
        <f t="shared" si="259"/>
        <v>3018616.71</v>
      </c>
      <c r="AC338" s="130">
        <f t="shared" si="240"/>
        <v>63.577237301472302</v>
      </c>
    </row>
    <row r="339" spans="1:29" ht="45" x14ac:dyDescent="0.25">
      <c r="A339" s="76" t="s">
        <v>11</v>
      </c>
      <c r="B339" s="78">
        <v>53</v>
      </c>
      <c r="C339" s="78">
        <v>0</v>
      </c>
      <c r="D339" s="4" t="s">
        <v>146</v>
      </c>
      <c r="E339" s="6">
        <v>853</v>
      </c>
      <c r="F339" s="4" t="s">
        <v>14</v>
      </c>
      <c r="G339" s="4" t="s">
        <v>142</v>
      </c>
      <c r="H339" s="4" t="s">
        <v>279</v>
      </c>
      <c r="I339" s="4" t="s">
        <v>22</v>
      </c>
      <c r="J339" s="34" t="e">
        <f>'2.ВС'!#REF!</f>
        <v>#REF!</v>
      </c>
      <c r="K339" s="34" t="e">
        <f>'2.ВС'!#REF!</f>
        <v>#REF!</v>
      </c>
      <c r="L339" s="34" t="e">
        <f>'2.ВС'!#REF!</f>
        <v>#REF!</v>
      </c>
      <c r="M339" s="34" t="e">
        <f>'2.ВС'!#REF!</f>
        <v>#REF!</v>
      </c>
      <c r="N339" s="34" t="e">
        <f>'2.ВС'!#REF!</f>
        <v>#REF!</v>
      </c>
      <c r="O339" s="34" t="e">
        <f>'2.ВС'!#REF!</f>
        <v>#REF!</v>
      </c>
      <c r="P339" s="34" t="e">
        <f>'2.ВС'!#REF!</f>
        <v>#REF!</v>
      </c>
      <c r="Q339" s="34" t="e">
        <f>'2.ВС'!#REF!</f>
        <v>#REF!</v>
      </c>
      <c r="R339" s="34" t="e">
        <f>'2.ВС'!#REF!</f>
        <v>#REF!</v>
      </c>
      <c r="S339" s="34" t="e">
        <f>'2.ВС'!#REF!</f>
        <v>#REF!</v>
      </c>
      <c r="T339" s="34" t="e">
        <f>'2.ВС'!#REF!</f>
        <v>#REF!</v>
      </c>
      <c r="U339" s="34" t="e">
        <f>'2.ВС'!#REF!</f>
        <v>#REF!</v>
      </c>
      <c r="V339" s="34" t="e">
        <f>'2.ВС'!#REF!</f>
        <v>#REF!</v>
      </c>
      <c r="W339" s="34" t="e">
        <f>'2.ВС'!#REF!</f>
        <v>#REF!</v>
      </c>
      <c r="X339" s="34" t="e">
        <f>'2.ВС'!#REF!</f>
        <v>#REF!</v>
      </c>
      <c r="Y339" s="34" t="e">
        <f>'2.ВС'!#REF!</f>
        <v>#REF!</v>
      </c>
      <c r="Z339" s="34">
        <f>'2.ВС'!J362</f>
        <v>4747952</v>
      </c>
      <c r="AA339" s="34">
        <f>'2.ВС'!K362</f>
        <v>4747952</v>
      </c>
      <c r="AB339" s="34">
        <f>'2.ВС'!L362</f>
        <v>3018616.71</v>
      </c>
      <c r="AC339" s="130">
        <f t="shared" si="240"/>
        <v>63.577237301472302</v>
      </c>
    </row>
    <row r="340" spans="1:29" s="2" customFormat="1" ht="60" x14ac:dyDescent="0.25">
      <c r="A340" s="3" t="s">
        <v>25</v>
      </c>
      <c r="B340" s="78">
        <v>53</v>
      </c>
      <c r="C340" s="78">
        <v>0</v>
      </c>
      <c r="D340" s="4" t="s">
        <v>146</v>
      </c>
      <c r="E340" s="6">
        <v>853</v>
      </c>
      <c r="F340" s="4" t="s">
        <v>14</v>
      </c>
      <c r="G340" s="4" t="s">
        <v>142</v>
      </c>
      <c r="H340" s="4" t="s">
        <v>279</v>
      </c>
      <c r="I340" s="4" t="s">
        <v>26</v>
      </c>
      <c r="J340" s="10" t="e">
        <f t="shared" ref="J340:AB340" si="260">J341</f>
        <v>#REF!</v>
      </c>
      <c r="K340" s="10" t="e">
        <f t="shared" si="260"/>
        <v>#REF!</v>
      </c>
      <c r="L340" s="10" t="e">
        <f t="shared" si="260"/>
        <v>#REF!</v>
      </c>
      <c r="M340" s="10" t="e">
        <f t="shared" si="260"/>
        <v>#REF!</v>
      </c>
      <c r="N340" s="10" t="e">
        <f t="shared" si="260"/>
        <v>#REF!</v>
      </c>
      <c r="O340" s="10" t="e">
        <f t="shared" si="260"/>
        <v>#REF!</v>
      </c>
      <c r="P340" s="10" t="e">
        <f t="shared" si="260"/>
        <v>#REF!</v>
      </c>
      <c r="Q340" s="10" t="e">
        <f t="shared" si="260"/>
        <v>#REF!</v>
      </c>
      <c r="R340" s="10" t="e">
        <f t="shared" si="260"/>
        <v>#REF!</v>
      </c>
      <c r="S340" s="10" t="e">
        <f t="shared" si="260"/>
        <v>#REF!</v>
      </c>
      <c r="T340" s="10" t="e">
        <f t="shared" si="260"/>
        <v>#REF!</v>
      </c>
      <c r="U340" s="10" t="e">
        <f t="shared" si="260"/>
        <v>#REF!</v>
      </c>
      <c r="V340" s="10" t="e">
        <f t="shared" si="260"/>
        <v>#REF!</v>
      </c>
      <c r="W340" s="10" t="e">
        <f t="shared" si="260"/>
        <v>#REF!</v>
      </c>
      <c r="X340" s="10" t="e">
        <f t="shared" si="260"/>
        <v>#REF!</v>
      </c>
      <c r="Y340" s="10" t="e">
        <f t="shared" si="260"/>
        <v>#REF!</v>
      </c>
      <c r="Z340" s="10">
        <f t="shared" si="260"/>
        <v>387348</v>
      </c>
      <c r="AA340" s="10">
        <f t="shared" si="260"/>
        <v>387348</v>
      </c>
      <c r="AB340" s="10">
        <f t="shared" si="260"/>
        <v>225225.34</v>
      </c>
      <c r="AC340" s="130">
        <f t="shared" si="240"/>
        <v>58.14547641913731</v>
      </c>
    </row>
    <row r="341" spans="1:29" s="2" customFormat="1" ht="60" x14ac:dyDescent="0.25">
      <c r="A341" s="3" t="s">
        <v>12</v>
      </c>
      <c r="B341" s="78">
        <v>53</v>
      </c>
      <c r="C341" s="78">
        <v>0</v>
      </c>
      <c r="D341" s="4" t="s">
        <v>146</v>
      </c>
      <c r="E341" s="6">
        <v>853</v>
      </c>
      <c r="F341" s="4" t="s">
        <v>14</v>
      </c>
      <c r="G341" s="4" t="s">
        <v>142</v>
      </c>
      <c r="H341" s="4" t="s">
        <v>279</v>
      </c>
      <c r="I341" s="4" t="s">
        <v>27</v>
      </c>
      <c r="J341" s="10" t="e">
        <f>'2.ВС'!#REF!</f>
        <v>#REF!</v>
      </c>
      <c r="K341" s="10" t="e">
        <f>'2.ВС'!#REF!</f>
        <v>#REF!</v>
      </c>
      <c r="L341" s="10" t="e">
        <f>'2.ВС'!#REF!</f>
        <v>#REF!</v>
      </c>
      <c r="M341" s="10" t="e">
        <f>'2.ВС'!#REF!</f>
        <v>#REF!</v>
      </c>
      <c r="N341" s="10" t="e">
        <f>'2.ВС'!#REF!</f>
        <v>#REF!</v>
      </c>
      <c r="O341" s="10" t="e">
        <f>'2.ВС'!#REF!</f>
        <v>#REF!</v>
      </c>
      <c r="P341" s="10" t="e">
        <f>'2.ВС'!#REF!</f>
        <v>#REF!</v>
      </c>
      <c r="Q341" s="10" t="e">
        <f>'2.ВС'!#REF!</f>
        <v>#REF!</v>
      </c>
      <c r="R341" s="10" t="e">
        <f>'2.ВС'!#REF!</f>
        <v>#REF!</v>
      </c>
      <c r="S341" s="10" t="e">
        <f>'2.ВС'!#REF!</f>
        <v>#REF!</v>
      </c>
      <c r="T341" s="10" t="e">
        <f>'2.ВС'!#REF!</f>
        <v>#REF!</v>
      </c>
      <c r="U341" s="10" t="e">
        <f>'2.ВС'!#REF!</f>
        <v>#REF!</v>
      </c>
      <c r="V341" s="10" t="e">
        <f>'2.ВС'!#REF!</f>
        <v>#REF!</v>
      </c>
      <c r="W341" s="10" t="e">
        <f>'2.ВС'!#REF!</f>
        <v>#REF!</v>
      </c>
      <c r="X341" s="10" t="e">
        <f>'2.ВС'!#REF!</f>
        <v>#REF!</v>
      </c>
      <c r="Y341" s="10" t="e">
        <f>'2.ВС'!#REF!</f>
        <v>#REF!</v>
      </c>
      <c r="Z341" s="10">
        <f>'2.ВС'!J364</f>
        <v>387348</v>
      </c>
      <c r="AA341" s="10">
        <f>'2.ВС'!K364</f>
        <v>387348</v>
      </c>
      <c r="AB341" s="10">
        <f>'2.ВС'!L364</f>
        <v>225225.34</v>
      </c>
      <c r="AC341" s="130">
        <f t="shared" si="240"/>
        <v>58.14547641913731</v>
      </c>
    </row>
    <row r="342" spans="1:29" s="2" customFormat="1" x14ac:dyDescent="0.25">
      <c r="A342" s="3" t="s">
        <v>28</v>
      </c>
      <c r="B342" s="78">
        <v>53</v>
      </c>
      <c r="C342" s="78">
        <v>0</v>
      </c>
      <c r="D342" s="4" t="s">
        <v>146</v>
      </c>
      <c r="E342" s="6">
        <v>853</v>
      </c>
      <c r="F342" s="4" t="s">
        <v>14</v>
      </c>
      <c r="G342" s="4" t="s">
        <v>142</v>
      </c>
      <c r="H342" s="4" t="s">
        <v>279</v>
      </c>
      <c r="I342" s="4" t="s">
        <v>29</v>
      </c>
      <c r="J342" s="9" t="e">
        <f t="shared" ref="J342:AB342" si="261">J343</f>
        <v>#REF!</v>
      </c>
      <c r="K342" s="9" t="e">
        <f t="shared" si="261"/>
        <v>#REF!</v>
      </c>
      <c r="L342" s="9" t="e">
        <f t="shared" si="261"/>
        <v>#REF!</v>
      </c>
      <c r="M342" s="9" t="e">
        <f t="shared" si="261"/>
        <v>#REF!</v>
      </c>
      <c r="N342" s="9" t="e">
        <f t="shared" si="261"/>
        <v>#REF!</v>
      </c>
      <c r="O342" s="9" t="e">
        <f t="shared" si="261"/>
        <v>#REF!</v>
      </c>
      <c r="P342" s="9" t="e">
        <f t="shared" si="261"/>
        <v>#REF!</v>
      </c>
      <c r="Q342" s="9" t="e">
        <f t="shared" si="261"/>
        <v>#REF!</v>
      </c>
      <c r="R342" s="9" t="e">
        <f t="shared" si="261"/>
        <v>#REF!</v>
      </c>
      <c r="S342" s="9" t="e">
        <f t="shared" si="261"/>
        <v>#REF!</v>
      </c>
      <c r="T342" s="9" t="e">
        <f t="shared" si="261"/>
        <v>#REF!</v>
      </c>
      <c r="U342" s="9" t="e">
        <f t="shared" si="261"/>
        <v>#REF!</v>
      </c>
      <c r="V342" s="9" t="e">
        <f t="shared" si="261"/>
        <v>#REF!</v>
      </c>
      <c r="W342" s="9" t="e">
        <f t="shared" si="261"/>
        <v>#REF!</v>
      </c>
      <c r="X342" s="9" t="e">
        <f t="shared" si="261"/>
        <v>#REF!</v>
      </c>
      <c r="Y342" s="9" t="e">
        <f t="shared" si="261"/>
        <v>#REF!</v>
      </c>
      <c r="Z342" s="9">
        <f t="shared" si="261"/>
        <v>3000</v>
      </c>
      <c r="AA342" s="9">
        <f t="shared" si="261"/>
        <v>3000</v>
      </c>
      <c r="AB342" s="9">
        <f t="shared" si="261"/>
        <v>0</v>
      </c>
      <c r="AC342" s="130">
        <f t="shared" si="240"/>
        <v>0</v>
      </c>
    </row>
    <row r="343" spans="1:29" s="36" customFormat="1" ht="30" x14ac:dyDescent="0.25">
      <c r="A343" s="3" t="s">
        <v>30</v>
      </c>
      <c r="B343" s="78">
        <v>53</v>
      </c>
      <c r="C343" s="78">
        <v>0</v>
      </c>
      <c r="D343" s="4" t="s">
        <v>146</v>
      </c>
      <c r="E343" s="6">
        <v>853</v>
      </c>
      <c r="F343" s="4" t="s">
        <v>14</v>
      </c>
      <c r="G343" s="4" t="s">
        <v>142</v>
      </c>
      <c r="H343" s="4" t="s">
        <v>279</v>
      </c>
      <c r="I343" s="4" t="s">
        <v>31</v>
      </c>
      <c r="J343" s="34" t="e">
        <f>'2.ВС'!#REF!</f>
        <v>#REF!</v>
      </c>
      <c r="K343" s="34" t="e">
        <f>'2.ВС'!#REF!</f>
        <v>#REF!</v>
      </c>
      <c r="L343" s="34" t="e">
        <f>'2.ВС'!#REF!</f>
        <v>#REF!</v>
      </c>
      <c r="M343" s="34" t="e">
        <f>'2.ВС'!#REF!</f>
        <v>#REF!</v>
      </c>
      <c r="N343" s="34" t="e">
        <f>'2.ВС'!#REF!</f>
        <v>#REF!</v>
      </c>
      <c r="O343" s="34" t="e">
        <f>'2.ВС'!#REF!</f>
        <v>#REF!</v>
      </c>
      <c r="P343" s="34" t="e">
        <f>'2.ВС'!#REF!</f>
        <v>#REF!</v>
      </c>
      <c r="Q343" s="34" t="e">
        <f>'2.ВС'!#REF!</f>
        <v>#REF!</v>
      </c>
      <c r="R343" s="34" t="e">
        <f>'2.ВС'!#REF!</f>
        <v>#REF!</v>
      </c>
      <c r="S343" s="34" t="e">
        <f>'2.ВС'!#REF!</f>
        <v>#REF!</v>
      </c>
      <c r="T343" s="34" t="e">
        <f>'2.ВС'!#REF!</f>
        <v>#REF!</v>
      </c>
      <c r="U343" s="34" t="e">
        <f>'2.ВС'!#REF!</f>
        <v>#REF!</v>
      </c>
      <c r="V343" s="34" t="e">
        <f>'2.ВС'!#REF!</f>
        <v>#REF!</v>
      </c>
      <c r="W343" s="34" t="e">
        <f>'2.ВС'!#REF!</f>
        <v>#REF!</v>
      </c>
      <c r="X343" s="34" t="e">
        <f>'2.ВС'!#REF!</f>
        <v>#REF!</v>
      </c>
      <c r="Y343" s="34" t="e">
        <f>'2.ВС'!#REF!</f>
        <v>#REF!</v>
      </c>
      <c r="Z343" s="34">
        <f>'2.ВС'!J366</f>
        <v>3000</v>
      </c>
      <c r="AA343" s="34">
        <f>'2.ВС'!K366</f>
        <v>3000</v>
      </c>
      <c r="AB343" s="34">
        <f>'2.ВС'!L366</f>
        <v>0</v>
      </c>
      <c r="AC343" s="130">
        <f t="shared" si="240"/>
        <v>0</v>
      </c>
    </row>
    <row r="344" spans="1:29" s="36" customFormat="1" ht="124.5" customHeight="1" x14ac:dyDescent="0.25">
      <c r="A344" s="13" t="s">
        <v>411</v>
      </c>
      <c r="B344" s="78">
        <v>53</v>
      </c>
      <c r="C344" s="78">
        <v>0</v>
      </c>
      <c r="D344" s="4" t="s">
        <v>146</v>
      </c>
      <c r="E344" s="6">
        <v>853</v>
      </c>
      <c r="F344" s="4"/>
      <c r="G344" s="4"/>
      <c r="H344" s="4" t="s">
        <v>426</v>
      </c>
      <c r="I344" s="4"/>
      <c r="J344" s="34" t="e">
        <f>J345</f>
        <v>#REF!</v>
      </c>
      <c r="K344" s="34" t="e">
        <f t="shared" ref="K344:U345" si="262">K345</f>
        <v>#REF!</v>
      </c>
      <c r="L344" s="34" t="e">
        <f t="shared" si="262"/>
        <v>#REF!</v>
      </c>
      <c r="M344" s="34" t="e">
        <f t="shared" si="262"/>
        <v>#REF!</v>
      </c>
      <c r="N344" s="34" t="e">
        <f t="shared" si="262"/>
        <v>#REF!</v>
      </c>
      <c r="O344" s="34" t="e">
        <f t="shared" si="262"/>
        <v>#REF!</v>
      </c>
      <c r="P344" s="34" t="e">
        <f t="shared" si="262"/>
        <v>#REF!</v>
      </c>
      <c r="Q344" s="34" t="e">
        <f t="shared" si="262"/>
        <v>#REF!</v>
      </c>
      <c r="R344" s="34" t="e">
        <f t="shared" si="262"/>
        <v>#REF!</v>
      </c>
      <c r="S344" s="34" t="e">
        <f t="shared" si="262"/>
        <v>#REF!</v>
      </c>
      <c r="T344" s="34" t="e">
        <f t="shared" si="262"/>
        <v>#REF!</v>
      </c>
      <c r="U344" s="34" t="e">
        <f t="shared" si="262"/>
        <v>#REF!</v>
      </c>
      <c r="V344" s="34" t="e">
        <f t="shared" ref="V344:V345" si="263">V345</f>
        <v>#REF!</v>
      </c>
      <c r="W344" s="34" t="e">
        <f t="shared" ref="W344:W345" si="264">W345</f>
        <v>#REF!</v>
      </c>
      <c r="X344" s="34" t="e">
        <f t="shared" ref="X344:X345" si="265">X345</f>
        <v>#REF!</v>
      </c>
      <c r="Y344" s="34" t="e">
        <f t="shared" ref="Y344:Y345" si="266">Y345</f>
        <v>#REF!</v>
      </c>
      <c r="Z344" s="34">
        <f t="shared" ref="Z344:AB345" si="267">Z345</f>
        <v>2400</v>
      </c>
      <c r="AA344" s="34">
        <f t="shared" si="267"/>
        <v>2400</v>
      </c>
      <c r="AB344" s="34">
        <f t="shared" si="267"/>
        <v>0</v>
      </c>
      <c r="AC344" s="130">
        <f t="shared" si="240"/>
        <v>0</v>
      </c>
    </row>
    <row r="345" spans="1:29" s="36" customFormat="1" ht="49.5" customHeight="1" x14ac:dyDescent="0.25">
      <c r="A345" s="3" t="s">
        <v>25</v>
      </c>
      <c r="B345" s="78">
        <v>53</v>
      </c>
      <c r="C345" s="78">
        <v>0</v>
      </c>
      <c r="D345" s="4" t="s">
        <v>146</v>
      </c>
      <c r="E345" s="6">
        <v>853</v>
      </c>
      <c r="F345" s="4"/>
      <c r="G345" s="4"/>
      <c r="H345" s="4" t="s">
        <v>426</v>
      </c>
      <c r="I345" s="4" t="s">
        <v>26</v>
      </c>
      <c r="J345" s="34" t="e">
        <f>J346</f>
        <v>#REF!</v>
      </c>
      <c r="K345" s="34" t="e">
        <f t="shared" si="262"/>
        <v>#REF!</v>
      </c>
      <c r="L345" s="34" t="e">
        <f t="shared" si="262"/>
        <v>#REF!</v>
      </c>
      <c r="M345" s="34" t="e">
        <f t="shared" si="262"/>
        <v>#REF!</v>
      </c>
      <c r="N345" s="34" t="e">
        <f t="shared" si="262"/>
        <v>#REF!</v>
      </c>
      <c r="O345" s="34" t="e">
        <f t="shared" si="262"/>
        <v>#REF!</v>
      </c>
      <c r="P345" s="34" t="e">
        <f t="shared" si="262"/>
        <v>#REF!</v>
      </c>
      <c r="Q345" s="34" t="e">
        <f t="shared" si="262"/>
        <v>#REF!</v>
      </c>
      <c r="R345" s="34" t="e">
        <f t="shared" si="262"/>
        <v>#REF!</v>
      </c>
      <c r="S345" s="34" t="e">
        <f t="shared" si="262"/>
        <v>#REF!</v>
      </c>
      <c r="T345" s="34" t="e">
        <f t="shared" si="262"/>
        <v>#REF!</v>
      </c>
      <c r="U345" s="34" t="e">
        <f t="shared" si="262"/>
        <v>#REF!</v>
      </c>
      <c r="V345" s="34" t="e">
        <f t="shared" si="263"/>
        <v>#REF!</v>
      </c>
      <c r="W345" s="34" t="e">
        <f t="shared" si="264"/>
        <v>#REF!</v>
      </c>
      <c r="X345" s="34" t="e">
        <f t="shared" si="265"/>
        <v>#REF!</v>
      </c>
      <c r="Y345" s="34" t="e">
        <f t="shared" si="266"/>
        <v>#REF!</v>
      </c>
      <c r="Z345" s="34">
        <f t="shared" si="267"/>
        <v>2400</v>
      </c>
      <c r="AA345" s="34">
        <f t="shared" si="267"/>
        <v>2400</v>
      </c>
      <c r="AB345" s="34">
        <f t="shared" si="267"/>
        <v>0</v>
      </c>
      <c r="AC345" s="130">
        <f t="shared" si="240"/>
        <v>0</v>
      </c>
    </row>
    <row r="346" spans="1:29" s="36" customFormat="1" ht="60" x14ac:dyDescent="0.25">
      <c r="A346" s="3" t="s">
        <v>12</v>
      </c>
      <c r="B346" s="78">
        <v>53</v>
      </c>
      <c r="C346" s="78">
        <v>0</v>
      </c>
      <c r="D346" s="4" t="s">
        <v>146</v>
      </c>
      <c r="E346" s="6">
        <v>853</v>
      </c>
      <c r="F346" s="4"/>
      <c r="G346" s="4"/>
      <c r="H346" s="4" t="s">
        <v>426</v>
      </c>
      <c r="I346" s="4" t="s">
        <v>27</v>
      </c>
      <c r="J346" s="34" t="e">
        <f>'2.ВС'!#REF!</f>
        <v>#REF!</v>
      </c>
      <c r="K346" s="34" t="e">
        <f>'2.ВС'!#REF!</f>
        <v>#REF!</v>
      </c>
      <c r="L346" s="34" t="e">
        <f>'2.ВС'!#REF!</f>
        <v>#REF!</v>
      </c>
      <c r="M346" s="34" t="e">
        <f>'2.ВС'!#REF!</f>
        <v>#REF!</v>
      </c>
      <c r="N346" s="34" t="e">
        <f>'2.ВС'!#REF!</f>
        <v>#REF!</v>
      </c>
      <c r="O346" s="34" t="e">
        <f>'2.ВС'!#REF!</f>
        <v>#REF!</v>
      </c>
      <c r="P346" s="34" t="e">
        <f>'2.ВС'!#REF!</f>
        <v>#REF!</v>
      </c>
      <c r="Q346" s="34" t="e">
        <f>'2.ВС'!#REF!</f>
        <v>#REF!</v>
      </c>
      <c r="R346" s="34" t="e">
        <f>'2.ВС'!#REF!</f>
        <v>#REF!</v>
      </c>
      <c r="S346" s="34" t="e">
        <f>'2.ВС'!#REF!</f>
        <v>#REF!</v>
      </c>
      <c r="T346" s="34" t="e">
        <f>'2.ВС'!#REF!</f>
        <v>#REF!</v>
      </c>
      <c r="U346" s="34" t="e">
        <f>'2.ВС'!#REF!</f>
        <v>#REF!</v>
      </c>
      <c r="V346" s="34" t="e">
        <f>'2.ВС'!#REF!</f>
        <v>#REF!</v>
      </c>
      <c r="W346" s="34" t="e">
        <f>'2.ВС'!#REF!</f>
        <v>#REF!</v>
      </c>
      <c r="X346" s="34" t="e">
        <f>'2.ВС'!#REF!</f>
        <v>#REF!</v>
      </c>
      <c r="Y346" s="34" t="e">
        <f>'2.ВС'!#REF!</f>
        <v>#REF!</v>
      </c>
      <c r="Z346" s="34">
        <f>'2.ВС'!J369</f>
        <v>2400</v>
      </c>
      <c r="AA346" s="34">
        <f>'2.ВС'!K369</f>
        <v>2400</v>
      </c>
      <c r="AB346" s="34">
        <f>'2.ВС'!L369</f>
        <v>0</v>
      </c>
      <c r="AC346" s="130">
        <f t="shared" si="240"/>
        <v>0</v>
      </c>
    </row>
    <row r="347" spans="1:29" s="36" customFormat="1" ht="56.25" customHeight="1" x14ac:dyDescent="0.25">
      <c r="A347" s="29" t="s">
        <v>274</v>
      </c>
      <c r="B347" s="14">
        <v>53</v>
      </c>
      <c r="C347" s="14">
        <v>0</v>
      </c>
      <c r="D347" s="38" t="s">
        <v>87</v>
      </c>
      <c r="E347" s="14"/>
      <c r="F347" s="38"/>
      <c r="G347" s="38"/>
      <c r="H347" s="38"/>
      <c r="I347" s="38"/>
      <c r="J347" s="35" t="e">
        <f t="shared" ref="J347:AB347" si="268">J348</f>
        <v>#REF!</v>
      </c>
      <c r="K347" s="35" t="e">
        <f t="shared" si="268"/>
        <v>#REF!</v>
      </c>
      <c r="L347" s="35" t="e">
        <f t="shared" si="268"/>
        <v>#REF!</v>
      </c>
      <c r="M347" s="35" t="e">
        <f t="shared" si="268"/>
        <v>#REF!</v>
      </c>
      <c r="N347" s="35" t="e">
        <f t="shared" si="268"/>
        <v>#REF!</v>
      </c>
      <c r="O347" s="35" t="e">
        <f t="shared" si="268"/>
        <v>#REF!</v>
      </c>
      <c r="P347" s="35" t="e">
        <f t="shared" si="268"/>
        <v>#REF!</v>
      </c>
      <c r="Q347" s="35" t="e">
        <f t="shared" si="268"/>
        <v>#REF!</v>
      </c>
      <c r="R347" s="35" t="e">
        <f t="shared" si="268"/>
        <v>#REF!</v>
      </c>
      <c r="S347" s="35" t="e">
        <f t="shared" si="268"/>
        <v>#REF!</v>
      </c>
      <c r="T347" s="35" t="e">
        <f t="shared" si="268"/>
        <v>#REF!</v>
      </c>
      <c r="U347" s="35" t="e">
        <f t="shared" si="268"/>
        <v>#REF!</v>
      </c>
      <c r="V347" s="35" t="e">
        <f t="shared" si="268"/>
        <v>#REF!</v>
      </c>
      <c r="W347" s="35" t="e">
        <f t="shared" si="268"/>
        <v>#REF!</v>
      </c>
      <c r="X347" s="35" t="e">
        <f t="shared" si="268"/>
        <v>#REF!</v>
      </c>
      <c r="Y347" s="35" t="e">
        <f t="shared" si="268"/>
        <v>#REF!</v>
      </c>
      <c r="Z347" s="35">
        <f t="shared" si="268"/>
        <v>3228000</v>
      </c>
      <c r="AA347" s="35">
        <f t="shared" si="268"/>
        <v>3228000</v>
      </c>
      <c r="AB347" s="35">
        <f t="shared" si="268"/>
        <v>2420999</v>
      </c>
      <c r="AC347" s="130">
        <f t="shared" si="240"/>
        <v>74.999969021065667</v>
      </c>
    </row>
    <row r="348" spans="1:29" s="36" customFormat="1" ht="42.75" x14ac:dyDescent="0.25">
      <c r="A348" s="29" t="s">
        <v>193</v>
      </c>
      <c r="B348" s="14">
        <v>53</v>
      </c>
      <c r="C348" s="14">
        <v>0</v>
      </c>
      <c r="D348" s="31" t="s">
        <v>87</v>
      </c>
      <c r="E348" s="14">
        <v>853</v>
      </c>
      <c r="F348" s="4"/>
      <c r="G348" s="4"/>
      <c r="H348" s="4"/>
      <c r="I348" s="4"/>
      <c r="J348" s="35" t="e">
        <f t="shared" ref="J348" si="269">J349+J352+J355</f>
        <v>#REF!</v>
      </c>
      <c r="K348" s="35" t="e">
        <f t="shared" ref="K348:U348" si="270">K349+K352+K355</f>
        <v>#REF!</v>
      </c>
      <c r="L348" s="35" t="e">
        <f t="shared" si="270"/>
        <v>#REF!</v>
      </c>
      <c r="M348" s="35" t="e">
        <f t="shared" si="270"/>
        <v>#REF!</v>
      </c>
      <c r="N348" s="35" t="e">
        <f t="shared" si="270"/>
        <v>#REF!</v>
      </c>
      <c r="O348" s="35" t="e">
        <f t="shared" si="270"/>
        <v>#REF!</v>
      </c>
      <c r="P348" s="35" t="e">
        <f t="shared" si="270"/>
        <v>#REF!</v>
      </c>
      <c r="Q348" s="35" t="e">
        <f t="shared" si="270"/>
        <v>#REF!</v>
      </c>
      <c r="R348" s="35" t="e">
        <f t="shared" si="270"/>
        <v>#REF!</v>
      </c>
      <c r="S348" s="35" t="e">
        <f t="shared" si="270"/>
        <v>#REF!</v>
      </c>
      <c r="T348" s="35" t="e">
        <f t="shared" si="270"/>
        <v>#REF!</v>
      </c>
      <c r="U348" s="35" t="e">
        <f t="shared" si="270"/>
        <v>#REF!</v>
      </c>
      <c r="V348" s="35" t="e">
        <f t="shared" ref="V348:Y348" si="271">V349+V352+V355</f>
        <v>#REF!</v>
      </c>
      <c r="W348" s="35" t="e">
        <f t="shared" si="271"/>
        <v>#REF!</v>
      </c>
      <c r="X348" s="35" t="e">
        <f t="shared" si="271"/>
        <v>#REF!</v>
      </c>
      <c r="Y348" s="35" t="e">
        <f t="shared" si="271"/>
        <v>#REF!</v>
      </c>
      <c r="Z348" s="35">
        <f t="shared" ref="Z348:AB348" si="272">Z349+Z352+Z355</f>
        <v>3228000</v>
      </c>
      <c r="AA348" s="35">
        <f t="shared" si="272"/>
        <v>3228000</v>
      </c>
      <c r="AB348" s="35">
        <f t="shared" si="272"/>
        <v>2420999</v>
      </c>
      <c r="AC348" s="130">
        <f t="shared" si="240"/>
        <v>74.999969021065667</v>
      </c>
    </row>
    <row r="349" spans="1:29" ht="30" x14ac:dyDescent="0.25">
      <c r="A349" s="25" t="s">
        <v>330</v>
      </c>
      <c r="B349" s="78">
        <v>53</v>
      </c>
      <c r="C349" s="78">
        <v>0</v>
      </c>
      <c r="D349" s="5" t="s">
        <v>87</v>
      </c>
      <c r="E349" s="6">
        <v>853</v>
      </c>
      <c r="F349" s="5" t="s">
        <v>200</v>
      </c>
      <c r="G349" s="5" t="s">
        <v>14</v>
      </c>
      <c r="H349" s="5" t="s">
        <v>275</v>
      </c>
      <c r="I349" s="38"/>
      <c r="J349" s="34" t="e">
        <f t="shared" ref="J349:AB350" si="273">J350</f>
        <v>#REF!</v>
      </c>
      <c r="K349" s="34" t="e">
        <f t="shared" si="273"/>
        <v>#REF!</v>
      </c>
      <c r="L349" s="34" t="e">
        <f t="shared" si="273"/>
        <v>#REF!</v>
      </c>
      <c r="M349" s="34" t="e">
        <f t="shared" si="273"/>
        <v>#REF!</v>
      </c>
      <c r="N349" s="34" t="e">
        <f t="shared" si="273"/>
        <v>#REF!</v>
      </c>
      <c r="O349" s="34" t="e">
        <f t="shared" si="273"/>
        <v>#REF!</v>
      </c>
      <c r="P349" s="34" t="e">
        <f t="shared" si="273"/>
        <v>#REF!</v>
      </c>
      <c r="Q349" s="34" t="e">
        <f t="shared" si="273"/>
        <v>#REF!</v>
      </c>
      <c r="R349" s="34" t="e">
        <f t="shared" si="273"/>
        <v>#REF!</v>
      </c>
      <c r="S349" s="34" t="e">
        <f t="shared" si="273"/>
        <v>#REF!</v>
      </c>
      <c r="T349" s="34" t="e">
        <f t="shared" si="273"/>
        <v>#REF!</v>
      </c>
      <c r="U349" s="34" t="e">
        <f t="shared" si="273"/>
        <v>#REF!</v>
      </c>
      <c r="V349" s="34" t="e">
        <f t="shared" si="273"/>
        <v>#REF!</v>
      </c>
      <c r="W349" s="34" t="e">
        <f t="shared" si="273"/>
        <v>#REF!</v>
      </c>
      <c r="X349" s="34" t="e">
        <f t="shared" si="273"/>
        <v>#REF!</v>
      </c>
      <c r="Y349" s="34" t="e">
        <f t="shared" si="273"/>
        <v>#REF!</v>
      </c>
      <c r="Z349" s="34">
        <f t="shared" si="273"/>
        <v>728000</v>
      </c>
      <c r="AA349" s="34">
        <f t="shared" si="273"/>
        <v>728000</v>
      </c>
      <c r="AB349" s="34">
        <f t="shared" si="273"/>
        <v>546002</v>
      </c>
      <c r="AC349" s="130">
        <f t="shared" si="240"/>
        <v>75.000274725274735</v>
      </c>
    </row>
    <row r="350" spans="1:29" x14ac:dyDescent="0.25">
      <c r="A350" s="76" t="s">
        <v>45</v>
      </c>
      <c r="B350" s="78">
        <v>53</v>
      </c>
      <c r="C350" s="78">
        <v>0</v>
      </c>
      <c r="D350" s="4" t="s">
        <v>87</v>
      </c>
      <c r="E350" s="6">
        <v>853</v>
      </c>
      <c r="F350" s="4" t="s">
        <v>200</v>
      </c>
      <c r="G350" s="4" t="s">
        <v>14</v>
      </c>
      <c r="H350" s="4" t="s">
        <v>275</v>
      </c>
      <c r="I350" s="4" t="s">
        <v>46</v>
      </c>
      <c r="J350" s="34" t="e">
        <f t="shared" si="273"/>
        <v>#REF!</v>
      </c>
      <c r="K350" s="34" t="e">
        <f t="shared" si="273"/>
        <v>#REF!</v>
      </c>
      <c r="L350" s="34" t="e">
        <f t="shared" si="273"/>
        <v>#REF!</v>
      </c>
      <c r="M350" s="34" t="e">
        <f t="shared" si="273"/>
        <v>#REF!</v>
      </c>
      <c r="N350" s="34" t="e">
        <f t="shared" si="273"/>
        <v>#REF!</v>
      </c>
      <c r="O350" s="34" t="e">
        <f t="shared" si="273"/>
        <v>#REF!</v>
      </c>
      <c r="P350" s="34" t="e">
        <f t="shared" si="273"/>
        <v>#REF!</v>
      </c>
      <c r="Q350" s="34" t="e">
        <f t="shared" si="273"/>
        <v>#REF!</v>
      </c>
      <c r="R350" s="34" t="e">
        <f t="shared" si="273"/>
        <v>#REF!</v>
      </c>
      <c r="S350" s="34" t="e">
        <f t="shared" si="273"/>
        <v>#REF!</v>
      </c>
      <c r="T350" s="34" t="e">
        <f t="shared" si="273"/>
        <v>#REF!</v>
      </c>
      <c r="U350" s="34" t="e">
        <f t="shared" si="273"/>
        <v>#REF!</v>
      </c>
      <c r="V350" s="34" t="e">
        <f t="shared" si="273"/>
        <v>#REF!</v>
      </c>
      <c r="W350" s="34" t="e">
        <f t="shared" si="273"/>
        <v>#REF!</v>
      </c>
      <c r="X350" s="34" t="e">
        <f t="shared" si="273"/>
        <v>#REF!</v>
      </c>
      <c r="Y350" s="34" t="e">
        <f t="shared" si="273"/>
        <v>#REF!</v>
      </c>
      <c r="Z350" s="34">
        <f t="shared" si="273"/>
        <v>728000</v>
      </c>
      <c r="AA350" s="34">
        <f t="shared" si="273"/>
        <v>728000</v>
      </c>
      <c r="AB350" s="34">
        <f t="shared" si="273"/>
        <v>546002</v>
      </c>
      <c r="AC350" s="130">
        <f t="shared" si="240"/>
        <v>75.000274725274735</v>
      </c>
    </row>
    <row r="351" spans="1:29" x14ac:dyDescent="0.25">
      <c r="A351" s="76" t="s">
        <v>203</v>
      </c>
      <c r="B351" s="78">
        <v>53</v>
      </c>
      <c r="C351" s="78">
        <v>0</v>
      </c>
      <c r="D351" s="4" t="s">
        <v>87</v>
      </c>
      <c r="E351" s="6">
        <v>853</v>
      </c>
      <c r="F351" s="4" t="s">
        <v>200</v>
      </c>
      <c r="G351" s="4" t="s">
        <v>14</v>
      </c>
      <c r="H351" s="5" t="s">
        <v>275</v>
      </c>
      <c r="I351" s="4" t="s">
        <v>204</v>
      </c>
      <c r="J351" s="34" t="e">
        <f>'2.ВС'!#REF!</f>
        <v>#REF!</v>
      </c>
      <c r="K351" s="34" t="e">
        <f>'2.ВС'!#REF!</f>
        <v>#REF!</v>
      </c>
      <c r="L351" s="34" t="e">
        <f>'2.ВС'!#REF!</f>
        <v>#REF!</v>
      </c>
      <c r="M351" s="34" t="e">
        <f>'2.ВС'!#REF!</f>
        <v>#REF!</v>
      </c>
      <c r="N351" s="34" t="e">
        <f>'2.ВС'!#REF!</f>
        <v>#REF!</v>
      </c>
      <c r="O351" s="34" t="e">
        <f>'2.ВС'!#REF!</f>
        <v>#REF!</v>
      </c>
      <c r="P351" s="34" t="e">
        <f>'2.ВС'!#REF!</f>
        <v>#REF!</v>
      </c>
      <c r="Q351" s="34" t="e">
        <f>'2.ВС'!#REF!</f>
        <v>#REF!</v>
      </c>
      <c r="R351" s="34" t="e">
        <f>'2.ВС'!#REF!</f>
        <v>#REF!</v>
      </c>
      <c r="S351" s="34" t="e">
        <f>'2.ВС'!#REF!</f>
        <v>#REF!</v>
      </c>
      <c r="T351" s="34" t="e">
        <f>'2.ВС'!#REF!</f>
        <v>#REF!</v>
      </c>
      <c r="U351" s="34" t="e">
        <f>'2.ВС'!#REF!</f>
        <v>#REF!</v>
      </c>
      <c r="V351" s="34" t="e">
        <f>'2.ВС'!#REF!</f>
        <v>#REF!</v>
      </c>
      <c r="W351" s="34" t="e">
        <f>'2.ВС'!#REF!</f>
        <v>#REF!</v>
      </c>
      <c r="X351" s="34" t="e">
        <f>'2.ВС'!#REF!</f>
        <v>#REF!</v>
      </c>
      <c r="Y351" s="34" t="e">
        <f>'2.ВС'!#REF!</f>
        <v>#REF!</v>
      </c>
      <c r="Z351" s="34">
        <f>'2.ВС'!J378</f>
        <v>728000</v>
      </c>
      <c r="AA351" s="34">
        <f>'2.ВС'!K378</f>
        <v>728000</v>
      </c>
      <c r="AB351" s="34">
        <f>'2.ВС'!L378</f>
        <v>546002</v>
      </c>
      <c r="AC351" s="130">
        <f t="shared" si="240"/>
        <v>75.000274725274735</v>
      </c>
    </row>
    <row r="352" spans="1:29" ht="60" hidden="1" x14ac:dyDescent="0.25">
      <c r="A352" s="25" t="s">
        <v>62</v>
      </c>
      <c r="B352" s="78">
        <v>53</v>
      </c>
      <c r="C352" s="78">
        <v>0</v>
      </c>
      <c r="D352" s="5" t="s">
        <v>87</v>
      </c>
      <c r="E352" s="6">
        <v>853</v>
      </c>
      <c r="F352" s="78" t="s">
        <v>59</v>
      </c>
      <c r="G352" s="78" t="s">
        <v>61</v>
      </c>
      <c r="H352" s="78">
        <v>51180</v>
      </c>
      <c r="I352" s="78" t="s">
        <v>64</v>
      </c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130" t="e">
        <f t="shared" si="240"/>
        <v>#DIV/0!</v>
      </c>
    </row>
    <row r="353" spans="1:29" hidden="1" x14ac:dyDescent="0.25">
      <c r="A353" s="3" t="s">
        <v>45</v>
      </c>
      <c r="B353" s="78">
        <v>53</v>
      </c>
      <c r="C353" s="78">
        <v>0</v>
      </c>
      <c r="D353" s="4" t="s">
        <v>87</v>
      </c>
      <c r="E353" s="6">
        <v>853</v>
      </c>
      <c r="F353" s="78" t="s">
        <v>59</v>
      </c>
      <c r="G353" s="78" t="s">
        <v>61</v>
      </c>
      <c r="H353" s="78">
        <v>51180</v>
      </c>
      <c r="I353" s="78" t="s">
        <v>46</v>
      </c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130" t="e">
        <f t="shared" si="240"/>
        <v>#DIV/0!</v>
      </c>
    </row>
    <row r="354" spans="1:29" hidden="1" x14ac:dyDescent="0.25">
      <c r="A354" s="3" t="s">
        <v>47</v>
      </c>
      <c r="B354" s="78">
        <v>53</v>
      </c>
      <c r="C354" s="78">
        <v>0</v>
      </c>
      <c r="D354" s="4" t="s">
        <v>87</v>
      </c>
      <c r="E354" s="6">
        <v>853</v>
      </c>
      <c r="F354" s="78" t="s">
        <v>59</v>
      </c>
      <c r="G354" s="78" t="s">
        <v>61</v>
      </c>
      <c r="H354" s="78">
        <v>51180</v>
      </c>
      <c r="I354" s="78" t="s">
        <v>48</v>
      </c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130" t="e">
        <f t="shared" si="240"/>
        <v>#DIV/0!</v>
      </c>
    </row>
    <row r="355" spans="1:29" ht="48.75" customHeight="1" x14ac:dyDescent="0.25">
      <c r="A355" s="25" t="s">
        <v>276</v>
      </c>
      <c r="B355" s="78">
        <v>53</v>
      </c>
      <c r="C355" s="78">
        <v>0</v>
      </c>
      <c r="D355" s="4" t="s">
        <v>87</v>
      </c>
      <c r="E355" s="6">
        <v>853</v>
      </c>
      <c r="F355" s="4" t="s">
        <v>200</v>
      </c>
      <c r="G355" s="4" t="s">
        <v>59</v>
      </c>
      <c r="H355" s="5" t="s">
        <v>326</v>
      </c>
      <c r="I355" s="4"/>
      <c r="J355" s="34" t="e">
        <f t="shared" ref="J355:AB355" si="274">J356</f>
        <v>#REF!</v>
      </c>
      <c r="K355" s="34" t="e">
        <f t="shared" si="274"/>
        <v>#REF!</v>
      </c>
      <c r="L355" s="34" t="e">
        <f t="shared" si="274"/>
        <v>#REF!</v>
      </c>
      <c r="M355" s="34" t="e">
        <f t="shared" si="274"/>
        <v>#REF!</v>
      </c>
      <c r="N355" s="34" t="e">
        <f t="shared" si="274"/>
        <v>#REF!</v>
      </c>
      <c r="O355" s="34" t="e">
        <f t="shared" si="274"/>
        <v>#REF!</v>
      </c>
      <c r="P355" s="34" t="e">
        <f t="shared" si="274"/>
        <v>#REF!</v>
      </c>
      <c r="Q355" s="34" t="e">
        <f t="shared" si="274"/>
        <v>#REF!</v>
      </c>
      <c r="R355" s="34" t="e">
        <f t="shared" si="274"/>
        <v>#REF!</v>
      </c>
      <c r="S355" s="34" t="e">
        <f t="shared" si="274"/>
        <v>#REF!</v>
      </c>
      <c r="T355" s="34" t="e">
        <f t="shared" si="274"/>
        <v>#REF!</v>
      </c>
      <c r="U355" s="34" t="e">
        <f t="shared" si="274"/>
        <v>#REF!</v>
      </c>
      <c r="V355" s="34" t="e">
        <f t="shared" si="274"/>
        <v>#REF!</v>
      </c>
      <c r="W355" s="34" t="e">
        <f t="shared" si="274"/>
        <v>#REF!</v>
      </c>
      <c r="X355" s="34" t="e">
        <f t="shared" si="274"/>
        <v>#REF!</v>
      </c>
      <c r="Y355" s="34" t="e">
        <f t="shared" si="274"/>
        <v>#REF!</v>
      </c>
      <c r="Z355" s="34">
        <f t="shared" si="274"/>
        <v>2500000</v>
      </c>
      <c r="AA355" s="34">
        <f t="shared" si="274"/>
        <v>2500000</v>
      </c>
      <c r="AB355" s="34">
        <f t="shared" si="274"/>
        <v>1874997</v>
      </c>
      <c r="AC355" s="130">
        <f t="shared" si="240"/>
        <v>74.99987999999999</v>
      </c>
    </row>
    <row r="356" spans="1:29" s="36" customFormat="1" x14ac:dyDescent="0.25">
      <c r="A356" s="76" t="s">
        <v>45</v>
      </c>
      <c r="B356" s="78">
        <v>53</v>
      </c>
      <c r="C356" s="78">
        <v>0</v>
      </c>
      <c r="D356" s="4" t="s">
        <v>87</v>
      </c>
      <c r="E356" s="6">
        <v>853</v>
      </c>
      <c r="F356" s="4" t="s">
        <v>200</v>
      </c>
      <c r="G356" s="4" t="s">
        <v>59</v>
      </c>
      <c r="H356" s="5" t="s">
        <v>326</v>
      </c>
      <c r="I356" s="4" t="s">
        <v>46</v>
      </c>
      <c r="J356" s="34" t="e">
        <f t="shared" ref="J356:AB356" si="275">J357</f>
        <v>#REF!</v>
      </c>
      <c r="K356" s="34" t="e">
        <f t="shared" si="275"/>
        <v>#REF!</v>
      </c>
      <c r="L356" s="34" t="e">
        <f t="shared" si="275"/>
        <v>#REF!</v>
      </c>
      <c r="M356" s="34" t="e">
        <f t="shared" si="275"/>
        <v>#REF!</v>
      </c>
      <c r="N356" s="34" t="e">
        <f t="shared" si="275"/>
        <v>#REF!</v>
      </c>
      <c r="O356" s="34" t="e">
        <f t="shared" si="275"/>
        <v>#REF!</v>
      </c>
      <c r="P356" s="34" t="e">
        <f t="shared" si="275"/>
        <v>#REF!</v>
      </c>
      <c r="Q356" s="34" t="e">
        <f t="shared" si="275"/>
        <v>#REF!</v>
      </c>
      <c r="R356" s="34" t="e">
        <f t="shared" si="275"/>
        <v>#REF!</v>
      </c>
      <c r="S356" s="34" t="e">
        <f t="shared" si="275"/>
        <v>#REF!</v>
      </c>
      <c r="T356" s="34" t="e">
        <f t="shared" si="275"/>
        <v>#REF!</v>
      </c>
      <c r="U356" s="34" t="e">
        <f t="shared" si="275"/>
        <v>#REF!</v>
      </c>
      <c r="V356" s="34" t="e">
        <f t="shared" si="275"/>
        <v>#REF!</v>
      </c>
      <c r="W356" s="34" t="e">
        <f t="shared" si="275"/>
        <v>#REF!</v>
      </c>
      <c r="X356" s="34" t="e">
        <f t="shared" si="275"/>
        <v>#REF!</v>
      </c>
      <c r="Y356" s="34" t="e">
        <f t="shared" si="275"/>
        <v>#REF!</v>
      </c>
      <c r="Z356" s="34">
        <f t="shared" si="275"/>
        <v>2500000</v>
      </c>
      <c r="AA356" s="34">
        <f t="shared" si="275"/>
        <v>2500000</v>
      </c>
      <c r="AB356" s="34">
        <f t="shared" si="275"/>
        <v>1874997</v>
      </c>
      <c r="AC356" s="130">
        <f t="shared" si="240"/>
        <v>74.99987999999999</v>
      </c>
    </row>
    <row r="357" spans="1:29" x14ac:dyDescent="0.25">
      <c r="A357" s="76" t="s">
        <v>203</v>
      </c>
      <c r="B357" s="78">
        <v>53</v>
      </c>
      <c r="C357" s="78">
        <v>0</v>
      </c>
      <c r="D357" s="4" t="s">
        <v>87</v>
      </c>
      <c r="E357" s="6">
        <v>853</v>
      </c>
      <c r="F357" s="4" t="s">
        <v>200</v>
      </c>
      <c r="G357" s="4" t="s">
        <v>59</v>
      </c>
      <c r="H357" s="5" t="s">
        <v>326</v>
      </c>
      <c r="I357" s="4" t="s">
        <v>204</v>
      </c>
      <c r="J357" s="34" t="e">
        <f>'2.ВС'!#REF!</f>
        <v>#REF!</v>
      </c>
      <c r="K357" s="34" t="e">
        <f>'2.ВС'!#REF!</f>
        <v>#REF!</v>
      </c>
      <c r="L357" s="34" t="e">
        <f>'2.ВС'!#REF!</f>
        <v>#REF!</v>
      </c>
      <c r="M357" s="34" t="e">
        <f>'2.ВС'!#REF!</f>
        <v>#REF!</v>
      </c>
      <c r="N357" s="34" t="e">
        <f>'2.ВС'!#REF!</f>
        <v>#REF!</v>
      </c>
      <c r="O357" s="34" t="e">
        <f>'2.ВС'!#REF!</f>
        <v>#REF!</v>
      </c>
      <c r="P357" s="34" t="e">
        <f>'2.ВС'!#REF!</f>
        <v>#REF!</v>
      </c>
      <c r="Q357" s="34" t="e">
        <f>'2.ВС'!#REF!</f>
        <v>#REF!</v>
      </c>
      <c r="R357" s="34" t="e">
        <f>'2.ВС'!#REF!</f>
        <v>#REF!</v>
      </c>
      <c r="S357" s="34" t="e">
        <f>'2.ВС'!#REF!</f>
        <v>#REF!</v>
      </c>
      <c r="T357" s="34" t="e">
        <f>'2.ВС'!#REF!</f>
        <v>#REF!</v>
      </c>
      <c r="U357" s="34" t="e">
        <f>'2.ВС'!#REF!</f>
        <v>#REF!</v>
      </c>
      <c r="V357" s="34" t="e">
        <f>'2.ВС'!#REF!</f>
        <v>#REF!</v>
      </c>
      <c r="W357" s="34" t="e">
        <f>'2.ВС'!#REF!</f>
        <v>#REF!</v>
      </c>
      <c r="X357" s="34" t="e">
        <f>'2.ВС'!#REF!</f>
        <v>#REF!</v>
      </c>
      <c r="Y357" s="34" t="e">
        <f>'2.ВС'!#REF!</f>
        <v>#REF!</v>
      </c>
      <c r="Z357" s="34">
        <f>'2.ВС'!J382</f>
        <v>2500000</v>
      </c>
      <c r="AA357" s="34">
        <f>'2.ВС'!K382</f>
        <v>2500000</v>
      </c>
      <c r="AB357" s="34">
        <f>'2.ВС'!L382</f>
        <v>1874997</v>
      </c>
      <c r="AC357" s="130">
        <f t="shared" si="240"/>
        <v>74.99987999999999</v>
      </c>
    </row>
    <row r="358" spans="1:29" ht="28.5" x14ac:dyDescent="0.25">
      <c r="A358" s="29" t="s">
        <v>277</v>
      </c>
      <c r="B358" s="14">
        <v>70</v>
      </c>
      <c r="C358" s="78"/>
      <c r="D358" s="4"/>
      <c r="E358" s="6"/>
      <c r="F358" s="4"/>
      <c r="G358" s="4"/>
      <c r="H358" s="4"/>
      <c r="I358" s="4"/>
      <c r="J358" s="35" t="e">
        <f t="shared" ref="J358" si="276">J359+J369+J375+J383</f>
        <v>#REF!</v>
      </c>
      <c r="K358" s="35" t="e">
        <f t="shared" ref="K358:U358" si="277">K359+K369+K375+K383</f>
        <v>#REF!</v>
      </c>
      <c r="L358" s="35" t="e">
        <f t="shared" si="277"/>
        <v>#REF!</v>
      </c>
      <c r="M358" s="35" t="e">
        <f t="shared" si="277"/>
        <v>#REF!</v>
      </c>
      <c r="N358" s="35" t="e">
        <f t="shared" si="277"/>
        <v>#REF!</v>
      </c>
      <c r="O358" s="35" t="e">
        <f t="shared" si="277"/>
        <v>#REF!</v>
      </c>
      <c r="P358" s="35" t="e">
        <f t="shared" si="277"/>
        <v>#REF!</v>
      </c>
      <c r="Q358" s="35" t="e">
        <f t="shared" si="277"/>
        <v>#REF!</v>
      </c>
      <c r="R358" s="35" t="e">
        <f t="shared" si="277"/>
        <v>#REF!</v>
      </c>
      <c r="S358" s="35" t="e">
        <f t="shared" si="277"/>
        <v>#REF!</v>
      </c>
      <c r="T358" s="35" t="e">
        <f t="shared" si="277"/>
        <v>#REF!</v>
      </c>
      <c r="U358" s="35" t="e">
        <f t="shared" si="277"/>
        <v>#REF!</v>
      </c>
      <c r="V358" s="35" t="e">
        <f t="shared" ref="V358:Y358" si="278">V359+V369+V375+V383</f>
        <v>#REF!</v>
      </c>
      <c r="W358" s="35" t="e">
        <f t="shared" si="278"/>
        <v>#REF!</v>
      </c>
      <c r="X358" s="35" t="e">
        <f t="shared" si="278"/>
        <v>#REF!</v>
      </c>
      <c r="Y358" s="35" t="e">
        <f t="shared" si="278"/>
        <v>#REF!</v>
      </c>
      <c r="Z358" s="35">
        <f t="shared" ref="Z358:AB358" si="279">Z359+Z369+Z375+Z383</f>
        <v>1700700.5</v>
      </c>
      <c r="AA358" s="35">
        <f t="shared" si="279"/>
        <v>1700700.5</v>
      </c>
      <c r="AB358" s="35">
        <f t="shared" si="279"/>
        <v>1148731.69</v>
      </c>
      <c r="AC358" s="130">
        <f t="shared" si="240"/>
        <v>67.544619996289754</v>
      </c>
    </row>
    <row r="359" spans="1:29" ht="28.5" x14ac:dyDescent="0.25">
      <c r="A359" s="29" t="s">
        <v>9</v>
      </c>
      <c r="B359" s="14">
        <v>70</v>
      </c>
      <c r="C359" s="14">
        <v>0</v>
      </c>
      <c r="D359" s="4" t="s">
        <v>262</v>
      </c>
      <c r="E359" s="30">
        <v>851</v>
      </c>
      <c r="F359" s="31"/>
      <c r="G359" s="31"/>
      <c r="H359" s="31"/>
      <c r="I359" s="31"/>
      <c r="J359" s="35" t="e">
        <f>J360+J363+J366</f>
        <v>#REF!</v>
      </c>
      <c r="K359" s="35" t="e">
        <f t="shared" ref="K359:U359" si="280">K360+K363+K366</f>
        <v>#REF!</v>
      </c>
      <c r="L359" s="35" t="e">
        <f t="shared" si="280"/>
        <v>#REF!</v>
      </c>
      <c r="M359" s="35" t="e">
        <f t="shared" si="280"/>
        <v>#REF!</v>
      </c>
      <c r="N359" s="35" t="e">
        <f t="shared" si="280"/>
        <v>#REF!</v>
      </c>
      <c r="O359" s="35" t="e">
        <f t="shared" si="280"/>
        <v>#REF!</v>
      </c>
      <c r="P359" s="35" t="e">
        <f t="shared" si="280"/>
        <v>#REF!</v>
      </c>
      <c r="Q359" s="35" t="e">
        <f t="shared" si="280"/>
        <v>#REF!</v>
      </c>
      <c r="R359" s="35" t="e">
        <f t="shared" si="280"/>
        <v>#REF!</v>
      </c>
      <c r="S359" s="35" t="e">
        <f t="shared" si="280"/>
        <v>#REF!</v>
      </c>
      <c r="T359" s="35" t="e">
        <f t="shared" si="280"/>
        <v>#REF!</v>
      </c>
      <c r="U359" s="35" t="e">
        <f t="shared" si="280"/>
        <v>#REF!</v>
      </c>
      <c r="V359" s="35" t="e">
        <f t="shared" ref="V359" si="281">V360+V363+V366</f>
        <v>#REF!</v>
      </c>
      <c r="W359" s="35" t="e">
        <f t="shared" ref="W359" si="282">W360+W363+W366</f>
        <v>#REF!</v>
      </c>
      <c r="X359" s="35" t="e">
        <f t="shared" ref="X359" si="283">X360+X363+X366</f>
        <v>#REF!</v>
      </c>
      <c r="Y359" s="35" t="e">
        <f t="shared" ref="Y359" si="284">Y360+Y363+Y366</f>
        <v>#REF!</v>
      </c>
      <c r="Z359" s="35">
        <f t="shared" ref="Z359:AB359" si="285">Z360+Z363+Z366</f>
        <v>479068.5</v>
      </c>
      <c r="AA359" s="35">
        <f t="shared" si="285"/>
        <v>534068.5</v>
      </c>
      <c r="AB359" s="35">
        <f t="shared" si="285"/>
        <v>521212.5</v>
      </c>
      <c r="AC359" s="130">
        <f t="shared" si="240"/>
        <v>97.592818149731727</v>
      </c>
    </row>
    <row r="360" spans="1:29" ht="30" x14ac:dyDescent="0.25">
      <c r="A360" s="13" t="s">
        <v>417</v>
      </c>
      <c r="B360" s="78">
        <v>70</v>
      </c>
      <c r="C360" s="78">
        <v>0</v>
      </c>
      <c r="D360" s="4" t="s">
        <v>262</v>
      </c>
      <c r="E360" s="78">
        <v>851</v>
      </c>
      <c r="F360" s="4" t="s">
        <v>14</v>
      </c>
      <c r="G360" s="4" t="s">
        <v>146</v>
      </c>
      <c r="H360" s="4" t="s">
        <v>425</v>
      </c>
      <c r="I360" s="31"/>
      <c r="J360" s="34" t="e">
        <f>J361</f>
        <v>#REF!</v>
      </c>
      <c r="K360" s="34" t="e">
        <f t="shared" ref="K360:U361" si="286">K361</f>
        <v>#REF!</v>
      </c>
      <c r="L360" s="34" t="e">
        <f t="shared" si="286"/>
        <v>#REF!</v>
      </c>
      <c r="M360" s="34" t="e">
        <f t="shared" si="286"/>
        <v>#REF!</v>
      </c>
      <c r="N360" s="34" t="e">
        <f t="shared" si="286"/>
        <v>#REF!</v>
      </c>
      <c r="O360" s="34" t="e">
        <f t="shared" si="286"/>
        <v>#REF!</v>
      </c>
      <c r="P360" s="34" t="e">
        <f t="shared" si="286"/>
        <v>#REF!</v>
      </c>
      <c r="Q360" s="34" t="e">
        <f t="shared" si="286"/>
        <v>#REF!</v>
      </c>
      <c r="R360" s="34" t="e">
        <f t="shared" si="286"/>
        <v>#REF!</v>
      </c>
      <c r="S360" s="34" t="e">
        <f t="shared" si="286"/>
        <v>#REF!</v>
      </c>
      <c r="T360" s="34" t="e">
        <f t="shared" si="286"/>
        <v>#REF!</v>
      </c>
      <c r="U360" s="34" t="e">
        <f t="shared" si="286"/>
        <v>#REF!</v>
      </c>
      <c r="V360" s="34" t="e">
        <f t="shared" ref="V360:V361" si="287">V361</f>
        <v>#REF!</v>
      </c>
      <c r="W360" s="34" t="e">
        <f t="shared" ref="W360:W361" si="288">W361</f>
        <v>#REF!</v>
      </c>
      <c r="X360" s="34" t="e">
        <f t="shared" ref="X360:X361" si="289">X361</f>
        <v>#REF!</v>
      </c>
      <c r="Y360" s="34" t="e">
        <f t="shared" ref="Y360:Y361" si="290">Y361</f>
        <v>#REF!</v>
      </c>
      <c r="Z360" s="34">
        <f t="shared" ref="Z360:AB361" si="291">Z361</f>
        <v>340800</v>
      </c>
      <c r="AA360" s="34">
        <f t="shared" si="291"/>
        <v>340800</v>
      </c>
      <c r="AB360" s="34">
        <f t="shared" si="291"/>
        <v>340800</v>
      </c>
      <c r="AC360" s="130">
        <f t="shared" si="240"/>
        <v>100</v>
      </c>
    </row>
    <row r="361" spans="1:29" x14ac:dyDescent="0.25">
      <c r="A361" s="13" t="s">
        <v>28</v>
      </c>
      <c r="B361" s="78">
        <v>70</v>
      </c>
      <c r="C361" s="78">
        <v>0</v>
      </c>
      <c r="D361" s="4" t="s">
        <v>262</v>
      </c>
      <c r="E361" s="78">
        <v>851</v>
      </c>
      <c r="F361" s="4" t="s">
        <v>14</v>
      </c>
      <c r="G361" s="4" t="s">
        <v>146</v>
      </c>
      <c r="H361" s="4" t="s">
        <v>425</v>
      </c>
      <c r="I361" s="4" t="s">
        <v>29</v>
      </c>
      <c r="J361" s="34" t="e">
        <f>J362</f>
        <v>#REF!</v>
      </c>
      <c r="K361" s="34" t="e">
        <f t="shared" si="286"/>
        <v>#REF!</v>
      </c>
      <c r="L361" s="34" t="e">
        <f t="shared" si="286"/>
        <v>#REF!</v>
      </c>
      <c r="M361" s="34" t="e">
        <f t="shared" si="286"/>
        <v>#REF!</v>
      </c>
      <c r="N361" s="34" t="e">
        <f t="shared" si="286"/>
        <v>#REF!</v>
      </c>
      <c r="O361" s="34" t="e">
        <f t="shared" si="286"/>
        <v>#REF!</v>
      </c>
      <c r="P361" s="34" t="e">
        <f t="shared" si="286"/>
        <v>#REF!</v>
      </c>
      <c r="Q361" s="34" t="e">
        <f t="shared" si="286"/>
        <v>#REF!</v>
      </c>
      <c r="R361" s="34" t="e">
        <f t="shared" si="286"/>
        <v>#REF!</v>
      </c>
      <c r="S361" s="34" t="e">
        <f t="shared" si="286"/>
        <v>#REF!</v>
      </c>
      <c r="T361" s="34" t="e">
        <f t="shared" si="286"/>
        <v>#REF!</v>
      </c>
      <c r="U361" s="34" t="e">
        <f t="shared" si="286"/>
        <v>#REF!</v>
      </c>
      <c r="V361" s="34" t="e">
        <f t="shared" si="287"/>
        <v>#REF!</v>
      </c>
      <c r="W361" s="34" t="e">
        <f t="shared" si="288"/>
        <v>#REF!</v>
      </c>
      <c r="X361" s="34" t="e">
        <f t="shared" si="289"/>
        <v>#REF!</v>
      </c>
      <c r="Y361" s="34" t="e">
        <f t="shared" si="290"/>
        <v>#REF!</v>
      </c>
      <c r="Z361" s="34">
        <f t="shared" si="291"/>
        <v>340800</v>
      </c>
      <c r="AA361" s="34">
        <f t="shared" si="291"/>
        <v>340800</v>
      </c>
      <c r="AB361" s="34">
        <f t="shared" si="291"/>
        <v>340800</v>
      </c>
      <c r="AC361" s="130">
        <f t="shared" si="240"/>
        <v>100</v>
      </c>
    </row>
    <row r="362" spans="1:29" x14ac:dyDescent="0.25">
      <c r="A362" s="13" t="s">
        <v>419</v>
      </c>
      <c r="B362" s="78">
        <v>70</v>
      </c>
      <c r="C362" s="78">
        <v>0</v>
      </c>
      <c r="D362" s="4" t="s">
        <v>262</v>
      </c>
      <c r="E362" s="78">
        <v>851</v>
      </c>
      <c r="F362" s="4" t="s">
        <v>14</v>
      </c>
      <c r="G362" s="4" t="s">
        <v>146</v>
      </c>
      <c r="H362" s="4" t="s">
        <v>425</v>
      </c>
      <c r="I362" s="4" t="s">
        <v>420</v>
      </c>
      <c r="J362" s="34" t="e">
        <f>'2.ВС'!#REF!</f>
        <v>#REF!</v>
      </c>
      <c r="K362" s="34" t="e">
        <f>'2.ВС'!#REF!</f>
        <v>#REF!</v>
      </c>
      <c r="L362" s="34" t="e">
        <f>'2.ВС'!#REF!</f>
        <v>#REF!</v>
      </c>
      <c r="M362" s="34" t="e">
        <f>'2.ВС'!#REF!</f>
        <v>#REF!</v>
      </c>
      <c r="N362" s="34" t="e">
        <f>'2.ВС'!#REF!</f>
        <v>#REF!</v>
      </c>
      <c r="O362" s="34" t="e">
        <f>'2.ВС'!#REF!</f>
        <v>#REF!</v>
      </c>
      <c r="P362" s="34" t="e">
        <f>'2.ВС'!#REF!</f>
        <v>#REF!</v>
      </c>
      <c r="Q362" s="34" t="e">
        <f>'2.ВС'!#REF!</f>
        <v>#REF!</v>
      </c>
      <c r="R362" s="34" t="e">
        <f>'2.ВС'!#REF!</f>
        <v>#REF!</v>
      </c>
      <c r="S362" s="34" t="e">
        <f>'2.ВС'!#REF!</f>
        <v>#REF!</v>
      </c>
      <c r="T362" s="34" t="e">
        <f>'2.ВС'!#REF!</f>
        <v>#REF!</v>
      </c>
      <c r="U362" s="34" t="e">
        <f>'2.ВС'!#REF!</f>
        <v>#REF!</v>
      </c>
      <c r="V362" s="34" t="e">
        <f>'2.ВС'!#REF!</f>
        <v>#REF!</v>
      </c>
      <c r="W362" s="34" t="e">
        <f>'2.ВС'!#REF!</f>
        <v>#REF!</v>
      </c>
      <c r="X362" s="34" t="e">
        <f>'2.ВС'!#REF!</f>
        <v>#REF!</v>
      </c>
      <c r="Y362" s="34" t="e">
        <f>'2.ВС'!#REF!</f>
        <v>#REF!</v>
      </c>
      <c r="Z362" s="34">
        <f>'2.ВС'!J36</f>
        <v>340800</v>
      </c>
      <c r="AA362" s="34">
        <f>'2.ВС'!K36</f>
        <v>340800</v>
      </c>
      <c r="AB362" s="34">
        <f>'2.ВС'!L36</f>
        <v>340800</v>
      </c>
      <c r="AC362" s="130">
        <f t="shared" si="240"/>
        <v>100</v>
      </c>
    </row>
    <row r="363" spans="1:29" ht="30" x14ac:dyDescent="0.25">
      <c r="A363" s="25" t="s">
        <v>136</v>
      </c>
      <c r="B363" s="78">
        <v>70</v>
      </c>
      <c r="C363" s="78">
        <v>0</v>
      </c>
      <c r="D363" s="4" t="s">
        <v>262</v>
      </c>
      <c r="E363" s="78">
        <v>851</v>
      </c>
      <c r="F363" s="4" t="s">
        <v>14</v>
      </c>
      <c r="G363" s="4" t="s">
        <v>146</v>
      </c>
      <c r="H363" s="4" t="s">
        <v>406</v>
      </c>
      <c r="I363" s="4"/>
      <c r="J363" s="34" t="e">
        <f t="shared" ref="J363:AB363" si="292">J364</f>
        <v>#REF!</v>
      </c>
      <c r="K363" s="34" t="e">
        <f t="shared" si="292"/>
        <v>#REF!</v>
      </c>
      <c r="L363" s="34" t="e">
        <f t="shared" si="292"/>
        <v>#REF!</v>
      </c>
      <c r="M363" s="34" t="e">
        <f t="shared" si="292"/>
        <v>#REF!</v>
      </c>
      <c r="N363" s="34" t="e">
        <f t="shared" si="292"/>
        <v>#REF!</v>
      </c>
      <c r="O363" s="34" t="e">
        <f t="shared" si="292"/>
        <v>#REF!</v>
      </c>
      <c r="P363" s="34" t="e">
        <f t="shared" si="292"/>
        <v>#REF!</v>
      </c>
      <c r="Q363" s="34" t="e">
        <f t="shared" si="292"/>
        <v>#REF!</v>
      </c>
      <c r="R363" s="34" t="e">
        <f t="shared" si="292"/>
        <v>#REF!</v>
      </c>
      <c r="S363" s="34" t="e">
        <f t="shared" si="292"/>
        <v>#REF!</v>
      </c>
      <c r="T363" s="34" t="e">
        <f t="shared" si="292"/>
        <v>#REF!</v>
      </c>
      <c r="U363" s="34" t="e">
        <f t="shared" si="292"/>
        <v>#REF!</v>
      </c>
      <c r="V363" s="34" t="e">
        <f t="shared" si="292"/>
        <v>#REF!</v>
      </c>
      <c r="W363" s="34" t="e">
        <f t="shared" si="292"/>
        <v>#REF!</v>
      </c>
      <c r="X363" s="34" t="e">
        <f t="shared" si="292"/>
        <v>#REF!</v>
      </c>
      <c r="Y363" s="34" t="e">
        <f t="shared" si="292"/>
        <v>#REF!</v>
      </c>
      <c r="Z363" s="34">
        <f t="shared" si="292"/>
        <v>131568</v>
      </c>
      <c r="AA363" s="34">
        <f t="shared" si="292"/>
        <v>186568</v>
      </c>
      <c r="AB363" s="34">
        <f t="shared" si="292"/>
        <v>173712</v>
      </c>
      <c r="AC363" s="130">
        <f t="shared" si="240"/>
        <v>93.109214870717381</v>
      </c>
    </row>
    <row r="364" spans="1:29" ht="30" x14ac:dyDescent="0.25">
      <c r="A364" s="76" t="s">
        <v>131</v>
      </c>
      <c r="B364" s="78">
        <v>70</v>
      </c>
      <c r="C364" s="78">
        <v>0</v>
      </c>
      <c r="D364" s="4" t="s">
        <v>262</v>
      </c>
      <c r="E364" s="78">
        <v>851</v>
      </c>
      <c r="F364" s="4" t="s">
        <v>14</v>
      </c>
      <c r="G364" s="4" t="s">
        <v>146</v>
      </c>
      <c r="H364" s="4" t="s">
        <v>406</v>
      </c>
      <c r="I364" s="4" t="s">
        <v>132</v>
      </c>
      <c r="J364" s="34" t="e">
        <f t="shared" ref="J364:AB364" si="293">J365</f>
        <v>#REF!</v>
      </c>
      <c r="K364" s="34" t="e">
        <f t="shared" si="293"/>
        <v>#REF!</v>
      </c>
      <c r="L364" s="34" t="e">
        <f t="shared" si="293"/>
        <v>#REF!</v>
      </c>
      <c r="M364" s="34" t="e">
        <f t="shared" si="293"/>
        <v>#REF!</v>
      </c>
      <c r="N364" s="34" t="e">
        <f t="shared" si="293"/>
        <v>#REF!</v>
      </c>
      <c r="O364" s="34" t="e">
        <f t="shared" si="293"/>
        <v>#REF!</v>
      </c>
      <c r="P364" s="34" t="e">
        <f t="shared" si="293"/>
        <v>#REF!</v>
      </c>
      <c r="Q364" s="34" t="e">
        <f t="shared" si="293"/>
        <v>#REF!</v>
      </c>
      <c r="R364" s="34" t="e">
        <f t="shared" si="293"/>
        <v>#REF!</v>
      </c>
      <c r="S364" s="34" t="e">
        <f t="shared" si="293"/>
        <v>#REF!</v>
      </c>
      <c r="T364" s="34" t="e">
        <f t="shared" si="293"/>
        <v>#REF!</v>
      </c>
      <c r="U364" s="34" t="e">
        <f t="shared" si="293"/>
        <v>#REF!</v>
      </c>
      <c r="V364" s="34" t="e">
        <f t="shared" si="293"/>
        <v>#REF!</v>
      </c>
      <c r="W364" s="34" t="e">
        <f t="shared" si="293"/>
        <v>#REF!</v>
      </c>
      <c r="X364" s="34" t="e">
        <f t="shared" si="293"/>
        <v>#REF!</v>
      </c>
      <c r="Y364" s="34" t="e">
        <f t="shared" si="293"/>
        <v>#REF!</v>
      </c>
      <c r="Z364" s="34">
        <f t="shared" si="293"/>
        <v>131568</v>
      </c>
      <c r="AA364" s="34">
        <f t="shared" si="293"/>
        <v>186568</v>
      </c>
      <c r="AB364" s="34">
        <f t="shared" si="293"/>
        <v>173712</v>
      </c>
      <c r="AC364" s="130">
        <f t="shared" si="240"/>
        <v>93.109214870717381</v>
      </c>
    </row>
    <row r="365" spans="1:29" ht="44.25" customHeight="1" x14ac:dyDescent="0.25">
      <c r="A365" s="76" t="s">
        <v>133</v>
      </c>
      <c r="B365" s="78">
        <v>70</v>
      </c>
      <c r="C365" s="78">
        <v>0</v>
      </c>
      <c r="D365" s="4" t="s">
        <v>262</v>
      </c>
      <c r="E365" s="78">
        <v>851</v>
      </c>
      <c r="F365" s="4" t="s">
        <v>14</v>
      </c>
      <c r="G365" s="4" t="s">
        <v>146</v>
      </c>
      <c r="H365" s="4" t="s">
        <v>406</v>
      </c>
      <c r="I365" s="4" t="s">
        <v>134</v>
      </c>
      <c r="J365" s="34" t="e">
        <f>'2.ВС'!#REF!</f>
        <v>#REF!</v>
      </c>
      <c r="K365" s="34" t="e">
        <f>'2.ВС'!#REF!</f>
        <v>#REF!</v>
      </c>
      <c r="L365" s="34" t="e">
        <f>'2.ВС'!#REF!</f>
        <v>#REF!</v>
      </c>
      <c r="M365" s="34" t="e">
        <f>'2.ВС'!#REF!</f>
        <v>#REF!</v>
      </c>
      <c r="N365" s="34" t="e">
        <f>'2.ВС'!#REF!</f>
        <v>#REF!</v>
      </c>
      <c r="O365" s="34" t="e">
        <f>'2.ВС'!#REF!</f>
        <v>#REF!</v>
      </c>
      <c r="P365" s="34" t="e">
        <f>'2.ВС'!#REF!</f>
        <v>#REF!</v>
      </c>
      <c r="Q365" s="34" t="e">
        <f>'2.ВС'!#REF!</f>
        <v>#REF!</v>
      </c>
      <c r="R365" s="34" t="e">
        <f>'2.ВС'!#REF!</f>
        <v>#REF!</v>
      </c>
      <c r="S365" s="34" t="e">
        <f>'2.ВС'!#REF!</f>
        <v>#REF!</v>
      </c>
      <c r="T365" s="34" t="e">
        <f>'2.ВС'!#REF!</f>
        <v>#REF!</v>
      </c>
      <c r="U365" s="34" t="e">
        <f>'2.ВС'!#REF!</f>
        <v>#REF!</v>
      </c>
      <c r="V365" s="34" t="e">
        <f>'2.ВС'!#REF!</f>
        <v>#REF!</v>
      </c>
      <c r="W365" s="34" t="e">
        <f>'2.ВС'!#REF!</f>
        <v>#REF!</v>
      </c>
      <c r="X365" s="34" t="e">
        <f>'2.ВС'!#REF!</f>
        <v>#REF!</v>
      </c>
      <c r="Y365" s="34" t="e">
        <f>'2.ВС'!#REF!</f>
        <v>#REF!</v>
      </c>
      <c r="Z365" s="34">
        <f>'2.ВС'!J205</f>
        <v>131568</v>
      </c>
      <c r="AA365" s="34">
        <f>'2.ВС'!K205</f>
        <v>186568</v>
      </c>
      <c r="AB365" s="34">
        <f>'2.ВС'!L205</f>
        <v>173712</v>
      </c>
      <c r="AC365" s="130">
        <f t="shared" si="240"/>
        <v>93.109214870717381</v>
      </c>
    </row>
    <row r="366" spans="1:29" ht="60" x14ac:dyDescent="0.25">
      <c r="A366" s="25" t="s">
        <v>139</v>
      </c>
      <c r="B366" s="78">
        <v>70</v>
      </c>
      <c r="C366" s="78">
        <v>0</v>
      </c>
      <c r="D366" s="4" t="s">
        <v>262</v>
      </c>
      <c r="E366" s="78">
        <v>851</v>
      </c>
      <c r="F366" s="4"/>
      <c r="G366" s="4"/>
      <c r="H366" s="4" t="s">
        <v>351</v>
      </c>
      <c r="I366" s="4"/>
      <c r="J366" s="34" t="e">
        <f t="shared" ref="J366:AB366" si="294">J367</f>
        <v>#REF!</v>
      </c>
      <c r="K366" s="34" t="e">
        <f t="shared" si="294"/>
        <v>#REF!</v>
      </c>
      <c r="L366" s="34" t="e">
        <f t="shared" si="294"/>
        <v>#REF!</v>
      </c>
      <c r="M366" s="34" t="e">
        <f t="shared" si="294"/>
        <v>#REF!</v>
      </c>
      <c r="N366" s="34" t="e">
        <f t="shared" si="294"/>
        <v>#REF!</v>
      </c>
      <c r="O366" s="34" t="e">
        <f t="shared" si="294"/>
        <v>#REF!</v>
      </c>
      <c r="P366" s="34" t="e">
        <f t="shared" si="294"/>
        <v>#REF!</v>
      </c>
      <c r="Q366" s="34" t="e">
        <f t="shared" si="294"/>
        <v>#REF!</v>
      </c>
      <c r="R366" s="34" t="e">
        <f t="shared" si="294"/>
        <v>#REF!</v>
      </c>
      <c r="S366" s="34" t="e">
        <f t="shared" si="294"/>
        <v>#REF!</v>
      </c>
      <c r="T366" s="34" t="e">
        <f t="shared" si="294"/>
        <v>#REF!</v>
      </c>
      <c r="U366" s="34" t="e">
        <f t="shared" si="294"/>
        <v>#REF!</v>
      </c>
      <c r="V366" s="34" t="e">
        <f t="shared" si="294"/>
        <v>#REF!</v>
      </c>
      <c r="W366" s="34" t="e">
        <f t="shared" si="294"/>
        <v>#REF!</v>
      </c>
      <c r="X366" s="34" t="e">
        <f t="shared" si="294"/>
        <v>#REF!</v>
      </c>
      <c r="Y366" s="34" t="e">
        <f t="shared" si="294"/>
        <v>#REF!</v>
      </c>
      <c r="Z366" s="34">
        <f t="shared" si="294"/>
        <v>6700.5</v>
      </c>
      <c r="AA366" s="34">
        <f t="shared" si="294"/>
        <v>6700.5</v>
      </c>
      <c r="AB366" s="34">
        <f t="shared" si="294"/>
        <v>6700.5</v>
      </c>
      <c r="AC366" s="130">
        <f t="shared" si="240"/>
        <v>100</v>
      </c>
    </row>
    <row r="367" spans="1:29" x14ac:dyDescent="0.25">
      <c r="A367" s="3" t="s">
        <v>28</v>
      </c>
      <c r="B367" s="78">
        <v>70</v>
      </c>
      <c r="C367" s="78">
        <v>0</v>
      </c>
      <c r="D367" s="4" t="s">
        <v>262</v>
      </c>
      <c r="E367" s="78">
        <v>851</v>
      </c>
      <c r="F367" s="4"/>
      <c r="G367" s="4"/>
      <c r="H367" s="4" t="s">
        <v>351</v>
      </c>
      <c r="I367" s="4" t="s">
        <v>29</v>
      </c>
      <c r="J367" s="34" t="e">
        <f t="shared" ref="J367:AB367" si="295">J368</f>
        <v>#REF!</v>
      </c>
      <c r="K367" s="34" t="e">
        <f t="shared" si="295"/>
        <v>#REF!</v>
      </c>
      <c r="L367" s="34" t="e">
        <f t="shared" si="295"/>
        <v>#REF!</v>
      </c>
      <c r="M367" s="34" t="e">
        <f t="shared" si="295"/>
        <v>#REF!</v>
      </c>
      <c r="N367" s="34" t="e">
        <f t="shared" si="295"/>
        <v>#REF!</v>
      </c>
      <c r="O367" s="34" t="e">
        <f t="shared" si="295"/>
        <v>#REF!</v>
      </c>
      <c r="P367" s="34" t="e">
        <f t="shared" si="295"/>
        <v>#REF!</v>
      </c>
      <c r="Q367" s="34" t="e">
        <f t="shared" si="295"/>
        <v>#REF!</v>
      </c>
      <c r="R367" s="34" t="e">
        <f t="shared" si="295"/>
        <v>#REF!</v>
      </c>
      <c r="S367" s="34" t="e">
        <f t="shared" si="295"/>
        <v>#REF!</v>
      </c>
      <c r="T367" s="34" t="e">
        <f t="shared" si="295"/>
        <v>#REF!</v>
      </c>
      <c r="U367" s="34" t="e">
        <f t="shared" si="295"/>
        <v>#REF!</v>
      </c>
      <c r="V367" s="34" t="e">
        <f t="shared" si="295"/>
        <v>#REF!</v>
      </c>
      <c r="W367" s="34" t="e">
        <f t="shared" si="295"/>
        <v>#REF!</v>
      </c>
      <c r="X367" s="34" t="e">
        <f t="shared" si="295"/>
        <v>#REF!</v>
      </c>
      <c r="Y367" s="34" t="e">
        <f t="shared" si="295"/>
        <v>#REF!</v>
      </c>
      <c r="Z367" s="34">
        <f t="shared" si="295"/>
        <v>6700.5</v>
      </c>
      <c r="AA367" s="34">
        <f t="shared" si="295"/>
        <v>6700.5</v>
      </c>
      <c r="AB367" s="34">
        <f t="shared" si="295"/>
        <v>6700.5</v>
      </c>
      <c r="AC367" s="130">
        <f t="shared" si="240"/>
        <v>100</v>
      </c>
    </row>
    <row r="368" spans="1:29" x14ac:dyDescent="0.25">
      <c r="A368" s="3" t="s">
        <v>390</v>
      </c>
      <c r="B368" s="78">
        <v>70</v>
      </c>
      <c r="C368" s="78">
        <v>0</v>
      </c>
      <c r="D368" s="4" t="s">
        <v>262</v>
      </c>
      <c r="E368" s="78">
        <v>851</v>
      </c>
      <c r="F368" s="4"/>
      <c r="G368" s="4"/>
      <c r="H368" s="4" t="s">
        <v>351</v>
      </c>
      <c r="I368" s="4" t="s">
        <v>389</v>
      </c>
      <c r="J368" s="34" t="e">
        <f>'2.ВС'!#REF!</f>
        <v>#REF!</v>
      </c>
      <c r="K368" s="34" t="e">
        <f>'2.ВС'!#REF!</f>
        <v>#REF!</v>
      </c>
      <c r="L368" s="34" t="e">
        <f>'2.ВС'!#REF!</f>
        <v>#REF!</v>
      </c>
      <c r="M368" s="34" t="e">
        <f>'2.ВС'!#REF!</f>
        <v>#REF!</v>
      </c>
      <c r="N368" s="34" t="e">
        <f>'2.ВС'!#REF!</f>
        <v>#REF!</v>
      </c>
      <c r="O368" s="34" t="e">
        <f>'2.ВС'!#REF!</f>
        <v>#REF!</v>
      </c>
      <c r="P368" s="34" t="e">
        <f>'2.ВС'!#REF!</f>
        <v>#REF!</v>
      </c>
      <c r="Q368" s="34" t="e">
        <f>'2.ВС'!#REF!</f>
        <v>#REF!</v>
      </c>
      <c r="R368" s="34" t="e">
        <f>'2.ВС'!#REF!</f>
        <v>#REF!</v>
      </c>
      <c r="S368" s="34" t="e">
        <f>'2.ВС'!#REF!</f>
        <v>#REF!</v>
      </c>
      <c r="T368" s="34" t="e">
        <f>'2.ВС'!#REF!</f>
        <v>#REF!</v>
      </c>
      <c r="U368" s="34" t="e">
        <f>'2.ВС'!#REF!</f>
        <v>#REF!</v>
      </c>
      <c r="V368" s="34" t="e">
        <f>'2.ВС'!#REF!</f>
        <v>#REF!</v>
      </c>
      <c r="W368" s="34" t="e">
        <f>'2.ВС'!#REF!</f>
        <v>#REF!</v>
      </c>
      <c r="X368" s="34" t="e">
        <f>'2.ВС'!#REF!</f>
        <v>#REF!</v>
      </c>
      <c r="Y368" s="34" t="e">
        <f>'2.ВС'!#REF!</f>
        <v>#REF!</v>
      </c>
      <c r="Z368" s="34">
        <f>'2.ВС'!J65+'2.ВС'!J89</f>
        <v>6700.5</v>
      </c>
      <c r="AA368" s="34">
        <f>'2.ВС'!K65+'2.ВС'!K89</f>
        <v>6700.5</v>
      </c>
      <c r="AB368" s="34">
        <f>'2.ВС'!L65+'2.ВС'!L89</f>
        <v>6700.5</v>
      </c>
      <c r="AC368" s="130">
        <f t="shared" si="240"/>
        <v>100</v>
      </c>
    </row>
    <row r="369" spans="1:29" s="36" customFormat="1" ht="42.75" x14ac:dyDescent="0.25">
      <c r="A369" s="29" t="s">
        <v>193</v>
      </c>
      <c r="B369" s="14">
        <v>70</v>
      </c>
      <c r="C369" s="14">
        <v>0</v>
      </c>
      <c r="D369" s="31" t="s">
        <v>262</v>
      </c>
      <c r="E369" s="30">
        <v>853</v>
      </c>
      <c r="F369" s="31"/>
      <c r="G369" s="31"/>
      <c r="H369" s="31"/>
      <c r="I369" s="31"/>
      <c r="J369" s="35" t="e">
        <f t="shared" ref="J369" si="296">J373+J370</f>
        <v>#REF!</v>
      </c>
      <c r="K369" s="35" t="e">
        <f t="shared" ref="K369:U369" si="297">K373+K370</f>
        <v>#REF!</v>
      </c>
      <c r="L369" s="35" t="e">
        <f t="shared" si="297"/>
        <v>#REF!</v>
      </c>
      <c r="M369" s="35" t="e">
        <f t="shared" si="297"/>
        <v>#REF!</v>
      </c>
      <c r="N369" s="35" t="e">
        <f t="shared" si="297"/>
        <v>#REF!</v>
      </c>
      <c r="O369" s="35" t="e">
        <f t="shared" si="297"/>
        <v>#REF!</v>
      </c>
      <c r="P369" s="35" t="e">
        <f t="shared" si="297"/>
        <v>#REF!</v>
      </c>
      <c r="Q369" s="35" t="e">
        <f t="shared" si="297"/>
        <v>#REF!</v>
      </c>
      <c r="R369" s="35" t="e">
        <f t="shared" si="297"/>
        <v>#REF!</v>
      </c>
      <c r="S369" s="35" t="e">
        <f t="shared" si="297"/>
        <v>#REF!</v>
      </c>
      <c r="T369" s="35" t="e">
        <f t="shared" si="297"/>
        <v>#REF!</v>
      </c>
      <c r="U369" s="35" t="e">
        <f t="shared" si="297"/>
        <v>#REF!</v>
      </c>
      <c r="V369" s="35" t="e">
        <f t="shared" ref="V369:Y369" si="298">V373+V370</f>
        <v>#REF!</v>
      </c>
      <c r="W369" s="35" t="e">
        <f t="shared" si="298"/>
        <v>#REF!</v>
      </c>
      <c r="X369" s="35" t="e">
        <f t="shared" si="298"/>
        <v>#REF!</v>
      </c>
      <c r="Y369" s="35" t="e">
        <f t="shared" si="298"/>
        <v>#REF!</v>
      </c>
      <c r="Z369" s="35">
        <f t="shared" ref="Z369:AB369" si="299">Z373+Z370</f>
        <v>268432</v>
      </c>
      <c r="AA369" s="35">
        <f t="shared" si="299"/>
        <v>213432</v>
      </c>
      <c r="AB369" s="35">
        <f t="shared" si="299"/>
        <v>0</v>
      </c>
      <c r="AC369" s="130">
        <f t="shared" si="240"/>
        <v>0</v>
      </c>
    </row>
    <row r="370" spans="1:29" ht="30" x14ac:dyDescent="0.25">
      <c r="A370" s="25" t="s">
        <v>136</v>
      </c>
      <c r="B370" s="78">
        <v>70</v>
      </c>
      <c r="C370" s="78">
        <v>0</v>
      </c>
      <c r="D370" s="4" t="s">
        <v>262</v>
      </c>
      <c r="E370" s="78">
        <v>853</v>
      </c>
      <c r="F370" s="4" t="s">
        <v>14</v>
      </c>
      <c r="G370" s="4" t="s">
        <v>146</v>
      </c>
      <c r="H370" s="4" t="s">
        <v>305</v>
      </c>
      <c r="I370" s="4"/>
      <c r="J370" s="34" t="e">
        <f t="shared" ref="J370:AB371" si="300">J371</f>
        <v>#REF!</v>
      </c>
      <c r="K370" s="34" t="e">
        <f t="shared" si="300"/>
        <v>#REF!</v>
      </c>
      <c r="L370" s="34" t="e">
        <f t="shared" si="300"/>
        <v>#REF!</v>
      </c>
      <c r="M370" s="34" t="e">
        <f t="shared" si="300"/>
        <v>#REF!</v>
      </c>
      <c r="N370" s="34" t="e">
        <f t="shared" si="300"/>
        <v>#REF!</v>
      </c>
      <c r="O370" s="34" t="e">
        <f t="shared" si="300"/>
        <v>#REF!</v>
      </c>
      <c r="P370" s="34" t="e">
        <f t="shared" si="300"/>
        <v>#REF!</v>
      </c>
      <c r="Q370" s="34" t="e">
        <f t="shared" si="300"/>
        <v>#REF!</v>
      </c>
      <c r="R370" s="34" t="e">
        <f t="shared" si="300"/>
        <v>#REF!</v>
      </c>
      <c r="S370" s="34" t="e">
        <f t="shared" si="300"/>
        <v>#REF!</v>
      </c>
      <c r="T370" s="34" t="e">
        <f t="shared" si="300"/>
        <v>#REF!</v>
      </c>
      <c r="U370" s="34" t="e">
        <f t="shared" si="300"/>
        <v>#REF!</v>
      </c>
      <c r="V370" s="34" t="e">
        <f t="shared" si="300"/>
        <v>#REF!</v>
      </c>
      <c r="W370" s="34" t="e">
        <f t="shared" si="300"/>
        <v>#REF!</v>
      </c>
      <c r="X370" s="34" t="e">
        <f t="shared" si="300"/>
        <v>#REF!</v>
      </c>
      <c r="Y370" s="34" t="e">
        <f t="shared" si="300"/>
        <v>#REF!</v>
      </c>
      <c r="Z370" s="34">
        <f t="shared" si="300"/>
        <v>268432</v>
      </c>
      <c r="AA370" s="34">
        <f t="shared" si="300"/>
        <v>213432</v>
      </c>
      <c r="AB370" s="34">
        <f t="shared" si="300"/>
        <v>0</v>
      </c>
      <c r="AC370" s="130">
        <f t="shared" si="240"/>
        <v>0</v>
      </c>
    </row>
    <row r="371" spans="1:29" x14ac:dyDescent="0.25">
      <c r="A371" s="3" t="s">
        <v>28</v>
      </c>
      <c r="B371" s="78">
        <v>70</v>
      </c>
      <c r="C371" s="78">
        <v>0</v>
      </c>
      <c r="D371" s="4" t="s">
        <v>262</v>
      </c>
      <c r="E371" s="78">
        <v>853</v>
      </c>
      <c r="F371" s="4" t="s">
        <v>14</v>
      </c>
      <c r="G371" s="4" t="s">
        <v>146</v>
      </c>
      <c r="H371" s="4" t="s">
        <v>305</v>
      </c>
      <c r="I371" s="4" t="s">
        <v>29</v>
      </c>
      <c r="J371" s="34" t="e">
        <f t="shared" si="300"/>
        <v>#REF!</v>
      </c>
      <c r="K371" s="34" t="e">
        <f t="shared" si="300"/>
        <v>#REF!</v>
      </c>
      <c r="L371" s="34" t="e">
        <f t="shared" si="300"/>
        <v>#REF!</v>
      </c>
      <c r="M371" s="34" t="e">
        <f t="shared" si="300"/>
        <v>#REF!</v>
      </c>
      <c r="N371" s="34" t="e">
        <f t="shared" si="300"/>
        <v>#REF!</v>
      </c>
      <c r="O371" s="34" t="e">
        <f t="shared" si="300"/>
        <v>#REF!</v>
      </c>
      <c r="P371" s="34" t="e">
        <f t="shared" si="300"/>
        <v>#REF!</v>
      </c>
      <c r="Q371" s="34" t="e">
        <f t="shared" si="300"/>
        <v>#REF!</v>
      </c>
      <c r="R371" s="34" t="e">
        <f t="shared" si="300"/>
        <v>#REF!</v>
      </c>
      <c r="S371" s="34" t="e">
        <f t="shared" si="300"/>
        <v>#REF!</v>
      </c>
      <c r="T371" s="34" t="e">
        <f t="shared" si="300"/>
        <v>#REF!</v>
      </c>
      <c r="U371" s="34" t="e">
        <f t="shared" si="300"/>
        <v>#REF!</v>
      </c>
      <c r="V371" s="34" t="e">
        <f t="shared" si="300"/>
        <v>#REF!</v>
      </c>
      <c r="W371" s="34" t="e">
        <f t="shared" si="300"/>
        <v>#REF!</v>
      </c>
      <c r="X371" s="34" t="e">
        <f t="shared" si="300"/>
        <v>#REF!</v>
      </c>
      <c r="Y371" s="34" t="e">
        <f t="shared" si="300"/>
        <v>#REF!</v>
      </c>
      <c r="Z371" s="34">
        <f t="shared" si="300"/>
        <v>268432</v>
      </c>
      <c r="AA371" s="34">
        <f t="shared" si="300"/>
        <v>213432</v>
      </c>
      <c r="AB371" s="34">
        <f t="shared" si="300"/>
        <v>0</v>
      </c>
      <c r="AC371" s="130">
        <f t="shared" si="240"/>
        <v>0</v>
      </c>
    </row>
    <row r="372" spans="1:29" x14ac:dyDescent="0.25">
      <c r="A372" s="76" t="s">
        <v>197</v>
      </c>
      <c r="B372" s="78">
        <v>70</v>
      </c>
      <c r="C372" s="78">
        <v>0</v>
      </c>
      <c r="D372" s="4" t="s">
        <v>262</v>
      </c>
      <c r="E372" s="78">
        <v>853</v>
      </c>
      <c r="F372" s="4" t="s">
        <v>14</v>
      </c>
      <c r="G372" s="4" t="s">
        <v>146</v>
      </c>
      <c r="H372" s="4" t="s">
        <v>305</v>
      </c>
      <c r="I372" s="4" t="s">
        <v>198</v>
      </c>
      <c r="J372" s="34" t="e">
        <f>'2.ВС'!#REF!</f>
        <v>#REF!</v>
      </c>
      <c r="K372" s="34" t="e">
        <f>'2.ВС'!#REF!</f>
        <v>#REF!</v>
      </c>
      <c r="L372" s="34" t="e">
        <f>'2.ВС'!#REF!</f>
        <v>#REF!</v>
      </c>
      <c r="M372" s="34" t="e">
        <f>'2.ВС'!#REF!</f>
        <v>#REF!</v>
      </c>
      <c r="N372" s="34" t="e">
        <f>'2.ВС'!#REF!</f>
        <v>#REF!</v>
      </c>
      <c r="O372" s="34" t="e">
        <f>'2.ВС'!#REF!</f>
        <v>#REF!</v>
      </c>
      <c r="P372" s="34" t="e">
        <f>'2.ВС'!#REF!</f>
        <v>#REF!</v>
      </c>
      <c r="Q372" s="34" t="e">
        <f>'2.ВС'!#REF!</f>
        <v>#REF!</v>
      </c>
      <c r="R372" s="34" t="e">
        <f>'2.ВС'!#REF!</f>
        <v>#REF!</v>
      </c>
      <c r="S372" s="34" t="e">
        <f>'2.ВС'!#REF!</f>
        <v>#REF!</v>
      </c>
      <c r="T372" s="34" t="e">
        <f>'2.ВС'!#REF!</f>
        <v>#REF!</v>
      </c>
      <c r="U372" s="34" t="e">
        <f>'2.ВС'!#REF!</f>
        <v>#REF!</v>
      </c>
      <c r="V372" s="34" t="e">
        <f>'2.ВС'!#REF!</f>
        <v>#REF!</v>
      </c>
      <c r="W372" s="34" t="e">
        <f>'2.ВС'!#REF!</f>
        <v>#REF!</v>
      </c>
      <c r="X372" s="34" t="e">
        <f>'2.ВС'!#REF!</f>
        <v>#REF!</v>
      </c>
      <c r="Y372" s="34" t="e">
        <f>'2.ВС'!#REF!</f>
        <v>#REF!</v>
      </c>
      <c r="Z372" s="34">
        <f>'2.ВС'!J373</f>
        <v>268432</v>
      </c>
      <c r="AA372" s="34">
        <f>'2.ВС'!K373</f>
        <v>213432</v>
      </c>
      <c r="AB372" s="34">
        <f>'2.ВС'!L373</f>
        <v>0</v>
      </c>
      <c r="AC372" s="130">
        <f t="shared" si="240"/>
        <v>0</v>
      </c>
    </row>
    <row r="373" spans="1:29" hidden="1" x14ac:dyDescent="0.25">
      <c r="A373" s="69" t="s">
        <v>421</v>
      </c>
      <c r="B373" s="78">
        <v>70</v>
      </c>
      <c r="C373" s="78">
        <v>0</v>
      </c>
      <c r="D373" s="4" t="s">
        <v>262</v>
      </c>
      <c r="E373" s="78">
        <v>853</v>
      </c>
      <c r="F373" s="4"/>
      <c r="G373" s="4"/>
      <c r="H373" s="4" t="s">
        <v>437</v>
      </c>
      <c r="I373" s="4"/>
      <c r="J373" s="34">
        <f>J374</f>
        <v>0</v>
      </c>
      <c r="K373" s="34">
        <f t="shared" ref="K373:U373" si="301">K374</f>
        <v>0</v>
      </c>
      <c r="L373" s="34">
        <f t="shared" si="301"/>
        <v>0</v>
      </c>
      <c r="M373" s="34">
        <f t="shared" si="301"/>
        <v>0</v>
      </c>
      <c r="N373" s="34">
        <f t="shared" si="301"/>
        <v>0</v>
      </c>
      <c r="O373" s="34">
        <f t="shared" si="301"/>
        <v>0</v>
      </c>
      <c r="P373" s="34">
        <f t="shared" si="301"/>
        <v>0</v>
      </c>
      <c r="Q373" s="34">
        <f t="shared" si="301"/>
        <v>0</v>
      </c>
      <c r="R373" s="34">
        <f t="shared" si="301"/>
        <v>0</v>
      </c>
      <c r="S373" s="34">
        <f t="shared" si="301"/>
        <v>0</v>
      </c>
      <c r="T373" s="34">
        <f t="shared" si="301"/>
        <v>0</v>
      </c>
      <c r="U373" s="34">
        <f t="shared" si="301"/>
        <v>0</v>
      </c>
      <c r="V373" s="34">
        <f t="shared" ref="V373" si="302">V374</f>
        <v>0</v>
      </c>
      <c r="W373" s="34">
        <f t="shared" ref="W373" si="303">W374</f>
        <v>0</v>
      </c>
      <c r="X373" s="34">
        <f t="shared" ref="X373" si="304">X374</f>
        <v>0</v>
      </c>
      <c r="Y373" s="34">
        <f t="shared" ref="Y373" si="305">Y374</f>
        <v>0</v>
      </c>
      <c r="Z373" s="34">
        <f t="shared" ref="Z373:AB373" si="306">Z374</f>
        <v>0</v>
      </c>
      <c r="AA373" s="34">
        <f t="shared" si="306"/>
        <v>0</v>
      </c>
      <c r="AB373" s="34">
        <f t="shared" si="306"/>
        <v>0</v>
      </c>
      <c r="AC373" s="130" t="e">
        <f t="shared" si="240"/>
        <v>#DIV/0!</v>
      </c>
    </row>
    <row r="374" spans="1:29" hidden="1" x14ac:dyDescent="0.25">
      <c r="A374" s="69" t="s">
        <v>421</v>
      </c>
      <c r="B374" s="78">
        <v>70</v>
      </c>
      <c r="C374" s="78">
        <v>0</v>
      </c>
      <c r="D374" s="4" t="s">
        <v>262</v>
      </c>
      <c r="E374" s="78">
        <v>853</v>
      </c>
      <c r="F374" s="4"/>
      <c r="G374" s="4"/>
      <c r="H374" s="4" t="s">
        <v>437</v>
      </c>
      <c r="I374" s="4" t="s">
        <v>422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130" t="e">
        <f t="shared" si="240"/>
        <v>#DIV/0!</v>
      </c>
    </row>
    <row r="375" spans="1:29" ht="28.5" x14ac:dyDescent="0.25">
      <c r="A375" s="29" t="s">
        <v>208</v>
      </c>
      <c r="B375" s="30">
        <v>70</v>
      </c>
      <c r="C375" s="30">
        <v>0</v>
      </c>
      <c r="D375" s="4" t="s">
        <v>262</v>
      </c>
      <c r="E375" s="30">
        <v>854</v>
      </c>
      <c r="F375" s="30"/>
      <c r="G375" s="31"/>
      <c r="H375" s="31"/>
      <c r="I375" s="31"/>
      <c r="J375" s="35" t="e">
        <f t="shared" ref="J375:AB375" si="307">J376</f>
        <v>#REF!</v>
      </c>
      <c r="K375" s="35" t="e">
        <f t="shared" si="307"/>
        <v>#REF!</v>
      </c>
      <c r="L375" s="35" t="e">
        <f t="shared" si="307"/>
        <v>#REF!</v>
      </c>
      <c r="M375" s="35" t="e">
        <f t="shared" si="307"/>
        <v>#REF!</v>
      </c>
      <c r="N375" s="35" t="e">
        <f t="shared" si="307"/>
        <v>#REF!</v>
      </c>
      <c r="O375" s="35" t="e">
        <f t="shared" si="307"/>
        <v>#REF!</v>
      </c>
      <c r="P375" s="35" t="e">
        <f t="shared" si="307"/>
        <v>#REF!</v>
      </c>
      <c r="Q375" s="35" t="e">
        <f t="shared" si="307"/>
        <v>#REF!</v>
      </c>
      <c r="R375" s="35" t="e">
        <f t="shared" si="307"/>
        <v>#REF!</v>
      </c>
      <c r="S375" s="35" t="e">
        <f t="shared" si="307"/>
        <v>#REF!</v>
      </c>
      <c r="T375" s="35" t="e">
        <f t="shared" si="307"/>
        <v>#REF!</v>
      </c>
      <c r="U375" s="35" t="e">
        <f t="shared" si="307"/>
        <v>#REF!</v>
      </c>
      <c r="V375" s="35" t="e">
        <f t="shared" si="307"/>
        <v>#REF!</v>
      </c>
      <c r="W375" s="35" t="e">
        <f t="shared" si="307"/>
        <v>#REF!</v>
      </c>
      <c r="X375" s="35" t="e">
        <f t="shared" si="307"/>
        <v>#REF!</v>
      </c>
      <c r="Y375" s="35" t="e">
        <f t="shared" si="307"/>
        <v>#REF!</v>
      </c>
      <c r="Z375" s="35">
        <f t="shared" si="307"/>
        <v>325500</v>
      </c>
      <c r="AA375" s="35">
        <f t="shared" si="307"/>
        <v>325500</v>
      </c>
      <c r="AB375" s="35">
        <f t="shared" si="307"/>
        <v>218284.75</v>
      </c>
      <c r="AC375" s="130">
        <f t="shared" si="240"/>
        <v>67.061367127496169</v>
      </c>
    </row>
    <row r="376" spans="1:29" ht="60" x14ac:dyDescent="0.25">
      <c r="A376" s="25" t="s">
        <v>23</v>
      </c>
      <c r="B376" s="78">
        <v>70</v>
      </c>
      <c r="C376" s="78">
        <v>0</v>
      </c>
      <c r="D376" s="4" t="s">
        <v>262</v>
      </c>
      <c r="E376" s="78">
        <v>854</v>
      </c>
      <c r="F376" s="4" t="s">
        <v>20</v>
      </c>
      <c r="G376" s="4" t="s">
        <v>61</v>
      </c>
      <c r="H376" s="4" t="s">
        <v>279</v>
      </c>
      <c r="I376" s="4"/>
      <c r="J376" s="34" t="e">
        <f t="shared" ref="J376" si="308">J377+J380+J382</f>
        <v>#REF!</v>
      </c>
      <c r="K376" s="34" t="e">
        <f t="shared" ref="K376:U376" si="309">K377+K380+K382</f>
        <v>#REF!</v>
      </c>
      <c r="L376" s="34" t="e">
        <f t="shared" si="309"/>
        <v>#REF!</v>
      </c>
      <c r="M376" s="34" t="e">
        <f t="shared" si="309"/>
        <v>#REF!</v>
      </c>
      <c r="N376" s="34" t="e">
        <f t="shared" si="309"/>
        <v>#REF!</v>
      </c>
      <c r="O376" s="34" t="e">
        <f t="shared" si="309"/>
        <v>#REF!</v>
      </c>
      <c r="P376" s="34" t="e">
        <f t="shared" si="309"/>
        <v>#REF!</v>
      </c>
      <c r="Q376" s="34" t="e">
        <f t="shared" si="309"/>
        <v>#REF!</v>
      </c>
      <c r="R376" s="34" t="e">
        <f t="shared" si="309"/>
        <v>#REF!</v>
      </c>
      <c r="S376" s="34" t="e">
        <f t="shared" si="309"/>
        <v>#REF!</v>
      </c>
      <c r="T376" s="34" t="e">
        <f t="shared" si="309"/>
        <v>#REF!</v>
      </c>
      <c r="U376" s="34" t="e">
        <f t="shared" si="309"/>
        <v>#REF!</v>
      </c>
      <c r="V376" s="34" t="e">
        <f t="shared" ref="V376:Y376" si="310">V377+V380+V382</f>
        <v>#REF!</v>
      </c>
      <c r="W376" s="34" t="e">
        <f t="shared" si="310"/>
        <v>#REF!</v>
      </c>
      <c r="X376" s="34" t="e">
        <f t="shared" si="310"/>
        <v>#REF!</v>
      </c>
      <c r="Y376" s="34" t="e">
        <f t="shared" si="310"/>
        <v>#REF!</v>
      </c>
      <c r="Z376" s="34">
        <f t="shared" ref="Z376:AB376" si="311">Z377+Z380+Z382</f>
        <v>325500</v>
      </c>
      <c r="AA376" s="34">
        <f t="shared" si="311"/>
        <v>325500</v>
      </c>
      <c r="AB376" s="34">
        <f t="shared" si="311"/>
        <v>218284.75</v>
      </c>
      <c r="AC376" s="130">
        <f t="shared" si="240"/>
        <v>67.061367127496169</v>
      </c>
    </row>
    <row r="377" spans="1:29" ht="108" customHeight="1" x14ac:dyDescent="0.25">
      <c r="A377" s="76" t="s">
        <v>19</v>
      </c>
      <c r="B377" s="78">
        <v>70</v>
      </c>
      <c r="C377" s="78">
        <v>0</v>
      </c>
      <c r="D377" s="4" t="s">
        <v>262</v>
      </c>
      <c r="E377" s="78">
        <v>854</v>
      </c>
      <c r="F377" s="4" t="s">
        <v>14</v>
      </c>
      <c r="G377" s="4" t="s">
        <v>61</v>
      </c>
      <c r="H377" s="4" t="s">
        <v>279</v>
      </c>
      <c r="I377" s="4" t="s">
        <v>21</v>
      </c>
      <c r="J377" s="34" t="e">
        <f t="shared" ref="J377:AB377" si="312">J378</f>
        <v>#REF!</v>
      </c>
      <c r="K377" s="34" t="e">
        <f t="shared" si="312"/>
        <v>#REF!</v>
      </c>
      <c r="L377" s="34" t="e">
        <f t="shared" si="312"/>
        <v>#REF!</v>
      </c>
      <c r="M377" s="34" t="e">
        <f t="shared" si="312"/>
        <v>#REF!</v>
      </c>
      <c r="N377" s="34" t="e">
        <f t="shared" si="312"/>
        <v>#REF!</v>
      </c>
      <c r="O377" s="34" t="e">
        <f t="shared" si="312"/>
        <v>#REF!</v>
      </c>
      <c r="P377" s="34" t="e">
        <f t="shared" si="312"/>
        <v>#REF!</v>
      </c>
      <c r="Q377" s="34" t="e">
        <f t="shared" si="312"/>
        <v>#REF!</v>
      </c>
      <c r="R377" s="34" t="e">
        <f t="shared" si="312"/>
        <v>#REF!</v>
      </c>
      <c r="S377" s="34" t="e">
        <f t="shared" si="312"/>
        <v>#REF!</v>
      </c>
      <c r="T377" s="34" t="e">
        <f t="shared" si="312"/>
        <v>#REF!</v>
      </c>
      <c r="U377" s="34" t="e">
        <f t="shared" si="312"/>
        <v>#REF!</v>
      </c>
      <c r="V377" s="34" t="e">
        <f t="shared" si="312"/>
        <v>#REF!</v>
      </c>
      <c r="W377" s="34" t="e">
        <f t="shared" si="312"/>
        <v>#REF!</v>
      </c>
      <c r="X377" s="34" t="e">
        <f t="shared" si="312"/>
        <v>#REF!</v>
      </c>
      <c r="Y377" s="34" t="e">
        <f t="shared" si="312"/>
        <v>#REF!</v>
      </c>
      <c r="Z377" s="34">
        <f t="shared" si="312"/>
        <v>268800</v>
      </c>
      <c r="AA377" s="34">
        <f t="shared" si="312"/>
        <v>268800</v>
      </c>
      <c r="AB377" s="34">
        <f t="shared" si="312"/>
        <v>185734.2</v>
      </c>
      <c r="AC377" s="130">
        <f t="shared" si="240"/>
        <v>69.097544642857144</v>
      </c>
    </row>
    <row r="378" spans="1:29" ht="45" x14ac:dyDescent="0.25">
      <c r="A378" s="76" t="s">
        <v>11</v>
      </c>
      <c r="B378" s="78">
        <v>70</v>
      </c>
      <c r="C378" s="78">
        <v>0</v>
      </c>
      <c r="D378" s="4" t="s">
        <v>262</v>
      </c>
      <c r="E378" s="78">
        <v>854</v>
      </c>
      <c r="F378" s="4" t="s">
        <v>14</v>
      </c>
      <c r="G378" s="4" t="s">
        <v>61</v>
      </c>
      <c r="H378" s="4" t="s">
        <v>279</v>
      </c>
      <c r="I378" s="4" t="s">
        <v>22</v>
      </c>
      <c r="J378" s="34" t="e">
        <f>'2.ВС'!#REF!</f>
        <v>#REF!</v>
      </c>
      <c r="K378" s="34" t="e">
        <f>'2.ВС'!#REF!</f>
        <v>#REF!</v>
      </c>
      <c r="L378" s="34" t="e">
        <f>'2.ВС'!#REF!</f>
        <v>#REF!</v>
      </c>
      <c r="M378" s="34" t="e">
        <f>'2.ВС'!#REF!</f>
        <v>#REF!</v>
      </c>
      <c r="N378" s="34" t="e">
        <f>'2.ВС'!#REF!</f>
        <v>#REF!</v>
      </c>
      <c r="O378" s="34" t="e">
        <f>'2.ВС'!#REF!</f>
        <v>#REF!</v>
      </c>
      <c r="P378" s="34" t="e">
        <f>'2.ВС'!#REF!</f>
        <v>#REF!</v>
      </c>
      <c r="Q378" s="34" t="e">
        <f>'2.ВС'!#REF!</f>
        <v>#REF!</v>
      </c>
      <c r="R378" s="34" t="e">
        <f>'2.ВС'!#REF!</f>
        <v>#REF!</v>
      </c>
      <c r="S378" s="34" t="e">
        <f>'2.ВС'!#REF!</f>
        <v>#REF!</v>
      </c>
      <c r="T378" s="34" t="e">
        <f>'2.ВС'!#REF!</f>
        <v>#REF!</v>
      </c>
      <c r="U378" s="34" t="e">
        <f>'2.ВС'!#REF!</f>
        <v>#REF!</v>
      </c>
      <c r="V378" s="34" t="e">
        <f>'2.ВС'!#REF!</f>
        <v>#REF!</v>
      </c>
      <c r="W378" s="34" t="e">
        <f>'2.ВС'!#REF!</f>
        <v>#REF!</v>
      </c>
      <c r="X378" s="34" t="e">
        <f>'2.ВС'!#REF!</f>
        <v>#REF!</v>
      </c>
      <c r="Y378" s="34" t="e">
        <f>'2.ВС'!#REF!</f>
        <v>#REF!</v>
      </c>
      <c r="Z378" s="34">
        <f>'2.ВС'!J392</f>
        <v>268800</v>
      </c>
      <c r="AA378" s="34">
        <f>'2.ВС'!K392</f>
        <v>268800</v>
      </c>
      <c r="AB378" s="34">
        <f>'2.ВС'!L392</f>
        <v>185734.2</v>
      </c>
      <c r="AC378" s="130">
        <f t="shared" si="240"/>
        <v>69.097544642857144</v>
      </c>
    </row>
    <row r="379" spans="1:29" ht="48" customHeight="1" x14ac:dyDescent="0.25">
      <c r="A379" s="3" t="s">
        <v>25</v>
      </c>
      <c r="B379" s="78">
        <v>70</v>
      </c>
      <c r="C379" s="78">
        <v>0</v>
      </c>
      <c r="D379" s="4" t="s">
        <v>262</v>
      </c>
      <c r="E379" s="78">
        <v>854</v>
      </c>
      <c r="F379" s="4" t="s">
        <v>14</v>
      </c>
      <c r="G379" s="4" t="s">
        <v>61</v>
      </c>
      <c r="H379" s="4" t="s">
        <v>279</v>
      </c>
      <c r="I379" s="4" t="s">
        <v>26</v>
      </c>
      <c r="J379" s="34" t="e">
        <f t="shared" ref="J379:AB379" si="313">J380</f>
        <v>#REF!</v>
      </c>
      <c r="K379" s="34" t="e">
        <f t="shared" si="313"/>
        <v>#REF!</v>
      </c>
      <c r="L379" s="34" t="e">
        <f t="shared" si="313"/>
        <v>#REF!</v>
      </c>
      <c r="M379" s="34" t="e">
        <f t="shared" si="313"/>
        <v>#REF!</v>
      </c>
      <c r="N379" s="34" t="e">
        <f t="shared" si="313"/>
        <v>#REF!</v>
      </c>
      <c r="O379" s="34" t="e">
        <f t="shared" si="313"/>
        <v>#REF!</v>
      </c>
      <c r="P379" s="34" t="e">
        <f t="shared" si="313"/>
        <v>#REF!</v>
      </c>
      <c r="Q379" s="34" t="e">
        <f t="shared" si="313"/>
        <v>#REF!</v>
      </c>
      <c r="R379" s="34" t="e">
        <f t="shared" si="313"/>
        <v>#REF!</v>
      </c>
      <c r="S379" s="34" t="e">
        <f t="shared" si="313"/>
        <v>#REF!</v>
      </c>
      <c r="T379" s="34" t="e">
        <f t="shared" si="313"/>
        <v>#REF!</v>
      </c>
      <c r="U379" s="34" t="e">
        <f t="shared" si="313"/>
        <v>#REF!</v>
      </c>
      <c r="V379" s="34" t="e">
        <f t="shared" si="313"/>
        <v>#REF!</v>
      </c>
      <c r="W379" s="34" t="e">
        <f t="shared" si="313"/>
        <v>#REF!</v>
      </c>
      <c r="X379" s="34" t="e">
        <f t="shared" si="313"/>
        <v>#REF!</v>
      </c>
      <c r="Y379" s="34" t="e">
        <f t="shared" si="313"/>
        <v>#REF!</v>
      </c>
      <c r="Z379" s="34">
        <f t="shared" si="313"/>
        <v>56700</v>
      </c>
      <c r="AA379" s="34">
        <f t="shared" si="313"/>
        <v>56700</v>
      </c>
      <c r="AB379" s="34">
        <f t="shared" si="313"/>
        <v>32550.55</v>
      </c>
      <c r="AC379" s="130">
        <f t="shared" si="240"/>
        <v>57.408377425044087</v>
      </c>
    </row>
    <row r="380" spans="1:29" ht="60" x14ac:dyDescent="0.25">
      <c r="A380" s="3" t="s">
        <v>12</v>
      </c>
      <c r="B380" s="78">
        <v>70</v>
      </c>
      <c r="C380" s="78">
        <v>0</v>
      </c>
      <c r="D380" s="4" t="s">
        <v>262</v>
      </c>
      <c r="E380" s="78">
        <v>854</v>
      </c>
      <c r="F380" s="4" t="s">
        <v>14</v>
      </c>
      <c r="G380" s="4" t="s">
        <v>61</v>
      </c>
      <c r="H380" s="4" t="s">
        <v>279</v>
      </c>
      <c r="I380" s="4" t="s">
        <v>27</v>
      </c>
      <c r="J380" s="34" t="e">
        <f>'2.ВС'!#REF!</f>
        <v>#REF!</v>
      </c>
      <c r="K380" s="34" t="e">
        <f>'2.ВС'!#REF!</f>
        <v>#REF!</v>
      </c>
      <c r="L380" s="34" t="e">
        <f>'2.ВС'!#REF!</f>
        <v>#REF!</v>
      </c>
      <c r="M380" s="34" t="e">
        <f>'2.ВС'!#REF!</f>
        <v>#REF!</v>
      </c>
      <c r="N380" s="34" t="e">
        <f>'2.ВС'!#REF!</f>
        <v>#REF!</v>
      </c>
      <c r="O380" s="34" t="e">
        <f>'2.ВС'!#REF!</f>
        <v>#REF!</v>
      </c>
      <c r="P380" s="34" t="e">
        <f>'2.ВС'!#REF!</f>
        <v>#REF!</v>
      </c>
      <c r="Q380" s="34" t="e">
        <f>'2.ВС'!#REF!</f>
        <v>#REF!</v>
      </c>
      <c r="R380" s="34" t="e">
        <f>'2.ВС'!#REF!</f>
        <v>#REF!</v>
      </c>
      <c r="S380" s="34" t="e">
        <f>'2.ВС'!#REF!</f>
        <v>#REF!</v>
      </c>
      <c r="T380" s="34" t="e">
        <f>'2.ВС'!#REF!</f>
        <v>#REF!</v>
      </c>
      <c r="U380" s="34" t="e">
        <f>'2.ВС'!#REF!</f>
        <v>#REF!</v>
      </c>
      <c r="V380" s="34" t="e">
        <f>'2.ВС'!#REF!</f>
        <v>#REF!</v>
      </c>
      <c r="W380" s="34" t="e">
        <f>'2.ВС'!#REF!</f>
        <v>#REF!</v>
      </c>
      <c r="X380" s="34" t="e">
        <f>'2.ВС'!#REF!</f>
        <v>#REF!</v>
      </c>
      <c r="Y380" s="34" t="e">
        <f>'2.ВС'!#REF!</f>
        <v>#REF!</v>
      </c>
      <c r="Z380" s="34">
        <f>'2.ВС'!J394</f>
        <v>56700</v>
      </c>
      <c r="AA380" s="34">
        <f>'2.ВС'!K394</f>
        <v>56700</v>
      </c>
      <c r="AB380" s="34">
        <f>'2.ВС'!L394</f>
        <v>32550.55</v>
      </c>
      <c r="AC380" s="130">
        <f t="shared" si="240"/>
        <v>57.408377425044087</v>
      </c>
    </row>
    <row r="381" spans="1:29" hidden="1" x14ac:dyDescent="0.25">
      <c r="A381" s="3" t="s">
        <v>28</v>
      </c>
      <c r="B381" s="78">
        <v>70</v>
      </c>
      <c r="C381" s="78">
        <v>0</v>
      </c>
      <c r="D381" s="4" t="s">
        <v>262</v>
      </c>
      <c r="E381" s="78">
        <v>854</v>
      </c>
      <c r="F381" s="4" t="s">
        <v>14</v>
      </c>
      <c r="G381" s="4" t="s">
        <v>61</v>
      </c>
      <c r="H381" s="4" t="s">
        <v>279</v>
      </c>
      <c r="I381" s="4" t="s">
        <v>29</v>
      </c>
      <c r="J381" s="34" t="e">
        <f t="shared" ref="J381:AB381" si="314">J382</f>
        <v>#REF!</v>
      </c>
      <c r="K381" s="34" t="e">
        <f t="shared" si="314"/>
        <v>#REF!</v>
      </c>
      <c r="L381" s="34" t="e">
        <f t="shared" si="314"/>
        <v>#REF!</v>
      </c>
      <c r="M381" s="34" t="e">
        <f t="shared" si="314"/>
        <v>#REF!</v>
      </c>
      <c r="N381" s="34" t="e">
        <f t="shared" si="314"/>
        <v>#REF!</v>
      </c>
      <c r="O381" s="34" t="e">
        <f t="shared" si="314"/>
        <v>#REF!</v>
      </c>
      <c r="P381" s="34" t="e">
        <f t="shared" si="314"/>
        <v>#REF!</v>
      </c>
      <c r="Q381" s="34" t="e">
        <f t="shared" si="314"/>
        <v>#REF!</v>
      </c>
      <c r="R381" s="34" t="e">
        <f t="shared" si="314"/>
        <v>#REF!</v>
      </c>
      <c r="S381" s="34" t="e">
        <f t="shared" si="314"/>
        <v>#REF!</v>
      </c>
      <c r="T381" s="34" t="e">
        <f t="shared" si="314"/>
        <v>#REF!</v>
      </c>
      <c r="U381" s="34" t="e">
        <f t="shared" si="314"/>
        <v>#REF!</v>
      </c>
      <c r="V381" s="34" t="e">
        <f t="shared" si="314"/>
        <v>#REF!</v>
      </c>
      <c r="W381" s="34" t="e">
        <f t="shared" si="314"/>
        <v>#REF!</v>
      </c>
      <c r="X381" s="34" t="e">
        <f t="shared" si="314"/>
        <v>#REF!</v>
      </c>
      <c r="Y381" s="34" t="e">
        <f t="shared" si="314"/>
        <v>#REF!</v>
      </c>
      <c r="Z381" s="34">
        <f t="shared" si="314"/>
        <v>0</v>
      </c>
      <c r="AA381" s="34">
        <f t="shared" si="314"/>
        <v>0</v>
      </c>
      <c r="AB381" s="34">
        <f t="shared" si="314"/>
        <v>0</v>
      </c>
      <c r="AC381" s="130" t="e">
        <f t="shared" si="240"/>
        <v>#DIV/0!</v>
      </c>
    </row>
    <row r="382" spans="1:29" ht="30" hidden="1" x14ac:dyDescent="0.25">
      <c r="A382" s="76" t="s">
        <v>30</v>
      </c>
      <c r="B382" s="78">
        <v>70</v>
      </c>
      <c r="C382" s="78">
        <v>0</v>
      </c>
      <c r="D382" s="4" t="s">
        <v>262</v>
      </c>
      <c r="E382" s="78">
        <v>854</v>
      </c>
      <c r="F382" s="4" t="s">
        <v>14</v>
      </c>
      <c r="G382" s="4" t="s">
        <v>61</v>
      </c>
      <c r="H382" s="4" t="s">
        <v>279</v>
      </c>
      <c r="I382" s="4" t="s">
        <v>31</v>
      </c>
      <c r="J382" s="34" t="e">
        <f>'2.ВС'!#REF!</f>
        <v>#REF!</v>
      </c>
      <c r="K382" s="34" t="e">
        <f>'2.ВС'!#REF!</f>
        <v>#REF!</v>
      </c>
      <c r="L382" s="34" t="e">
        <f>'2.ВС'!#REF!</f>
        <v>#REF!</v>
      </c>
      <c r="M382" s="34" t="e">
        <f>'2.ВС'!#REF!</f>
        <v>#REF!</v>
      </c>
      <c r="N382" s="34" t="e">
        <f>'2.ВС'!#REF!</f>
        <v>#REF!</v>
      </c>
      <c r="O382" s="34" t="e">
        <f>'2.ВС'!#REF!</f>
        <v>#REF!</v>
      </c>
      <c r="P382" s="34" t="e">
        <f>'2.ВС'!#REF!</f>
        <v>#REF!</v>
      </c>
      <c r="Q382" s="34" t="e">
        <f>'2.ВС'!#REF!</f>
        <v>#REF!</v>
      </c>
      <c r="R382" s="34" t="e">
        <f>'2.ВС'!#REF!</f>
        <v>#REF!</v>
      </c>
      <c r="S382" s="34" t="e">
        <f>'2.ВС'!#REF!</f>
        <v>#REF!</v>
      </c>
      <c r="T382" s="34" t="e">
        <f>'2.ВС'!#REF!</f>
        <v>#REF!</v>
      </c>
      <c r="U382" s="34" t="e">
        <f>'2.ВС'!#REF!</f>
        <v>#REF!</v>
      </c>
      <c r="V382" s="34" t="e">
        <f>'2.ВС'!#REF!</f>
        <v>#REF!</v>
      </c>
      <c r="W382" s="34" t="e">
        <f>'2.ВС'!#REF!</f>
        <v>#REF!</v>
      </c>
      <c r="X382" s="34" t="e">
        <f>'2.ВС'!#REF!</f>
        <v>#REF!</v>
      </c>
      <c r="Y382" s="34" t="e">
        <f>'2.ВС'!#REF!</f>
        <v>#REF!</v>
      </c>
      <c r="Z382" s="34">
        <f>'2.ВС'!J396</f>
        <v>0</v>
      </c>
      <c r="AA382" s="34">
        <f>'2.ВС'!K396</f>
        <v>0</v>
      </c>
      <c r="AB382" s="34">
        <f>'2.ВС'!L396</f>
        <v>0</v>
      </c>
      <c r="AC382" s="130" t="e">
        <f t="shared" si="240"/>
        <v>#DIV/0!</v>
      </c>
    </row>
    <row r="383" spans="1:29" ht="42.75" x14ac:dyDescent="0.25">
      <c r="A383" s="29" t="s">
        <v>211</v>
      </c>
      <c r="B383" s="14">
        <v>70</v>
      </c>
      <c r="C383" s="14">
        <v>0</v>
      </c>
      <c r="D383" s="4" t="s">
        <v>262</v>
      </c>
      <c r="E383" s="14">
        <v>857</v>
      </c>
      <c r="F383" s="31"/>
      <c r="G383" s="31"/>
      <c r="H383" s="4"/>
      <c r="I383" s="31"/>
      <c r="J383" s="35" t="e">
        <f t="shared" ref="J383" si="315">J384+J387+J390</f>
        <v>#REF!</v>
      </c>
      <c r="K383" s="35" t="e">
        <f t="shared" ref="K383:U383" si="316">K384+K387+K390</f>
        <v>#REF!</v>
      </c>
      <c r="L383" s="35" t="e">
        <f t="shared" si="316"/>
        <v>#REF!</v>
      </c>
      <c r="M383" s="35" t="e">
        <f t="shared" si="316"/>
        <v>#REF!</v>
      </c>
      <c r="N383" s="35" t="e">
        <f t="shared" si="316"/>
        <v>#REF!</v>
      </c>
      <c r="O383" s="35" t="e">
        <f t="shared" si="316"/>
        <v>#REF!</v>
      </c>
      <c r="P383" s="35" t="e">
        <f t="shared" si="316"/>
        <v>#REF!</v>
      </c>
      <c r="Q383" s="35" t="e">
        <f t="shared" si="316"/>
        <v>#REF!</v>
      </c>
      <c r="R383" s="35" t="e">
        <f t="shared" si="316"/>
        <v>#REF!</v>
      </c>
      <c r="S383" s="35" t="e">
        <f t="shared" si="316"/>
        <v>#REF!</v>
      </c>
      <c r="T383" s="35" t="e">
        <f t="shared" si="316"/>
        <v>#REF!</v>
      </c>
      <c r="U383" s="35" t="e">
        <f t="shared" si="316"/>
        <v>#REF!</v>
      </c>
      <c r="V383" s="35" t="e">
        <f t="shared" ref="V383:Y383" si="317">V384+V387+V390</f>
        <v>#REF!</v>
      </c>
      <c r="W383" s="35" t="e">
        <f t="shared" si="317"/>
        <v>#REF!</v>
      </c>
      <c r="X383" s="35" t="e">
        <f t="shared" si="317"/>
        <v>#REF!</v>
      </c>
      <c r="Y383" s="35" t="e">
        <f t="shared" si="317"/>
        <v>#REF!</v>
      </c>
      <c r="Z383" s="35">
        <f t="shared" ref="Z383:AB383" si="318">Z384+Z387+Z390</f>
        <v>627700</v>
      </c>
      <c r="AA383" s="35">
        <f t="shared" si="318"/>
        <v>627700</v>
      </c>
      <c r="AB383" s="35">
        <f t="shared" si="318"/>
        <v>409234.44</v>
      </c>
      <c r="AC383" s="130">
        <f t="shared" si="240"/>
        <v>65.195864266369284</v>
      </c>
    </row>
    <row r="384" spans="1:29" ht="46.5" customHeight="1" x14ac:dyDescent="0.25">
      <c r="A384" s="25" t="s">
        <v>23</v>
      </c>
      <c r="B384" s="78">
        <v>70</v>
      </c>
      <c r="C384" s="78">
        <v>0</v>
      </c>
      <c r="D384" s="4" t="s">
        <v>262</v>
      </c>
      <c r="E384" s="78">
        <v>857</v>
      </c>
      <c r="F384" s="4" t="s">
        <v>14</v>
      </c>
      <c r="G384" s="4" t="s">
        <v>142</v>
      </c>
      <c r="H384" s="4" t="s">
        <v>279</v>
      </c>
      <c r="I384" s="4"/>
      <c r="J384" s="34" t="e">
        <f>J385</f>
        <v>#REF!</v>
      </c>
      <c r="K384" s="34" t="e">
        <f t="shared" ref="K384:U384" si="319">K385</f>
        <v>#REF!</v>
      </c>
      <c r="L384" s="34" t="e">
        <f t="shared" si="319"/>
        <v>#REF!</v>
      </c>
      <c r="M384" s="34" t="e">
        <f t="shared" si="319"/>
        <v>#REF!</v>
      </c>
      <c r="N384" s="34" t="e">
        <f t="shared" si="319"/>
        <v>#REF!</v>
      </c>
      <c r="O384" s="34" t="e">
        <f t="shared" si="319"/>
        <v>#REF!</v>
      </c>
      <c r="P384" s="34" t="e">
        <f t="shared" si="319"/>
        <v>#REF!</v>
      </c>
      <c r="Q384" s="34" t="e">
        <f t="shared" si="319"/>
        <v>#REF!</v>
      </c>
      <c r="R384" s="34" t="e">
        <f t="shared" si="319"/>
        <v>#REF!</v>
      </c>
      <c r="S384" s="34" t="e">
        <f t="shared" si="319"/>
        <v>#REF!</v>
      </c>
      <c r="T384" s="34" t="e">
        <f t="shared" si="319"/>
        <v>#REF!</v>
      </c>
      <c r="U384" s="34" t="e">
        <f t="shared" si="319"/>
        <v>#REF!</v>
      </c>
      <c r="V384" s="34" t="e">
        <f t="shared" ref="V384" si="320">V385</f>
        <v>#REF!</v>
      </c>
      <c r="W384" s="34" t="e">
        <f t="shared" ref="W384" si="321">W385</f>
        <v>#REF!</v>
      </c>
      <c r="X384" s="34" t="e">
        <f t="shared" ref="X384" si="322">X385</f>
        <v>#REF!</v>
      </c>
      <c r="Y384" s="34" t="e">
        <f t="shared" ref="Y384" si="323">Y385</f>
        <v>#REF!</v>
      </c>
      <c r="Z384" s="34">
        <f t="shared" ref="Z384:AB384" si="324">Z385</f>
        <v>21700</v>
      </c>
      <c r="AA384" s="34">
        <f t="shared" si="324"/>
        <v>21700</v>
      </c>
      <c r="AB384" s="34">
        <f t="shared" si="324"/>
        <v>20458</v>
      </c>
      <c r="AC384" s="130">
        <f t="shared" si="240"/>
        <v>94.276497695852541</v>
      </c>
    </row>
    <row r="385" spans="1:29" ht="48" customHeight="1" x14ac:dyDescent="0.25">
      <c r="A385" s="3" t="s">
        <v>25</v>
      </c>
      <c r="B385" s="78">
        <v>70</v>
      </c>
      <c r="C385" s="78">
        <v>0</v>
      </c>
      <c r="D385" s="4" t="s">
        <v>262</v>
      </c>
      <c r="E385" s="78">
        <v>857</v>
      </c>
      <c r="F385" s="4" t="s">
        <v>14</v>
      </c>
      <c r="G385" s="4" t="s">
        <v>61</v>
      </c>
      <c r="H385" s="4" t="s">
        <v>279</v>
      </c>
      <c r="I385" s="4" t="s">
        <v>26</v>
      </c>
      <c r="J385" s="34" t="e">
        <f t="shared" ref="J385:AB385" si="325">J386</f>
        <v>#REF!</v>
      </c>
      <c r="K385" s="34" t="e">
        <f t="shared" si="325"/>
        <v>#REF!</v>
      </c>
      <c r="L385" s="34" t="e">
        <f t="shared" si="325"/>
        <v>#REF!</v>
      </c>
      <c r="M385" s="34" t="e">
        <f t="shared" si="325"/>
        <v>#REF!</v>
      </c>
      <c r="N385" s="34" t="e">
        <f t="shared" si="325"/>
        <v>#REF!</v>
      </c>
      <c r="O385" s="34" t="e">
        <f t="shared" si="325"/>
        <v>#REF!</v>
      </c>
      <c r="P385" s="34" t="e">
        <f t="shared" si="325"/>
        <v>#REF!</v>
      </c>
      <c r="Q385" s="34" t="e">
        <f t="shared" si="325"/>
        <v>#REF!</v>
      </c>
      <c r="R385" s="34" t="e">
        <f t="shared" si="325"/>
        <v>#REF!</v>
      </c>
      <c r="S385" s="34" t="e">
        <f t="shared" si="325"/>
        <v>#REF!</v>
      </c>
      <c r="T385" s="34" t="e">
        <f t="shared" si="325"/>
        <v>#REF!</v>
      </c>
      <c r="U385" s="34" t="e">
        <f t="shared" si="325"/>
        <v>#REF!</v>
      </c>
      <c r="V385" s="34" t="e">
        <f t="shared" si="325"/>
        <v>#REF!</v>
      </c>
      <c r="W385" s="34" t="e">
        <f t="shared" si="325"/>
        <v>#REF!</v>
      </c>
      <c r="X385" s="34" t="e">
        <f t="shared" si="325"/>
        <v>#REF!</v>
      </c>
      <c r="Y385" s="34" t="e">
        <f t="shared" si="325"/>
        <v>#REF!</v>
      </c>
      <c r="Z385" s="34">
        <f t="shared" si="325"/>
        <v>21700</v>
      </c>
      <c r="AA385" s="34">
        <f t="shared" si="325"/>
        <v>21700</v>
      </c>
      <c r="AB385" s="34">
        <f t="shared" si="325"/>
        <v>20458</v>
      </c>
      <c r="AC385" s="130">
        <f t="shared" si="240"/>
        <v>94.276497695852541</v>
      </c>
    </row>
    <row r="386" spans="1:29" ht="60" x14ac:dyDescent="0.25">
      <c r="A386" s="3" t="s">
        <v>12</v>
      </c>
      <c r="B386" s="78">
        <v>70</v>
      </c>
      <c r="C386" s="78">
        <v>0</v>
      </c>
      <c r="D386" s="4" t="s">
        <v>262</v>
      </c>
      <c r="E386" s="78">
        <v>857</v>
      </c>
      <c r="F386" s="4" t="s">
        <v>14</v>
      </c>
      <c r="G386" s="4" t="s">
        <v>61</v>
      </c>
      <c r="H386" s="4" t="s">
        <v>279</v>
      </c>
      <c r="I386" s="4" t="s">
        <v>27</v>
      </c>
      <c r="J386" s="34" t="e">
        <f>'2.ВС'!#REF!</f>
        <v>#REF!</v>
      </c>
      <c r="K386" s="34" t="e">
        <f>'2.ВС'!#REF!</f>
        <v>#REF!</v>
      </c>
      <c r="L386" s="34" t="e">
        <f>'2.ВС'!#REF!</f>
        <v>#REF!</v>
      </c>
      <c r="M386" s="34" t="e">
        <f>'2.ВС'!#REF!</f>
        <v>#REF!</v>
      </c>
      <c r="N386" s="34" t="e">
        <f>'2.ВС'!#REF!</f>
        <v>#REF!</v>
      </c>
      <c r="O386" s="34" t="e">
        <f>'2.ВС'!#REF!</f>
        <v>#REF!</v>
      </c>
      <c r="P386" s="34" t="e">
        <f>'2.ВС'!#REF!</f>
        <v>#REF!</v>
      </c>
      <c r="Q386" s="34" t="e">
        <f>'2.ВС'!#REF!</f>
        <v>#REF!</v>
      </c>
      <c r="R386" s="34" t="e">
        <f>'2.ВС'!#REF!</f>
        <v>#REF!</v>
      </c>
      <c r="S386" s="34" t="e">
        <f>'2.ВС'!#REF!</f>
        <v>#REF!</v>
      </c>
      <c r="T386" s="34" t="e">
        <f>'2.ВС'!#REF!</f>
        <v>#REF!</v>
      </c>
      <c r="U386" s="34" t="e">
        <f>'2.ВС'!#REF!</f>
        <v>#REF!</v>
      </c>
      <c r="V386" s="34" t="e">
        <f>'2.ВС'!#REF!</f>
        <v>#REF!</v>
      </c>
      <c r="W386" s="34" t="e">
        <f>'2.ВС'!#REF!</f>
        <v>#REF!</v>
      </c>
      <c r="X386" s="34" t="e">
        <f>'2.ВС'!#REF!</f>
        <v>#REF!</v>
      </c>
      <c r="Y386" s="34" t="e">
        <f>'2.ВС'!#REF!</f>
        <v>#REF!</v>
      </c>
      <c r="Z386" s="34">
        <f>'2.ВС'!J402</f>
        <v>21700</v>
      </c>
      <c r="AA386" s="34">
        <f>'2.ВС'!K402</f>
        <v>21700</v>
      </c>
      <c r="AB386" s="34">
        <f>'2.ВС'!L402</f>
        <v>20458</v>
      </c>
      <c r="AC386" s="130">
        <f t="shared" si="240"/>
        <v>94.276497695852541</v>
      </c>
    </row>
    <row r="387" spans="1:29" ht="60" customHeight="1" x14ac:dyDescent="0.25">
      <c r="A387" s="25" t="s">
        <v>212</v>
      </c>
      <c r="B387" s="78">
        <v>70</v>
      </c>
      <c r="C387" s="78">
        <v>0</v>
      </c>
      <c r="D387" s="4" t="s">
        <v>262</v>
      </c>
      <c r="E387" s="78">
        <v>857</v>
      </c>
      <c r="F387" s="4" t="s">
        <v>14</v>
      </c>
      <c r="G387" s="4" t="s">
        <v>142</v>
      </c>
      <c r="H387" s="4" t="s">
        <v>328</v>
      </c>
      <c r="I387" s="4"/>
      <c r="J387" s="34" t="e">
        <f t="shared" ref="J387:AB388" si="326">J388</f>
        <v>#REF!</v>
      </c>
      <c r="K387" s="34" t="e">
        <f t="shared" si="326"/>
        <v>#REF!</v>
      </c>
      <c r="L387" s="34" t="e">
        <f t="shared" si="326"/>
        <v>#REF!</v>
      </c>
      <c r="M387" s="34" t="e">
        <f t="shared" si="326"/>
        <v>#REF!</v>
      </c>
      <c r="N387" s="34" t="e">
        <f t="shared" si="326"/>
        <v>#REF!</v>
      </c>
      <c r="O387" s="34" t="e">
        <f t="shared" si="326"/>
        <v>#REF!</v>
      </c>
      <c r="P387" s="34" t="e">
        <f t="shared" si="326"/>
        <v>#REF!</v>
      </c>
      <c r="Q387" s="34" t="e">
        <f t="shared" si="326"/>
        <v>#REF!</v>
      </c>
      <c r="R387" s="34" t="e">
        <f t="shared" si="326"/>
        <v>#REF!</v>
      </c>
      <c r="S387" s="34" t="e">
        <f t="shared" si="326"/>
        <v>#REF!</v>
      </c>
      <c r="T387" s="34" t="e">
        <f t="shared" si="326"/>
        <v>#REF!</v>
      </c>
      <c r="U387" s="34" t="e">
        <f t="shared" si="326"/>
        <v>#REF!</v>
      </c>
      <c r="V387" s="34" t="e">
        <f t="shared" si="326"/>
        <v>#REF!</v>
      </c>
      <c r="W387" s="34" t="e">
        <f t="shared" si="326"/>
        <v>#REF!</v>
      </c>
      <c r="X387" s="34" t="e">
        <f t="shared" si="326"/>
        <v>#REF!</v>
      </c>
      <c r="Y387" s="34" t="e">
        <f t="shared" si="326"/>
        <v>#REF!</v>
      </c>
      <c r="Z387" s="34">
        <f t="shared" si="326"/>
        <v>588000</v>
      </c>
      <c r="AA387" s="34">
        <f t="shared" si="326"/>
        <v>588000</v>
      </c>
      <c r="AB387" s="34">
        <f t="shared" si="326"/>
        <v>388776.44</v>
      </c>
      <c r="AC387" s="130">
        <f t="shared" si="240"/>
        <v>66.118442176870758</v>
      </c>
    </row>
    <row r="388" spans="1:29" ht="105" customHeight="1" x14ac:dyDescent="0.25">
      <c r="A388" s="76" t="s">
        <v>19</v>
      </c>
      <c r="B388" s="78">
        <v>70</v>
      </c>
      <c r="C388" s="78">
        <v>0</v>
      </c>
      <c r="D388" s="4" t="s">
        <v>262</v>
      </c>
      <c r="E388" s="78">
        <v>857</v>
      </c>
      <c r="F388" s="4" t="s">
        <v>20</v>
      </c>
      <c r="G388" s="4" t="s">
        <v>142</v>
      </c>
      <c r="H388" s="4" t="s">
        <v>328</v>
      </c>
      <c r="I388" s="4" t="s">
        <v>21</v>
      </c>
      <c r="J388" s="34" t="e">
        <f t="shared" si="326"/>
        <v>#REF!</v>
      </c>
      <c r="K388" s="34" t="e">
        <f t="shared" si="326"/>
        <v>#REF!</v>
      </c>
      <c r="L388" s="34" t="e">
        <f t="shared" si="326"/>
        <v>#REF!</v>
      </c>
      <c r="M388" s="34" t="e">
        <f t="shared" si="326"/>
        <v>#REF!</v>
      </c>
      <c r="N388" s="34" t="e">
        <f t="shared" si="326"/>
        <v>#REF!</v>
      </c>
      <c r="O388" s="34" t="e">
        <f t="shared" si="326"/>
        <v>#REF!</v>
      </c>
      <c r="P388" s="34" t="e">
        <f t="shared" si="326"/>
        <v>#REF!</v>
      </c>
      <c r="Q388" s="34" t="e">
        <f t="shared" si="326"/>
        <v>#REF!</v>
      </c>
      <c r="R388" s="34" t="e">
        <f t="shared" si="326"/>
        <v>#REF!</v>
      </c>
      <c r="S388" s="34" t="e">
        <f t="shared" si="326"/>
        <v>#REF!</v>
      </c>
      <c r="T388" s="34" t="e">
        <f t="shared" si="326"/>
        <v>#REF!</v>
      </c>
      <c r="U388" s="34" t="e">
        <f t="shared" si="326"/>
        <v>#REF!</v>
      </c>
      <c r="V388" s="34" t="e">
        <f t="shared" si="326"/>
        <v>#REF!</v>
      </c>
      <c r="W388" s="34" t="e">
        <f t="shared" si="326"/>
        <v>#REF!</v>
      </c>
      <c r="X388" s="34" t="e">
        <f t="shared" si="326"/>
        <v>#REF!</v>
      </c>
      <c r="Y388" s="34" t="e">
        <f t="shared" si="326"/>
        <v>#REF!</v>
      </c>
      <c r="Z388" s="34">
        <f t="shared" si="326"/>
        <v>588000</v>
      </c>
      <c r="AA388" s="34">
        <f t="shared" si="326"/>
        <v>588000</v>
      </c>
      <c r="AB388" s="34">
        <f t="shared" si="326"/>
        <v>388776.44</v>
      </c>
      <c r="AC388" s="130">
        <f t="shared" ref="AC388:AC393" si="327">AB388/AA388*100</f>
        <v>66.118442176870758</v>
      </c>
    </row>
    <row r="389" spans="1:29" ht="45" x14ac:dyDescent="0.25">
      <c r="A389" s="76" t="s">
        <v>11</v>
      </c>
      <c r="B389" s="78">
        <v>70</v>
      </c>
      <c r="C389" s="78">
        <v>0</v>
      </c>
      <c r="D389" s="4" t="s">
        <v>262</v>
      </c>
      <c r="E389" s="78">
        <v>857</v>
      </c>
      <c r="F389" s="4" t="s">
        <v>14</v>
      </c>
      <c r="G389" s="4" t="s">
        <v>142</v>
      </c>
      <c r="H389" s="4" t="s">
        <v>328</v>
      </c>
      <c r="I389" s="4" t="s">
        <v>22</v>
      </c>
      <c r="J389" s="34" t="e">
        <f>'2.ВС'!#REF!</f>
        <v>#REF!</v>
      </c>
      <c r="K389" s="34" t="e">
        <f>'2.ВС'!#REF!</f>
        <v>#REF!</v>
      </c>
      <c r="L389" s="34" t="e">
        <f>'2.ВС'!#REF!</f>
        <v>#REF!</v>
      </c>
      <c r="M389" s="34" t="e">
        <f>'2.ВС'!#REF!</f>
        <v>#REF!</v>
      </c>
      <c r="N389" s="34" t="e">
        <f>'2.ВС'!#REF!</f>
        <v>#REF!</v>
      </c>
      <c r="O389" s="34" t="e">
        <f>'2.ВС'!#REF!</f>
        <v>#REF!</v>
      </c>
      <c r="P389" s="34" t="e">
        <f>'2.ВС'!#REF!</f>
        <v>#REF!</v>
      </c>
      <c r="Q389" s="34" t="e">
        <f>'2.ВС'!#REF!</f>
        <v>#REF!</v>
      </c>
      <c r="R389" s="34" t="e">
        <f>'2.ВС'!#REF!</f>
        <v>#REF!</v>
      </c>
      <c r="S389" s="34" t="e">
        <f>'2.ВС'!#REF!</f>
        <v>#REF!</v>
      </c>
      <c r="T389" s="34" t="e">
        <f>'2.ВС'!#REF!</f>
        <v>#REF!</v>
      </c>
      <c r="U389" s="34" t="e">
        <f>'2.ВС'!#REF!</f>
        <v>#REF!</v>
      </c>
      <c r="V389" s="34" t="e">
        <f>'2.ВС'!#REF!</f>
        <v>#REF!</v>
      </c>
      <c r="W389" s="34" t="e">
        <f>'2.ВС'!#REF!</f>
        <v>#REF!</v>
      </c>
      <c r="X389" s="34" t="e">
        <f>'2.ВС'!#REF!</f>
        <v>#REF!</v>
      </c>
      <c r="Y389" s="34" t="e">
        <f>'2.ВС'!#REF!</f>
        <v>#REF!</v>
      </c>
      <c r="Z389" s="34">
        <f>'2.ВС'!J405</f>
        <v>588000</v>
      </c>
      <c r="AA389" s="34">
        <f>'2.ВС'!K405</f>
        <v>588000</v>
      </c>
      <c r="AB389" s="34">
        <f>'2.ВС'!L405</f>
        <v>388776.44</v>
      </c>
      <c r="AC389" s="130">
        <f t="shared" si="327"/>
        <v>66.118442176870758</v>
      </c>
    </row>
    <row r="390" spans="1:29" ht="120.75" customHeight="1" x14ac:dyDescent="0.25">
      <c r="A390" s="25" t="s">
        <v>214</v>
      </c>
      <c r="B390" s="78">
        <v>70</v>
      </c>
      <c r="C390" s="78">
        <v>0</v>
      </c>
      <c r="D390" s="4" t="s">
        <v>262</v>
      </c>
      <c r="E390" s="78">
        <v>857</v>
      </c>
      <c r="F390" s="4" t="s">
        <v>20</v>
      </c>
      <c r="G390" s="4" t="s">
        <v>142</v>
      </c>
      <c r="H390" s="4" t="s">
        <v>327</v>
      </c>
      <c r="I390" s="46"/>
      <c r="J390" s="34" t="e">
        <f t="shared" ref="J390:AB391" si="328">J391</f>
        <v>#REF!</v>
      </c>
      <c r="K390" s="34" t="e">
        <f t="shared" si="328"/>
        <v>#REF!</v>
      </c>
      <c r="L390" s="34" t="e">
        <f t="shared" si="328"/>
        <v>#REF!</v>
      </c>
      <c r="M390" s="34" t="e">
        <f t="shared" si="328"/>
        <v>#REF!</v>
      </c>
      <c r="N390" s="34" t="e">
        <f t="shared" si="328"/>
        <v>#REF!</v>
      </c>
      <c r="O390" s="34" t="e">
        <f t="shared" si="328"/>
        <v>#REF!</v>
      </c>
      <c r="P390" s="34" t="e">
        <f t="shared" si="328"/>
        <v>#REF!</v>
      </c>
      <c r="Q390" s="34" t="e">
        <f t="shared" si="328"/>
        <v>#REF!</v>
      </c>
      <c r="R390" s="34" t="e">
        <f t="shared" si="328"/>
        <v>#REF!</v>
      </c>
      <c r="S390" s="34" t="e">
        <f t="shared" si="328"/>
        <v>#REF!</v>
      </c>
      <c r="T390" s="34" t="e">
        <f t="shared" si="328"/>
        <v>#REF!</v>
      </c>
      <c r="U390" s="34" t="e">
        <f t="shared" si="328"/>
        <v>#REF!</v>
      </c>
      <c r="V390" s="34" t="e">
        <f t="shared" si="328"/>
        <v>#REF!</v>
      </c>
      <c r="W390" s="34" t="e">
        <f t="shared" si="328"/>
        <v>#REF!</v>
      </c>
      <c r="X390" s="34" t="e">
        <f t="shared" si="328"/>
        <v>#REF!</v>
      </c>
      <c r="Y390" s="34" t="e">
        <f t="shared" si="328"/>
        <v>#REF!</v>
      </c>
      <c r="Z390" s="34">
        <f t="shared" si="328"/>
        <v>18000</v>
      </c>
      <c r="AA390" s="34">
        <f t="shared" si="328"/>
        <v>18000</v>
      </c>
      <c r="AB390" s="34">
        <f t="shared" si="328"/>
        <v>0</v>
      </c>
      <c r="AC390" s="130">
        <f t="shared" si="327"/>
        <v>0</v>
      </c>
    </row>
    <row r="391" spans="1:29" ht="60" x14ac:dyDescent="0.25">
      <c r="A391" s="3" t="s">
        <v>25</v>
      </c>
      <c r="B391" s="78">
        <v>70</v>
      </c>
      <c r="C391" s="78">
        <v>0</v>
      </c>
      <c r="D391" s="4" t="s">
        <v>262</v>
      </c>
      <c r="E391" s="78">
        <v>857</v>
      </c>
      <c r="F391" s="4" t="s">
        <v>14</v>
      </c>
      <c r="G391" s="4" t="s">
        <v>142</v>
      </c>
      <c r="H391" s="4" t="s">
        <v>327</v>
      </c>
      <c r="I391" s="4" t="s">
        <v>26</v>
      </c>
      <c r="J391" s="34" t="e">
        <f t="shared" si="328"/>
        <v>#REF!</v>
      </c>
      <c r="K391" s="34" t="e">
        <f t="shared" si="328"/>
        <v>#REF!</v>
      </c>
      <c r="L391" s="34" t="e">
        <f t="shared" si="328"/>
        <v>#REF!</v>
      </c>
      <c r="M391" s="34" t="e">
        <f t="shared" si="328"/>
        <v>#REF!</v>
      </c>
      <c r="N391" s="34" t="e">
        <f t="shared" si="328"/>
        <v>#REF!</v>
      </c>
      <c r="O391" s="34" t="e">
        <f t="shared" si="328"/>
        <v>#REF!</v>
      </c>
      <c r="P391" s="34" t="e">
        <f t="shared" si="328"/>
        <v>#REF!</v>
      </c>
      <c r="Q391" s="34" t="e">
        <f t="shared" si="328"/>
        <v>#REF!</v>
      </c>
      <c r="R391" s="34" t="e">
        <f t="shared" si="328"/>
        <v>#REF!</v>
      </c>
      <c r="S391" s="34" t="e">
        <f t="shared" si="328"/>
        <v>#REF!</v>
      </c>
      <c r="T391" s="34" t="e">
        <f t="shared" si="328"/>
        <v>#REF!</v>
      </c>
      <c r="U391" s="34" t="e">
        <f t="shared" si="328"/>
        <v>#REF!</v>
      </c>
      <c r="V391" s="34" t="e">
        <f t="shared" si="328"/>
        <v>#REF!</v>
      </c>
      <c r="W391" s="34" t="e">
        <f t="shared" si="328"/>
        <v>#REF!</v>
      </c>
      <c r="X391" s="34" t="e">
        <f t="shared" si="328"/>
        <v>#REF!</v>
      </c>
      <c r="Y391" s="34" t="e">
        <f t="shared" si="328"/>
        <v>#REF!</v>
      </c>
      <c r="Z391" s="34">
        <f t="shared" si="328"/>
        <v>18000</v>
      </c>
      <c r="AA391" s="34">
        <f t="shared" si="328"/>
        <v>18000</v>
      </c>
      <c r="AB391" s="34">
        <f t="shared" si="328"/>
        <v>0</v>
      </c>
      <c r="AC391" s="130">
        <f t="shared" si="327"/>
        <v>0</v>
      </c>
    </row>
    <row r="392" spans="1:29" ht="60" x14ac:dyDescent="0.25">
      <c r="A392" s="3" t="s">
        <v>12</v>
      </c>
      <c r="B392" s="78">
        <v>70</v>
      </c>
      <c r="C392" s="78">
        <v>0</v>
      </c>
      <c r="D392" s="4" t="s">
        <v>262</v>
      </c>
      <c r="E392" s="78">
        <v>857</v>
      </c>
      <c r="F392" s="4" t="s">
        <v>14</v>
      </c>
      <c r="G392" s="4" t="s">
        <v>142</v>
      </c>
      <c r="H392" s="4" t="s">
        <v>327</v>
      </c>
      <c r="I392" s="4" t="s">
        <v>27</v>
      </c>
      <c r="J392" s="34" t="e">
        <f>'2.ВС'!#REF!</f>
        <v>#REF!</v>
      </c>
      <c r="K392" s="34" t="e">
        <f>'2.ВС'!#REF!</f>
        <v>#REF!</v>
      </c>
      <c r="L392" s="34" t="e">
        <f>'2.ВС'!#REF!</f>
        <v>#REF!</v>
      </c>
      <c r="M392" s="34" t="e">
        <f>'2.ВС'!#REF!</f>
        <v>#REF!</v>
      </c>
      <c r="N392" s="34" t="e">
        <f>'2.ВС'!#REF!</f>
        <v>#REF!</v>
      </c>
      <c r="O392" s="34" t="e">
        <f>'2.ВС'!#REF!</f>
        <v>#REF!</v>
      </c>
      <c r="P392" s="34" t="e">
        <f>'2.ВС'!#REF!</f>
        <v>#REF!</v>
      </c>
      <c r="Q392" s="34" t="e">
        <f>'2.ВС'!#REF!</f>
        <v>#REF!</v>
      </c>
      <c r="R392" s="34" t="e">
        <f>'2.ВС'!#REF!</f>
        <v>#REF!</v>
      </c>
      <c r="S392" s="34" t="e">
        <f>'2.ВС'!#REF!</f>
        <v>#REF!</v>
      </c>
      <c r="T392" s="34" t="e">
        <f>'2.ВС'!#REF!</f>
        <v>#REF!</v>
      </c>
      <c r="U392" s="34" t="e">
        <f>'2.ВС'!#REF!</f>
        <v>#REF!</v>
      </c>
      <c r="V392" s="34" t="e">
        <f>'2.ВС'!#REF!</f>
        <v>#REF!</v>
      </c>
      <c r="W392" s="34" t="e">
        <f>'2.ВС'!#REF!</f>
        <v>#REF!</v>
      </c>
      <c r="X392" s="34" t="e">
        <f>'2.ВС'!#REF!</f>
        <v>#REF!</v>
      </c>
      <c r="Y392" s="34" t="e">
        <f>'2.ВС'!#REF!</f>
        <v>#REF!</v>
      </c>
      <c r="Z392" s="34">
        <f>'2.ВС'!J408</f>
        <v>18000</v>
      </c>
      <c r="AA392" s="34">
        <f>'2.ВС'!K408</f>
        <v>18000</v>
      </c>
      <c r="AB392" s="34">
        <f>'2.ВС'!L408</f>
        <v>0</v>
      </c>
      <c r="AC392" s="130">
        <f>AB392/AA392*100</f>
        <v>0</v>
      </c>
    </row>
    <row r="393" spans="1:29" ht="28.5" customHeight="1" x14ac:dyDescent="0.25">
      <c r="A393" s="7" t="s">
        <v>216</v>
      </c>
      <c r="B393" s="14"/>
      <c r="C393" s="14"/>
      <c r="D393" s="31"/>
      <c r="E393" s="14"/>
      <c r="F393" s="31"/>
      <c r="G393" s="31"/>
      <c r="H393" s="31"/>
      <c r="I393" s="31"/>
      <c r="J393" s="35" t="e">
        <f t="shared" ref="J393:AB393" si="329">J6+J232+J334+J358</f>
        <v>#REF!</v>
      </c>
      <c r="K393" s="35" t="e">
        <f t="shared" si="329"/>
        <v>#REF!</v>
      </c>
      <c r="L393" s="35" t="e">
        <f t="shared" si="329"/>
        <v>#REF!</v>
      </c>
      <c r="M393" s="35" t="e">
        <f t="shared" si="329"/>
        <v>#REF!</v>
      </c>
      <c r="N393" s="35" t="e">
        <f t="shared" si="329"/>
        <v>#REF!</v>
      </c>
      <c r="O393" s="35" t="e">
        <f t="shared" si="329"/>
        <v>#REF!</v>
      </c>
      <c r="P393" s="35" t="e">
        <f t="shared" si="329"/>
        <v>#REF!</v>
      </c>
      <c r="Q393" s="35" t="e">
        <f t="shared" si="329"/>
        <v>#REF!</v>
      </c>
      <c r="R393" s="35" t="e">
        <f t="shared" si="329"/>
        <v>#REF!</v>
      </c>
      <c r="S393" s="35" t="e">
        <f t="shared" si="329"/>
        <v>#REF!</v>
      </c>
      <c r="T393" s="35" t="e">
        <f t="shared" si="329"/>
        <v>#REF!</v>
      </c>
      <c r="U393" s="35" t="e">
        <f t="shared" si="329"/>
        <v>#REF!</v>
      </c>
      <c r="V393" s="35" t="e">
        <f t="shared" si="329"/>
        <v>#REF!</v>
      </c>
      <c r="W393" s="35" t="e">
        <f t="shared" si="329"/>
        <v>#REF!</v>
      </c>
      <c r="X393" s="35" t="e">
        <f t="shared" si="329"/>
        <v>#REF!</v>
      </c>
      <c r="Y393" s="35" t="e">
        <f t="shared" si="329"/>
        <v>#REF!</v>
      </c>
      <c r="Z393" s="35">
        <f t="shared" si="329"/>
        <v>279041211.71000004</v>
      </c>
      <c r="AA393" s="35">
        <f t="shared" si="329"/>
        <v>278225415.74000001</v>
      </c>
      <c r="AB393" s="35">
        <f t="shared" si="329"/>
        <v>189946451.37</v>
      </c>
      <c r="AC393" s="130">
        <f t="shared" si="327"/>
        <v>68.27070448068045</v>
      </c>
    </row>
    <row r="394" spans="1:29" hidden="1" x14ac:dyDescent="0.25">
      <c r="J394" s="47" t="e">
        <f t="shared" ref="J394:Y394" si="330">J393-J395</f>
        <v>#REF!</v>
      </c>
      <c r="K394" s="47" t="e">
        <f t="shared" si="330"/>
        <v>#REF!</v>
      </c>
      <c r="L394" s="47" t="e">
        <f t="shared" si="330"/>
        <v>#REF!</v>
      </c>
      <c r="M394" s="47" t="e">
        <f t="shared" si="330"/>
        <v>#REF!</v>
      </c>
      <c r="N394" s="47" t="e">
        <f t="shared" si="330"/>
        <v>#REF!</v>
      </c>
      <c r="O394" s="47" t="e">
        <f t="shared" si="330"/>
        <v>#REF!</v>
      </c>
      <c r="P394" s="47" t="e">
        <f t="shared" si="330"/>
        <v>#REF!</v>
      </c>
      <c r="Q394" s="47" t="e">
        <f t="shared" si="330"/>
        <v>#REF!</v>
      </c>
      <c r="R394" s="47" t="e">
        <f t="shared" si="330"/>
        <v>#REF!</v>
      </c>
      <c r="S394" s="47" t="e">
        <f t="shared" si="330"/>
        <v>#REF!</v>
      </c>
      <c r="T394" s="47" t="e">
        <f t="shared" si="330"/>
        <v>#REF!</v>
      </c>
      <c r="U394" s="47" t="e">
        <f t="shared" si="330"/>
        <v>#REF!</v>
      </c>
      <c r="V394" s="47" t="e">
        <f t="shared" si="330"/>
        <v>#REF!</v>
      </c>
      <c r="W394" s="47" t="e">
        <f t="shared" si="330"/>
        <v>#REF!</v>
      </c>
      <c r="X394" s="47" t="e">
        <f t="shared" si="330"/>
        <v>#REF!</v>
      </c>
      <c r="Y394" s="47" t="e">
        <f t="shared" si="330"/>
        <v>#REF!</v>
      </c>
      <c r="Z394" s="47">
        <f t="shared" ref="Z394:AB394" si="331">Z393-Z395</f>
        <v>0</v>
      </c>
      <c r="AA394" s="47">
        <f t="shared" si="331"/>
        <v>0</v>
      </c>
      <c r="AB394" s="47">
        <f t="shared" si="331"/>
        <v>0</v>
      </c>
      <c r="AC394" s="47"/>
    </row>
    <row r="395" spans="1:29" hidden="1" x14ac:dyDescent="0.25">
      <c r="A395" s="94" t="s">
        <v>352</v>
      </c>
      <c r="J395" s="47" t="e">
        <f>'2.ВС'!#REF!</f>
        <v>#REF!</v>
      </c>
      <c r="K395" s="47" t="e">
        <f>'2.ВС'!#REF!</f>
        <v>#REF!</v>
      </c>
      <c r="L395" s="47" t="e">
        <f>'2.ВС'!#REF!</f>
        <v>#REF!</v>
      </c>
      <c r="M395" s="47" t="e">
        <f>'2.ВС'!#REF!</f>
        <v>#REF!</v>
      </c>
      <c r="N395" s="47" t="e">
        <f>'2.ВС'!#REF!</f>
        <v>#REF!</v>
      </c>
      <c r="O395" s="47" t="e">
        <f>'2.ВС'!#REF!</f>
        <v>#REF!</v>
      </c>
      <c r="P395" s="47" t="e">
        <f>'2.ВС'!#REF!</f>
        <v>#REF!</v>
      </c>
      <c r="Q395" s="47" t="e">
        <f>'2.ВС'!#REF!</f>
        <v>#REF!</v>
      </c>
      <c r="R395" s="47" t="e">
        <f>'2.ВС'!#REF!</f>
        <v>#REF!</v>
      </c>
      <c r="S395" s="47" t="e">
        <f>'2.ВС'!#REF!</f>
        <v>#REF!</v>
      </c>
      <c r="T395" s="47" t="e">
        <f>'2.ВС'!#REF!</f>
        <v>#REF!</v>
      </c>
      <c r="U395" s="47" t="e">
        <f>'2.ВС'!#REF!</f>
        <v>#REF!</v>
      </c>
      <c r="V395" s="47" t="e">
        <f>'2.ВС'!#REF!</f>
        <v>#REF!</v>
      </c>
      <c r="W395" s="47" t="e">
        <f>'2.ВС'!#REF!</f>
        <v>#REF!</v>
      </c>
      <c r="X395" s="47" t="e">
        <f>'2.ВС'!#REF!</f>
        <v>#REF!</v>
      </c>
      <c r="Y395" s="47" t="e">
        <f>'2.ВС'!#REF!</f>
        <v>#REF!</v>
      </c>
      <c r="Z395" s="47">
        <f>'2.ВС'!J409</f>
        <v>279041211.71000004</v>
      </c>
      <c r="AA395" s="47">
        <f>'2.ВС'!K409</f>
        <v>278225415.74000001</v>
      </c>
      <c r="AB395" s="47">
        <f>'2.ВС'!L409</f>
        <v>189946451.37000003</v>
      </c>
      <c r="AC395" s="47"/>
    </row>
    <row r="396" spans="1:29" s="48" customFormat="1" hidden="1" x14ac:dyDescent="0.25">
      <c r="A396" s="95"/>
      <c r="D396" s="49"/>
      <c r="E396" s="49"/>
      <c r="F396" s="49"/>
      <c r="G396" s="49"/>
      <c r="H396" s="49"/>
      <c r="J396" s="50" t="e">
        <f t="shared" ref="J396:Y396" si="332">J393-J395</f>
        <v>#REF!</v>
      </c>
      <c r="K396" s="50" t="e">
        <f t="shared" si="332"/>
        <v>#REF!</v>
      </c>
      <c r="L396" s="50" t="e">
        <f t="shared" si="332"/>
        <v>#REF!</v>
      </c>
      <c r="M396" s="50" t="e">
        <f t="shared" si="332"/>
        <v>#REF!</v>
      </c>
      <c r="N396" s="50" t="e">
        <f t="shared" si="332"/>
        <v>#REF!</v>
      </c>
      <c r="O396" s="50" t="e">
        <f t="shared" si="332"/>
        <v>#REF!</v>
      </c>
      <c r="P396" s="50" t="e">
        <f t="shared" si="332"/>
        <v>#REF!</v>
      </c>
      <c r="Q396" s="50" t="e">
        <f t="shared" si="332"/>
        <v>#REF!</v>
      </c>
      <c r="R396" s="50" t="e">
        <f t="shared" si="332"/>
        <v>#REF!</v>
      </c>
      <c r="S396" s="50" t="e">
        <f t="shared" si="332"/>
        <v>#REF!</v>
      </c>
      <c r="T396" s="50" t="e">
        <f t="shared" si="332"/>
        <v>#REF!</v>
      </c>
      <c r="U396" s="50" t="e">
        <f t="shared" si="332"/>
        <v>#REF!</v>
      </c>
      <c r="V396" s="50" t="e">
        <f t="shared" si="332"/>
        <v>#REF!</v>
      </c>
      <c r="W396" s="50" t="e">
        <f t="shared" si="332"/>
        <v>#REF!</v>
      </c>
      <c r="X396" s="50" t="e">
        <f t="shared" si="332"/>
        <v>#REF!</v>
      </c>
      <c r="Y396" s="50" t="e">
        <f t="shared" si="332"/>
        <v>#REF!</v>
      </c>
      <c r="Z396" s="50">
        <f t="shared" ref="Z396:AB396" si="333">Z393-Z395</f>
        <v>0</v>
      </c>
      <c r="AA396" s="50">
        <f t="shared" si="333"/>
        <v>0</v>
      </c>
      <c r="AB396" s="50">
        <f t="shared" si="333"/>
        <v>0</v>
      </c>
      <c r="AC396" s="50"/>
    </row>
    <row r="397" spans="1:29" hidden="1" x14ac:dyDescent="0.25">
      <c r="A397" s="94" t="s">
        <v>353</v>
      </c>
      <c r="J397" s="47" t="e">
        <f>'8.ФС'!J394</f>
        <v>#REF!</v>
      </c>
      <c r="K397" s="47" t="e">
        <f>'8.ФС'!K394</f>
        <v>#REF!</v>
      </c>
      <c r="L397" s="47" t="e">
        <f>'8.ФС'!L394</f>
        <v>#REF!</v>
      </c>
      <c r="M397" s="47" t="e">
        <f>'8.ФС'!M394</f>
        <v>#REF!</v>
      </c>
      <c r="N397" s="47" t="e">
        <f>'8.ФС'!N394</f>
        <v>#REF!</v>
      </c>
      <c r="O397" s="47" t="e">
        <f>'8.ФС'!O394</f>
        <v>#REF!</v>
      </c>
      <c r="P397" s="47" t="e">
        <f>'8.ФС'!P394</f>
        <v>#REF!</v>
      </c>
      <c r="Q397" s="47" t="e">
        <f>'8.ФС'!Q394</f>
        <v>#REF!</v>
      </c>
      <c r="R397" s="47" t="e">
        <f>'8.ФС'!R394</f>
        <v>#REF!</v>
      </c>
      <c r="S397" s="47" t="e">
        <f>'8.ФС'!S394</f>
        <v>#REF!</v>
      </c>
      <c r="T397" s="47" t="e">
        <f>'8.ФС'!T394</f>
        <v>#REF!</v>
      </c>
      <c r="U397" s="47" t="e">
        <f>'8.ФС'!U394</f>
        <v>#REF!</v>
      </c>
      <c r="V397" s="47" t="e">
        <f>'8.ФС'!V394</f>
        <v>#REF!</v>
      </c>
      <c r="W397" s="47" t="e">
        <f>'8.ФС'!W394</f>
        <v>#REF!</v>
      </c>
      <c r="X397" s="47" t="e">
        <f>'8.ФС'!X394</f>
        <v>#REF!</v>
      </c>
      <c r="Y397" s="47" t="e">
        <f>'8.ФС'!Y394</f>
        <v>#REF!</v>
      </c>
      <c r="Z397" s="47">
        <f>'8.ФС'!Z394</f>
        <v>279041211.71000004</v>
      </c>
      <c r="AA397" s="47">
        <f>'8.ФС'!AA394</f>
        <v>278225415.74000001</v>
      </c>
      <c r="AB397" s="47">
        <f>'8.ФС'!AB394</f>
        <v>189946451.37</v>
      </c>
      <c r="AC397" s="47"/>
    </row>
    <row r="398" spans="1:29" s="48" customFormat="1" hidden="1" x14ac:dyDescent="0.25">
      <c r="A398" s="96"/>
      <c r="D398" s="49"/>
      <c r="E398" s="49"/>
      <c r="F398" s="49"/>
      <c r="G398" s="49"/>
      <c r="H398" s="49"/>
      <c r="J398" s="50" t="e">
        <f t="shared" ref="J398:Y398" si="334">J393-J397</f>
        <v>#REF!</v>
      </c>
      <c r="K398" s="50" t="e">
        <f t="shared" si="334"/>
        <v>#REF!</v>
      </c>
      <c r="L398" s="50" t="e">
        <f t="shared" si="334"/>
        <v>#REF!</v>
      </c>
      <c r="M398" s="50" t="e">
        <f t="shared" si="334"/>
        <v>#REF!</v>
      </c>
      <c r="N398" s="50" t="e">
        <f t="shared" si="334"/>
        <v>#REF!</v>
      </c>
      <c r="O398" s="50" t="e">
        <f t="shared" si="334"/>
        <v>#REF!</v>
      </c>
      <c r="P398" s="50" t="e">
        <f t="shared" si="334"/>
        <v>#REF!</v>
      </c>
      <c r="Q398" s="50" t="e">
        <f t="shared" si="334"/>
        <v>#REF!</v>
      </c>
      <c r="R398" s="50" t="e">
        <f t="shared" si="334"/>
        <v>#REF!</v>
      </c>
      <c r="S398" s="50" t="e">
        <f t="shared" si="334"/>
        <v>#REF!</v>
      </c>
      <c r="T398" s="50" t="e">
        <f t="shared" si="334"/>
        <v>#REF!</v>
      </c>
      <c r="U398" s="50" t="e">
        <f t="shared" si="334"/>
        <v>#REF!</v>
      </c>
      <c r="V398" s="50" t="e">
        <f t="shared" si="334"/>
        <v>#REF!</v>
      </c>
      <c r="W398" s="50" t="e">
        <f t="shared" si="334"/>
        <v>#REF!</v>
      </c>
      <c r="X398" s="50" t="e">
        <f t="shared" si="334"/>
        <v>#REF!</v>
      </c>
      <c r="Y398" s="50" t="e">
        <f t="shared" si="334"/>
        <v>#REF!</v>
      </c>
      <c r="Z398" s="50">
        <f t="shared" ref="Z398:AB398" si="335">Z393-Z397</f>
        <v>0</v>
      </c>
      <c r="AA398" s="50">
        <f t="shared" si="335"/>
        <v>0</v>
      </c>
      <c r="AB398" s="50">
        <f t="shared" si="335"/>
        <v>0</v>
      </c>
      <c r="AC398" s="50"/>
    </row>
    <row r="399" spans="1:29" hidden="1" x14ac:dyDescent="0.25"/>
    <row r="400" spans="1:29" hidden="1" x14ac:dyDescent="0.25"/>
    <row r="401" spans="1:29" hidden="1" x14ac:dyDescent="0.25">
      <c r="A401" s="2" t="s">
        <v>444</v>
      </c>
      <c r="J401" s="47" t="e">
        <f>J393-J358</f>
        <v>#REF!</v>
      </c>
      <c r="K401" s="47" t="e">
        <f t="shared" ref="K401:R401" si="336">K393-K358</f>
        <v>#REF!</v>
      </c>
      <c r="L401" s="47" t="e">
        <f t="shared" si="336"/>
        <v>#REF!</v>
      </c>
      <c r="M401" s="47" t="e">
        <f t="shared" si="336"/>
        <v>#REF!</v>
      </c>
      <c r="N401" s="47" t="e">
        <f t="shared" si="336"/>
        <v>#REF!</v>
      </c>
      <c r="O401" s="47" t="e">
        <f t="shared" si="336"/>
        <v>#REF!</v>
      </c>
      <c r="P401" s="47" t="e">
        <f t="shared" si="336"/>
        <v>#REF!</v>
      </c>
      <c r="Q401" s="47" t="e">
        <f t="shared" si="336"/>
        <v>#REF!</v>
      </c>
      <c r="R401" s="47" t="e">
        <f t="shared" si="336"/>
        <v>#REF!</v>
      </c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x14ac:dyDescent="0.25">
      <c r="U402" s="16" t="s">
        <v>466</v>
      </c>
    </row>
  </sheetData>
  <mergeCells count="3">
    <mergeCell ref="A3:AC3"/>
    <mergeCell ref="Z1:AC1"/>
    <mergeCell ref="Z2:AC2"/>
  </mergeCells>
  <pageMargins left="0.59055118110236227" right="0.39370078740157483" top="0.39370078740157483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workbookViewId="0">
      <pane xSplit="3" ySplit="5" topLeftCell="D6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AF308" sqref="AF308"/>
    </sheetView>
  </sheetViews>
  <sheetFormatPr defaultRowHeight="15" x14ac:dyDescent="0.25"/>
  <cols>
    <col min="1" max="1" width="4.42578125" style="136" customWidth="1"/>
    <col min="2" max="2" width="23" style="136" customWidth="1"/>
    <col min="3" max="3" width="17.140625" style="2" customWidth="1"/>
    <col min="4" max="4" width="16.28515625" style="2" customWidth="1"/>
    <col min="5" max="6" width="14.7109375" style="2" customWidth="1"/>
    <col min="7" max="7" width="15.42578125" style="2" customWidth="1"/>
    <col min="8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4" width="9.140625" style="2"/>
  </cols>
  <sheetData>
    <row r="1" spans="1:12" s="17" customFormat="1" ht="15" customHeight="1" x14ac:dyDescent="0.25">
      <c r="A1" s="133"/>
      <c r="B1" s="133"/>
      <c r="C1" s="134"/>
      <c r="E1" s="165" t="s">
        <v>477</v>
      </c>
      <c r="F1" s="165"/>
      <c r="G1" s="165"/>
      <c r="H1" s="165"/>
    </row>
    <row r="2" spans="1:12" s="16" customFormat="1" ht="36.75" customHeight="1" x14ac:dyDescent="0.25">
      <c r="A2" s="135"/>
      <c r="B2" s="136"/>
      <c r="E2" s="155" t="s">
        <v>492</v>
      </c>
      <c r="F2" s="155"/>
      <c r="G2" s="155"/>
      <c r="H2" s="155"/>
      <c r="I2" s="137"/>
      <c r="J2" s="137"/>
      <c r="K2" s="137"/>
      <c r="L2" s="137"/>
    </row>
    <row r="3" spans="1:12" s="17" customFormat="1" ht="15" customHeight="1" x14ac:dyDescent="0.25">
      <c r="A3" s="156" t="s">
        <v>478</v>
      </c>
      <c r="B3" s="156"/>
      <c r="C3" s="156"/>
      <c r="D3" s="156"/>
      <c r="E3" s="156"/>
      <c r="F3" s="156"/>
      <c r="G3" s="156"/>
      <c r="H3" s="156"/>
    </row>
    <row r="4" spans="1:12" s="17" customFormat="1" ht="36" customHeight="1" x14ac:dyDescent="0.25">
      <c r="A4" s="156" t="s">
        <v>493</v>
      </c>
      <c r="B4" s="156"/>
      <c r="C4" s="156"/>
      <c r="D4" s="156"/>
      <c r="E4" s="156"/>
      <c r="F4" s="156"/>
      <c r="G4" s="156"/>
      <c r="H4" s="156"/>
    </row>
    <row r="5" spans="1:12" s="17" customFormat="1" ht="15.75" customHeight="1" x14ac:dyDescent="0.25">
      <c r="A5" s="133"/>
      <c r="B5" s="133"/>
      <c r="G5" s="138" t="s">
        <v>495</v>
      </c>
    </row>
    <row r="6" spans="1:12" s="16" customFormat="1" ht="97.5" customHeight="1" x14ac:dyDescent="0.25">
      <c r="A6" s="139"/>
      <c r="B6" s="126" t="s">
        <v>333</v>
      </c>
      <c r="C6" s="163" t="s">
        <v>334</v>
      </c>
      <c r="D6" s="163"/>
      <c r="E6" s="126" t="s">
        <v>345</v>
      </c>
      <c r="F6" s="126" t="s">
        <v>494</v>
      </c>
      <c r="G6" s="126" t="s">
        <v>470</v>
      </c>
      <c r="H6" s="153" t="s">
        <v>496</v>
      </c>
      <c r="I6" s="17"/>
      <c r="J6" s="17"/>
      <c r="K6" s="17"/>
      <c r="L6" s="17"/>
    </row>
    <row r="7" spans="1:12" s="17" customFormat="1" ht="31.5" customHeight="1" x14ac:dyDescent="0.25">
      <c r="A7" s="140">
        <v>853</v>
      </c>
      <c r="B7" s="141" t="s">
        <v>479</v>
      </c>
      <c r="C7" s="164" t="s">
        <v>480</v>
      </c>
      <c r="D7" s="164"/>
      <c r="E7" s="32">
        <f>E8</f>
        <v>18434977.140000001</v>
      </c>
      <c r="F7" s="32">
        <f>F8</f>
        <v>18434977.140000001</v>
      </c>
      <c r="G7" s="32">
        <f>G8</f>
        <v>-1244777.7100000009</v>
      </c>
      <c r="H7" s="154">
        <f>G7/F7*100</f>
        <v>-6.7522606648591745</v>
      </c>
    </row>
    <row r="8" spans="1:12" s="40" customFormat="1" ht="33.75" customHeight="1" x14ac:dyDescent="0.25">
      <c r="A8" s="141">
        <v>853</v>
      </c>
      <c r="B8" s="141" t="s">
        <v>481</v>
      </c>
      <c r="C8" s="161" t="s">
        <v>335</v>
      </c>
      <c r="D8" s="161"/>
      <c r="E8" s="8">
        <f>E13+E9</f>
        <v>18434977.140000001</v>
      </c>
      <c r="F8" s="8">
        <f t="shared" ref="F8:G8" si="0">F13+F9</f>
        <v>18434977.140000001</v>
      </c>
      <c r="G8" s="8">
        <f t="shared" si="0"/>
        <v>-1244777.7100000009</v>
      </c>
      <c r="H8" s="154"/>
    </row>
    <row r="9" spans="1:12" s="17" customFormat="1" ht="36.75" customHeight="1" x14ac:dyDescent="0.25">
      <c r="A9" s="139">
        <v>853</v>
      </c>
      <c r="B9" s="141" t="s">
        <v>482</v>
      </c>
      <c r="C9" s="161" t="s">
        <v>336</v>
      </c>
      <c r="D9" s="161"/>
      <c r="E9" s="8">
        <f>E10</f>
        <v>0</v>
      </c>
      <c r="F9" s="8">
        <f t="shared" ref="F9:G11" si="1">F10</f>
        <v>0</v>
      </c>
      <c r="G9" s="8">
        <f t="shared" si="1"/>
        <v>-19679754.850000001</v>
      </c>
      <c r="H9" s="154"/>
    </row>
    <row r="10" spans="1:12" s="17" customFormat="1" ht="36.75" customHeight="1" x14ac:dyDescent="0.25">
      <c r="A10" s="139">
        <v>853</v>
      </c>
      <c r="B10" s="126" t="s">
        <v>483</v>
      </c>
      <c r="C10" s="162" t="s">
        <v>337</v>
      </c>
      <c r="D10" s="162"/>
      <c r="E10" s="9">
        <f>E11</f>
        <v>0</v>
      </c>
      <c r="F10" s="9">
        <f t="shared" si="1"/>
        <v>0</v>
      </c>
      <c r="G10" s="9">
        <f t="shared" si="1"/>
        <v>-19679754.850000001</v>
      </c>
      <c r="H10" s="154"/>
    </row>
    <row r="11" spans="1:12" s="17" customFormat="1" ht="36.75" customHeight="1" x14ac:dyDescent="0.25">
      <c r="A11" s="139">
        <v>853</v>
      </c>
      <c r="B11" s="126" t="s">
        <v>484</v>
      </c>
      <c r="C11" s="162" t="s">
        <v>338</v>
      </c>
      <c r="D11" s="162"/>
      <c r="E11" s="9">
        <f>E12</f>
        <v>0</v>
      </c>
      <c r="F11" s="9">
        <f t="shared" si="1"/>
        <v>0</v>
      </c>
      <c r="G11" s="9">
        <f t="shared" si="1"/>
        <v>-19679754.850000001</v>
      </c>
      <c r="H11" s="154"/>
    </row>
    <row r="12" spans="1:12" s="145" customFormat="1" ht="54.75" customHeight="1" x14ac:dyDescent="0.25">
      <c r="A12" s="142">
        <v>853</v>
      </c>
      <c r="B12" s="143" t="s">
        <v>485</v>
      </c>
      <c r="C12" s="160" t="s">
        <v>339</v>
      </c>
      <c r="D12" s="160"/>
      <c r="E12" s="144"/>
      <c r="F12" s="144"/>
      <c r="G12" s="144">
        <f>-18434977.14-1244777.71</f>
        <v>-19679754.850000001</v>
      </c>
      <c r="H12" s="154"/>
    </row>
    <row r="13" spans="1:12" s="17" customFormat="1" ht="36.75" customHeight="1" x14ac:dyDescent="0.25">
      <c r="A13" s="139">
        <v>853</v>
      </c>
      <c r="B13" s="141" t="s">
        <v>486</v>
      </c>
      <c r="C13" s="161" t="s">
        <v>340</v>
      </c>
      <c r="D13" s="161"/>
      <c r="E13" s="8">
        <f>E14</f>
        <v>18434977.140000001</v>
      </c>
      <c r="F13" s="8">
        <f t="shared" ref="F13:G15" si="2">F14</f>
        <v>18434977.140000001</v>
      </c>
      <c r="G13" s="8">
        <f t="shared" si="2"/>
        <v>18434977.140000001</v>
      </c>
      <c r="H13" s="154">
        <f t="shared" ref="H13:H16" si="3">G13/F13*100</f>
        <v>100</v>
      </c>
    </row>
    <row r="14" spans="1:12" s="17" customFormat="1" ht="36.75" customHeight="1" x14ac:dyDescent="0.25">
      <c r="A14" s="139">
        <v>853</v>
      </c>
      <c r="B14" s="126" t="s">
        <v>487</v>
      </c>
      <c r="C14" s="162" t="s">
        <v>341</v>
      </c>
      <c r="D14" s="162"/>
      <c r="E14" s="9">
        <f>E15</f>
        <v>18434977.140000001</v>
      </c>
      <c r="F14" s="9">
        <f t="shared" si="2"/>
        <v>18434977.140000001</v>
      </c>
      <c r="G14" s="9">
        <f t="shared" si="2"/>
        <v>18434977.140000001</v>
      </c>
      <c r="H14" s="154">
        <f t="shared" si="3"/>
        <v>100</v>
      </c>
    </row>
    <row r="15" spans="1:12" s="17" customFormat="1" ht="35.25" customHeight="1" x14ac:dyDescent="0.25">
      <c r="A15" s="139">
        <v>853</v>
      </c>
      <c r="B15" s="126" t="s">
        <v>488</v>
      </c>
      <c r="C15" s="162" t="s">
        <v>342</v>
      </c>
      <c r="D15" s="162"/>
      <c r="E15" s="9">
        <f>E16</f>
        <v>18434977.140000001</v>
      </c>
      <c r="F15" s="9">
        <f t="shared" si="2"/>
        <v>18434977.140000001</v>
      </c>
      <c r="G15" s="9">
        <f t="shared" si="2"/>
        <v>18434977.140000001</v>
      </c>
      <c r="H15" s="154">
        <f t="shared" si="3"/>
        <v>100</v>
      </c>
    </row>
    <row r="16" spans="1:12" s="145" customFormat="1" ht="48.75" customHeight="1" x14ac:dyDescent="0.25">
      <c r="A16" s="142">
        <v>853</v>
      </c>
      <c r="B16" s="143" t="s">
        <v>489</v>
      </c>
      <c r="C16" s="160" t="s">
        <v>343</v>
      </c>
      <c r="D16" s="160"/>
      <c r="E16" s="144">
        <v>18434977.140000001</v>
      </c>
      <c r="F16" s="144">
        <v>18434977.140000001</v>
      </c>
      <c r="G16" s="144">
        <v>18434977.140000001</v>
      </c>
      <c r="H16" s="154">
        <f t="shared" si="3"/>
        <v>100</v>
      </c>
    </row>
    <row r="17" spans="1:8" s="17" customFormat="1" ht="34.5" customHeight="1" x14ac:dyDescent="0.25">
      <c r="A17" s="146"/>
      <c r="B17" s="126"/>
      <c r="C17" s="161" t="s">
        <v>344</v>
      </c>
      <c r="D17" s="161"/>
      <c r="E17" s="8">
        <f>E7</f>
        <v>18434977.140000001</v>
      </c>
      <c r="F17" s="8">
        <f t="shared" ref="F17:G17" si="4">F7</f>
        <v>18434977.140000001</v>
      </c>
      <c r="G17" s="8">
        <f t="shared" si="4"/>
        <v>-1244777.7100000009</v>
      </c>
      <c r="H17" s="154"/>
    </row>
    <row r="19" spans="1:8" x14ac:dyDescent="0.25">
      <c r="E19" s="23"/>
      <c r="F19" s="147"/>
    </row>
    <row r="20" spans="1:8" x14ac:dyDescent="0.25">
      <c r="C20" s="148"/>
      <c r="D20" s="148" t="s">
        <v>490</v>
      </c>
      <c r="E20" s="149">
        <f>[1]Дох.!C131</f>
        <v>192134889.22999999</v>
      </c>
      <c r="F20" s="149">
        <f>[1]Дох.!D131</f>
        <v>193147789.22999999</v>
      </c>
      <c r="G20" s="149">
        <f>[1]Дох.!E131</f>
        <v>52107712.379999995</v>
      </c>
      <c r="H20" s="148"/>
    </row>
    <row r="21" spans="1:8" x14ac:dyDescent="0.25">
      <c r="C21" s="148"/>
      <c r="D21" s="148" t="s">
        <v>491</v>
      </c>
      <c r="E21" s="149">
        <f>[1]Функц.!P441</f>
        <v>201209350.22999999</v>
      </c>
      <c r="F21" s="149">
        <f>[1]Функц.!Q441</f>
        <v>202222250.22999999</v>
      </c>
      <c r="G21" s="149">
        <f>[1]Функц.!R441</f>
        <v>50516008.289999999</v>
      </c>
      <c r="H21" s="148"/>
    </row>
    <row r="22" spans="1:8" x14ac:dyDescent="0.25">
      <c r="C22" s="148"/>
      <c r="D22" s="148"/>
      <c r="E22" s="149">
        <f>E20-E21</f>
        <v>-9074461</v>
      </c>
      <c r="F22" s="149">
        <f>F20-F21</f>
        <v>-9074461</v>
      </c>
      <c r="G22" s="149">
        <f>G20-G21</f>
        <v>1591704.0899999961</v>
      </c>
      <c r="H22" s="148"/>
    </row>
    <row r="23" spans="1:8" x14ac:dyDescent="0.25">
      <c r="C23" s="148"/>
      <c r="D23" s="150"/>
      <c r="E23" s="150"/>
      <c r="F23" s="148"/>
      <c r="G23" s="148"/>
      <c r="H23" s="148"/>
    </row>
    <row r="24" spans="1:8" x14ac:dyDescent="0.25">
      <c r="C24" s="148"/>
      <c r="D24" s="148"/>
      <c r="E24" s="148"/>
      <c r="F24" s="148"/>
      <c r="G24" s="148"/>
      <c r="H24" s="148"/>
    </row>
    <row r="25" spans="1:8" x14ac:dyDescent="0.25">
      <c r="C25" s="148"/>
      <c r="D25" s="148"/>
      <c r="E25" s="148"/>
      <c r="F25" s="148"/>
      <c r="G25" s="148"/>
      <c r="H25" s="148"/>
    </row>
    <row r="26" spans="1:8" x14ac:dyDescent="0.25">
      <c r="C26" s="148"/>
      <c r="D26" s="148"/>
      <c r="E26" s="148"/>
      <c r="F26" s="148"/>
      <c r="G26" s="148"/>
      <c r="H26" s="148"/>
    </row>
    <row r="27" spans="1:8" x14ac:dyDescent="0.25">
      <c r="C27" s="148"/>
      <c r="D27" s="150"/>
      <c r="E27" s="150"/>
      <c r="F27" s="148"/>
      <c r="G27" s="148"/>
      <c r="H27" s="148"/>
    </row>
    <row r="28" spans="1:8" x14ac:dyDescent="0.25">
      <c r="C28" s="148"/>
      <c r="D28" s="151"/>
      <c r="E28" s="151"/>
      <c r="F28" s="148"/>
      <c r="G28" s="148"/>
      <c r="H28" s="148"/>
    </row>
    <row r="29" spans="1:8" x14ac:dyDescent="0.25">
      <c r="C29" s="148"/>
      <c r="D29" s="151"/>
      <c r="E29" s="151"/>
      <c r="F29" s="148"/>
      <c r="G29" s="148"/>
      <c r="H29" s="148"/>
    </row>
    <row r="30" spans="1:8" x14ac:dyDescent="0.25">
      <c r="C30" s="148"/>
      <c r="D30" s="148"/>
      <c r="E30" s="148"/>
      <c r="F30" s="148"/>
      <c r="G30" s="148"/>
      <c r="H30" s="148"/>
    </row>
    <row r="31" spans="1:8" x14ac:dyDescent="0.25">
      <c r="C31" s="148"/>
      <c r="D31" s="148"/>
      <c r="E31" s="148"/>
      <c r="F31" s="148"/>
      <c r="G31" s="148"/>
      <c r="H31" s="148"/>
    </row>
    <row r="33" spans="4:5" s="2" customFormat="1" x14ac:dyDescent="0.25">
      <c r="D33" s="152"/>
      <c r="E33" s="152"/>
    </row>
  </sheetData>
  <mergeCells count="16">
    <mergeCell ref="E1:H1"/>
    <mergeCell ref="E2:H2"/>
    <mergeCell ref="A3:H3"/>
    <mergeCell ref="C14:D14"/>
    <mergeCell ref="C15:D15"/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2.ВС</vt:lpstr>
      <vt:lpstr>8.ФС</vt:lpstr>
      <vt:lpstr>3.ПСР</vt:lpstr>
      <vt:lpstr>4.Ист</vt:lpstr>
      <vt:lpstr>'2.ВС'!Заголовки_для_печати</vt:lpstr>
      <vt:lpstr>'3.ПСР'!Заголовки_для_печати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2019-10-24T15:11:41Z</dcterms:modified>
</cp:coreProperties>
</file>