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ояснит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36" i="1" l="1"/>
  <c r="D137" i="1" s="1"/>
  <c r="C136" i="1"/>
  <c r="D135" i="1"/>
  <c r="C135" i="1"/>
  <c r="D134" i="1"/>
  <c r="C134" i="1"/>
  <c r="D133" i="1"/>
  <c r="C133" i="1"/>
  <c r="C132" i="1" s="1"/>
  <c r="D132" i="1"/>
  <c r="D131" i="1"/>
  <c r="C131" i="1"/>
  <c r="C137" i="1" s="1"/>
  <c r="F121" i="1"/>
  <c r="S120" i="1"/>
  <c r="F119" i="1"/>
  <c r="E119" i="1" s="1"/>
  <c r="F118" i="1"/>
  <c r="E118" i="1"/>
  <c r="X117" i="1"/>
  <c r="X115" i="1" s="1"/>
  <c r="X114" i="1" s="1"/>
  <c r="W117" i="1"/>
  <c r="W115" i="1" s="1"/>
  <c r="W114" i="1" s="1"/>
  <c r="V117" i="1"/>
  <c r="U117" i="1"/>
  <c r="T117" i="1"/>
  <c r="T115" i="1" s="1"/>
  <c r="T114" i="1" s="1"/>
  <c r="S117" i="1"/>
  <c r="S115" i="1" s="1"/>
  <c r="S114" i="1" s="1"/>
  <c r="R117" i="1"/>
  <c r="Q117" i="1"/>
  <c r="P117" i="1"/>
  <c r="P115" i="1" s="1"/>
  <c r="P114" i="1" s="1"/>
  <c r="O117" i="1"/>
  <c r="O115" i="1" s="1"/>
  <c r="O114" i="1" s="1"/>
  <c r="N117" i="1"/>
  <c r="M117" i="1"/>
  <c r="L117" i="1"/>
  <c r="L115" i="1" s="1"/>
  <c r="L114" i="1" s="1"/>
  <c r="K117" i="1"/>
  <c r="K115" i="1" s="1"/>
  <c r="K114" i="1" s="1"/>
  <c r="J117" i="1"/>
  <c r="I117" i="1"/>
  <c r="H117" i="1"/>
  <c r="H115" i="1" s="1"/>
  <c r="H114" i="1" s="1"/>
  <c r="G117" i="1"/>
  <c r="F117" i="1" s="1"/>
  <c r="D117" i="1"/>
  <c r="D115" i="1" s="1"/>
  <c r="D114" i="1" s="1"/>
  <c r="C117" i="1"/>
  <c r="C115" i="1" s="1"/>
  <c r="C114" i="1" s="1"/>
  <c r="B117" i="1"/>
  <c r="F116" i="1"/>
  <c r="E116" i="1"/>
  <c r="V115" i="1"/>
  <c r="V114" i="1" s="1"/>
  <c r="U115" i="1"/>
  <c r="R115" i="1"/>
  <c r="R114" i="1" s="1"/>
  <c r="Q115" i="1"/>
  <c r="N115" i="1"/>
  <c r="N114" i="1" s="1"/>
  <c r="M115" i="1"/>
  <c r="J115" i="1"/>
  <c r="J114" i="1" s="1"/>
  <c r="I115" i="1"/>
  <c r="B115" i="1"/>
  <c r="B114" i="1" s="1"/>
  <c r="U114" i="1"/>
  <c r="Q114" i="1"/>
  <c r="M114" i="1"/>
  <c r="I114" i="1"/>
  <c r="F113" i="1"/>
  <c r="E113" i="1" s="1"/>
  <c r="F112" i="1"/>
  <c r="E112" i="1" s="1"/>
  <c r="X111" i="1"/>
  <c r="W111" i="1"/>
  <c r="W109" i="1" s="1"/>
  <c r="W108" i="1" s="1"/>
  <c r="V111" i="1"/>
  <c r="V109" i="1" s="1"/>
  <c r="V108" i="1" s="1"/>
  <c r="U111" i="1"/>
  <c r="T111" i="1"/>
  <c r="S111" i="1"/>
  <c r="S109" i="1" s="1"/>
  <c r="S108" i="1" s="1"/>
  <c r="R111" i="1"/>
  <c r="R109" i="1" s="1"/>
  <c r="R108" i="1" s="1"/>
  <c r="Q111" i="1"/>
  <c r="P111" i="1"/>
  <c r="O111" i="1"/>
  <c r="O109" i="1" s="1"/>
  <c r="O108" i="1" s="1"/>
  <c r="N111" i="1"/>
  <c r="N109" i="1" s="1"/>
  <c r="N108" i="1" s="1"/>
  <c r="M111" i="1"/>
  <c r="L111" i="1"/>
  <c r="K111" i="1"/>
  <c r="K109" i="1" s="1"/>
  <c r="K108" i="1" s="1"/>
  <c r="J111" i="1"/>
  <c r="J109" i="1" s="1"/>
  <c r="J108" i="1" s="1"/>
  <c r="I111" i="1"/>
  <c r="H111" i="1"/>
  <c r="G111" i="1"/>
  <c r="F111" i="1" s="1"/>
  <c r="D111" i="1"/>
  <c r="C111" i="1"/>
  <c r="C109" i="1" s="1"/>
  <c r="C108" i="1" s="1"/>
  <c r="B111" i="1"/>
  <c r="E111" i="1" s="1"/>
  <c r="F110" i="1"/>
  <c r="E110" i="1"/>
  <c r="X109" i="1"/>
  <c r="U109" i="1"/>
  <c r="U108" i="1" s="1"/>
  <c r="T109" i="1"/>
  <c r="Q109" i="1"/>
  <c r="Q108" i="1" s="1"/>
  <c r="P109" i="1"/>
  <c r="M109" i="1"/>
  <c r="M108" i="1" s="1"/>
  <c r="L109" i="1"/>
  <c r="I109" i="1"/>
  <c r="I108" i="1" s="1"/>
  <c r="H109" i="1"/>
  <c r="D109" i="1"/>
  <c r="X108" i="1"/>
  <c r="T108" i="1"/>
  <c r="P108" i="1"/>
  <c r="L108" i="1"/>
  <c r="H108" i="1"/>
  <c r="D108" i="1"/>
  <c r="N107" i="1"/>
  <c r="F107" i="1"/>
  <c r="E107" i="1" s="1"/>
  <c r="N106" i="1"/>
  <c r="F106" i="1" s="1"/>
  <c r="X105" i="1"/>
  <c r="W105" i="1"/>
  <c r="V105" i="1"/>
  <c r="U105" i="1"/>
  <c r="T105" i="1"/>
  <c r="S105" i="1"/>
  <c r="R105" i="1"/>
  <c r="Q105" i="1"/>
  <c r="P105" i="1"/>
  <c r="O105" i="1"/>
  <c r="M105" i="1"/>
  <c r="L105" i="1"/>
  <c r="K105" i="1"/>
  <c r="J105" i="1"/>
  <c r="I105" i="1"/>
  <c r="H105" i="1"/>
  <c r="G105" i="1"/>
  <c r="D105" i="1"/>
  <c r="C105" i="1"/>
  <c r="B105" i="1"/>
  <c r="N104" i="1"/>
  <c r="F104" i="1" s="1"/>
  <c r="N103" i="1"/>
  <c r="F103" i="1"/>
  <c r="E103" i="1" s="1"/>
  <c r="X102" i="1"/>
  <c r="X99" i="1" s="1"/>
  <c r="W102" i="1"/>
  <c r="V102" i="1"/>
  <c r="V101" i="1" s="1"/>
  <c r="U102" i="1"/>
  <c r="U99" i="1" s="1"/>
  <c r="T102" i="1"/>
  <c r="T99" i="1" s="1"/>
  <c r="S102" i="1"/>
  <c r="R102" i="1"/>
  <c r="R101" i="1" s="1"/>
  <c r="Q102" i="1"/>
  <c r="Q99" i="1" s="1"/>
  <c r="P102" i="1"/>
  <c r="P99" i="1" s="1"/>
  <c r="O102" i="1"/>
  <c r="N102" i="1"/>
  <c r="N101" i="1" s="1"/>
  <c r="M102" i="1"/>
  <c r="M99" i="1" s="1"/>
  <c r="L102" i="1"/>
  <c r="L99" i="1" s="1"/>
  <c r="K102" i="1"/>
  <c r="J102" i="1"/>
  <c r="J101" i="1" s="1"/>
  <c r="I102" i="1"/>
  <c r="I99" i="1" s="1"/>
  <c r="H102" i="1"/>
  <c r="H99" i="1" s="1"/>
  <c r="G102" i="1"/>
  <c r="D102" i="1"/>
  <c r="D99" i="1" s="1"/>
  <c r="C102" i="1"/>
  <c r="B102" i="1"/>
  <c r="B101" i="1" s="1"/>
  <c r="X101" i="1"/>
  <c r="W101" i="1"/>
  <c r="U101" i="1"/>
  <c r="T101" i="1"/>
  <c r="S101" i="1"/>
  <c r="Q101" i="1"/>
  <c r="P101" i="1"/>
  <c r="O101" i="1"/>
  <c r="M101" i="1"/>
  <c r="L101" i="1"/>
  <c r="K101" i="1"/>
  <c r="I101" i="1"/>
  <c r="H101" i="1"/>
  <c r="G101" i="1"/>
  <c r="D101" i="1"/>
  <c r="C101" i="1"/>
  <c r="X100" i="1"/>
  <c r="W100" i="1"/>
  <c r="W74" i="1" s="1"/>
  <c r="V100" i="1"/>
  <c r="U100" i="1"/>
  <c r="T100" i="1"/>
  <c r="S100" i="1"/>
  <c r="R100" i="1"/>
  <c r="Q100" i="1"/>
  <c r="P100" i="1"/>
  <c r="O100" i="1"/>
  <c r="N100" i="1"/>
  <c r="M100" i="1"/>
  <c r="L100" i="1"/>
  <c r="K100" i="1"/>
  <c r="K74" i="1" s="1"/>
  <c r="J100" i="1"/>
  <c r="I100" i="1"/>
  <c r="H100" i="1"/>
  <c r="G100" i="1"/>
  <c r="D100" i="1"/>
  <c r="C100" i="1"/>
  <c r="B100" i="1"/>
  <c r="W99" i="1"/>
  <c r="V99" i="1"/>
  <c r="S99" i="1"/>
  <c r="R99" i="1"/>
  <c r="O99" i="1"/>
  <c r="K99" i="1"/>
  <c r="J99" i="1"/>
  <c r="G99" i="1"/>
  <c r="C99" i="1"/>
  <c r="B99" i="1"/>
  <c r="N98" i="1"/>
  <c r="F98" i="1" s="1"/>
  <c r="E98" i="1" s="1"/>
  <c r="N97" i="1"/>
  <c r="N85" i="1" s="1"/>
  <c r="X96" i="1"/>
  <c r="W96" i="1"/>
  <c r="V96" i="1"/>
  <c r="U96" i="1"/>
  <c r="T96" i="1"/>
  <c r="S96" i="1"/>
  <c r="R96" i="1"/>
  <c r="Q96" i="1"/>
  <c r="P96" i="1"/>
  <c r="O96" i="1"/>
  <c r="M96" i="1"/>
  <c r="L96" i="1"/>
  <c r="K96" i="1"/>
  <c r="J96" i="1"/>
  <c r="I96" i="1"/>
  <c r="H96" i="1"/>
  <c r="G96" i="1"/>
  <c r="D96" i="1"/>
  <c r="C96" i="1"/>
  <c r="B96" i="1"/>
  <c r="N95" i="1"/>
  <c r="F95" i="1"/>
  <c r="E95" i="1" s="1"/>
  <c r="N94" i="1"/>
  <c r="F94" i="1" s="1"/>
  <c r="E94" i="1"/>
  <c r="E93" i="1" s="1"/>
  <c r="X93" i="1"/>
  <c r="W93" i="1"/>
  <c r="V93" i="1"/>
  <c r="U93" i="1"/>
  <c r="T93" i="1"/>
  <c r="S93" i="1"/>
  <c r="R93" i="1"/>
  <c r="Q93" i="1"/>
  <c r="P93" i="1"/>
  <c r="O93" i="1"/>
  <c r="M93" i="1"/>
  <c r="L93" i="1"/>
  <c r="K93" i="1"/>
  <c r="J93" i="1"/>
  <c r="I93" i="1"/>
  <c r="H93" i="1"/>
  <c r="G93" i="1"/>
  <c r="D93" i="1"/>
  <c r="C93" i="1"/>
  <c r="B93" i="1"/>
  <c r="N92" i="1"/>
  <c r="F92" i="1"/>
  <c r="E92" i="1" s="1"/>
  <c r="E91" i="1" s="1"/>
  <c r="X91" i="1"/>
  <c r="W91" i="1"/>
  <c r="V91" i="1"/>
  <c r="U91" i="1"/>
  <c r="T91" i="1"/>
  <c r="S91" i="1"/>
  <c r="S84" i="1" s="1"/>
  <c r="R91" i="1"/>
  <c r="Q91" i="1"/>
  <c r="P91" i="1"/>
  <c r="O91" i="1"/>
  <c r="O84" i="1" s="1"/>
  <c r="N91" i="1"/>
  <c r="M91" i="1"/>
  <c r="L91" i="1"/>
  <c r="K91" i="1"/>
  <c r="J91" i="1"/>
  <c r="I91" i="1"/>
  <c r="H91" i="1"/>
  <c r="G91" i="1"/>
  <c r="G84" i="1" s="1"/>
  <c r="D91" i="1"/>
  <c r="C91" i="1"/>
  <c r="B91" i="1"/>
  <c r="B90" i="1"/>
  <c r="N90" i="1" s="1"/>
  <c r="F90" i="1" s="1"/>
  <c r="F89" i="1" s="1"/>
  <c r="X89" i="1"/>
  <c r="W89" i="1"/>
  <c r="V89" i="1"/>
  <c r="U89" i="1"/>
  <c r="U86" i="1" s="1"/>
  <c r="T89" i="1"/>
  <c r="S89" i="1"/>
  <c r="R89" i="1"/>
  <c r="Q89" i="1"/>
  <c r="Q86" i="1" s="1"/>
  <c r="P89" i="1"/>
  <c r="O89" i="1"/>
  <c r="M89" i="1"/>
  <c r="L89" i="1"/>
  <c r="L84" i="1" s="1"/>
  <c r="L73" i="1" s="1"/>
  <c r="K89" i="1"/>
  <c r="J89" i="1"/>
  <c r="I89" i="1"/>
  <c r="H89" i="1"/>
  <c r="G89" i="1"/>
  <c r="D89" i="1"/>
  <c r="C89" i="1"/>
  <c r="N88" i="1"/>
  <c r="F88" i="1" s="1"/>
  <c r="X87" i="1"/>
  <c r="X86" i="1" s="1"/>
  <c r="W87" i="1"/>
  <c r="V87" i="1"/>
  <c r="V84" i="1" s="1"/>
  <c r="U87" i="1"/>
  <c r="T87" i="1"/>
  <c r="S87" i="1"/>
  <c r="R87" i="1"/>
  <c r="R84" i="1" s="1"/>
  <c r="Q87" i="1"/>
  <c r="P87" i="1"/>
  <c r="P86" i="1" s="1"/>
  <c r="O87" i="1"/>
  <c r="N87" i="1"/>
  <c r="M87" i="1"/>
  <c r="L87" i="1"/>
  <c r="K87" i="1"/>
  <c r="J87" i="1"/>
  <c r="J84" i="1" s="1"/>
  <c r="I87" i="1"/>
  <c r="H87" i="1"/>
  <c r="G87" i="1"/>
  <c r="D87" i="1"/>
  <c r="C87" i="1"/>
  <c r="C86" i="1" s="1"/>
  <c r="B87" i="1"/>
  <c r="W86" i="1"/>
  <c r="S86" i="1"/>
  <c r="R86" i="1"/>
  <c r="O86" i="1"/>
  <c r="M86" i="1"/>
  <c r="K86" i="1"/>
  <c r="G86" i="1"/>
  <c r="X85" i="1"/>
  <c r="W85" i="1"/>
  <c r="V85" i="1"/>
  <c r="U85" i="1"/>
  <c r="T85" i="1"/>
  <c r="S85" i="1"/>
  <c r="R85" i="1"/>
  <c r="Q85" i="1"/>
  <c r="P85" i="1"/>
  <c r="O85" i="1"/>
  <c r="M85" i="1"/>
  <c r="M74" i="1" s="1"/>
  <c r="M24" i="1" s="1"/>
  <c r="L85" i="1"/>
  <c r="K85" i="1"/>
  <c r="J85" i="1"/>
  <c r="I85" i="1"/>
  <c r="H85" i="1"/>
  <c r="G85" i="1"/>
  <c r="D85" i="1"/>
  <c r="D74" i="1" s="1"/>
  <c r="C85" i="1"/>
  <c r="B85" i="1"/>
  <c r="X84" i="1"/>
  <c r="X73" i="1" s="1"/>
  <c r="W84" i="1"/>
  <c r="Q84" i="1"/>
  <c r="P84" i="1"/>
  <c r="M84" i="1"/>
  <c r="K84" i="1"/>
  <c r="H84" i="1"/>
  <c r="H73" i="1" s="1"/>
  <c r="C84" i="1"/>
  <c r="N83" i="1"/>
  <c r="N81" i="1" s="1"/>
  <c r="N82" i="1"/>
  <c r="F82" i="1"/>
  <c r="E82" i="1"/>
  <c r="X81" i="1"/>
  <c r="W81" i="1"/>
  <c r="V81" i="1"/>
  <c r="U81" i="1"/>
  <c r="U76" i="1" s="1"/>
  <c r="T81" i="1"/>
  <c r="S81" i="1"/>
  <c r="R81" i="1"/>
  <c r="Q81" i="1"/>
  <c r="P81" i="1"/>
  <c r="O81" i="1"/>
  <c r="M81" i="1"/>
  <c r="M76" i="1" s="1"/>
  <c r="M73" i="1" s="1"/>
  <c r="L81" i="1"/>
  <c r="K81" i="1"/>
  <c r="J81" i="1"/>
  <c r="I81" i="1"/>
  <c r="I76" i="1" s="1"/>
  <c r="H81" i="1"/>
  <c r="G81" i="1"/>
  <c r="D81" i="1"/>
  <c r="C81" i="1"/>
  <c r="B81" i="1"/>
  <c r="N80" i="1"/>
  <c r="F80" i="1" s="1"/>
  <c r="E80" i="1" s="1"/>
  <c r="E79" i="1" s="1"/>
  <c r="X79" i="1"/>
  <c r="X78" i="1" s="1"/>
  <c r="X75" i="1" s="1"/>
  <c r="W79" i="1"/>
  <c r="V79" i="1"/>
  <c r="V78" i="1" s="1"/>
  <c r="U79" i="1"/>
  <c r="T79" i="1"/>
  <c r="S79" i="1"/>
  <c r="S78" i="1" s="1"/>
  <c r="S75" i="1" s="1"/>
  <c r="R79" i="1"/>
  <c r="R78" i="1" s="1"/>
  <c r="R75" i="1" s="1"/>
  <c r="Q79" i="1"/>
  <c r="P79" i="1"/>
  <c r="P78" i="1" s="1"/>
  <c r="P75" i="1" s="1"/>
  <c r="O79" i="1"/>
  <c r="O76" i="1" s="1"/>
  <c r="M79" i="1"/>
  <c r="L79" i="1"/>
  <c r="L78" i="1" s="1"/>
  <c r="K79" i="1"/>
  <c r="K78" i="1" s="1"/>
  <c r="J79" i="1"/>
  <c r="J76" i="1" s="1"/>
  <c r="I79" i="1"/>
  <c r="H79" i="1"/>
  <c r="H78" i="1" s="1"/>
  <c r="G79" i="1"/>
  <c r="D79" i="1"/>
  <c r="D78" i="1" s="1"/>
  <c r="C79" i="1"/>
  <c r="B79" i="1"/>
  <c r="W78" i="1"/>
  <c r="U78" i="1"/>
  <c r="O78" i="1"/>
  <c r="I78" i="1"/>
  <c r="G78" i="1"/>
  <c r="G75" i="1" s="1"/>
  <c r="C78" i="1"/>
  <c r="B78" i="1"/>
  <c r="F77" i="1"/>
  <c r="E77" i="1" s="1"/>
  <c r="X76" i="1"/>
  <c r="W76" i="1"/>
  <c r="V76" i="1"/>
  <c r="S76" i="1"/>
  <c r="P76" i="1"/>
  <c r="L76" i="1"/>
  <c r="H76" i="1"/>
  <c r="G76" i="1"/>
  <c r="D76" i="1"/>
  <c r="C76" i="1"/>
  <c r="B76" i="1"/>
  <c r="W75" i="1"/>
  <c r="O75" i="1"/>
  <c r="C75" i="1"/>
  <c r="V74" i="1"/>
  <c r="U74" i="1"/>
  <c r="S74" i="1"/>
  <c r="R74" i="1"/>
  <c r="Q74" i="1"/>
  <c r="O74" i="1"/>
  <c r="N74" i="1"/>
  <c r="J74" i="1"/>
  <c r="I74" i="1"/>
  <c r="C74" i="1"/>
  <c r="V73" i="1"/>
  <c r="P73" i="1"/>
  <c r="J73" i="1"/>
  <c r="F72" i="1"/>
  <c r="E72" i="1"/>
  <c r="F71" i="1"/>
  <c r="E71" i="1"/>
  <c r="J70" i="1"/>
  <c r="F70" i="1"/>
  <c r="E70" i="1" s="1"/>
  <c r="J69" i="1"/>
  <c r="F69" i="1"/>
  <c r="E69" i="1"/>
  <c r="E67" i="1" s="1"/>
  <c r="E66" i="1" s="1"/>
  <c r="F68" i="1"/>
  <c r="E68" i="1"/>
  <c r="D68" i="1"/>
  <c r="C68" i="1"/>
  <c r="C66" i="1" s="1"/>
  <c r="B68" i="1"/>
  <c r="X67" i="1"/>
  <c r="X66" i="1" s="1"/>
  <c r="W67" i="1"/>
  <c r="V67" i="1"/>
  <c r="U67" i="1"/>
  <c r="T67" i="1"/>
  <c r="T66" i="1" s="1"/>
  <c r="S67" i="1"/>
  <c r="R67" i="1"/>
  <c r="Q67" i="1"/>
  <c r="P67" i="1"/>
  <c r="P66" i="1" s="1"/>
  <c r="O67" i="1"/>
  <c r="O66" i="1" s="1"/>
  <c r="N67" i="1"/>
  <c r="N66" i="1" s="1"/>
  <c r="M67" i="1"/>
  <c r="L67" i="1"/>
  <c r="L66" i="1" s="1"/>
  <c r="K67" i="1"/>
  <c r="J67" i="1"/>
  <c r="J66" i="1" s="1"/>
  <c r="I67" i="1"/>
  <c r="H67" i="1"/>
  <c r="H66" i="1" s="1"/>
  <c r="G67" i="1"/>
  <c r="F67" i="1"/>
  <c r="D67" i="1"/>
  <c r="D66" i="1" s="1"/>
  <c r="C67" i="1"/>
  <c r="B67" i="1"/>
  <c r="W66" i="1"/>
  <c r="V66" i="1"/>
  <c r="U66" i="1"/>
  <c r="S66" i="1"/>
  <c r="R66" i="1"/>
  <c r="Q66" i="1"/>
  <c r="M66" i="1"/>
  <c r="K66" i="1"/>
  <c r="I66" i="1"/>
  <c r="G66" i="1"/>
  <c r="F66" i="1"/>
  <c r="B66" i="1"/>
  <c r="N65" i="1"/>
  <c r="F65" i="1" s="1"/>
  <c r="E65" i="1" s="1"/>
  <c r="N64" i="1"/>
  <c r="F64" i="1"/>
  <c r="E64" i="1" s="1"/>
  <c r="F63" i="1"/>
  <c r="E63" i="1" s="1"/>
  <c r="X62" i="1"/>
  <c r="X61" i="1" s="1"/>
  <c r="W62" i="1"/>
  <c r="V62" i="1"/>
  <c r="V61" i="1" s="1"/>
  <c r="U62" i="1"/>
  <c r="T62" i="1"/>
  <c r="S62" i="1"/>
  <c r="R62" i="1"/>
  <c r="R61" i="1" s="1"/>
  <c r="Q62" i="1"/>
  <c r="P62" i="1"/>
  <c r="O62" i="1"/>
  <c r="N62" i="1"/>
  <c r="N61" i="1" s="1"/>
  <c r="M62" i="1"/>
  <c r="L62" i="1"/>
  <c r="K62" i="1"/>
  <c r="J62" i="1"/>
  <c r="J61" i="1" s="1"/>
  <c r="I62" i="1"/>
  <c r="H62" i="1"/>
  <c r="H61" i="1" s="1"/>
  <c r="G62" i="1"/>
  <c r="F62" i="1"/>
  <c r="F61" i="1" s="1"/>
  <c r="D62" i="1"/>
  <c r="C62" i="1"/>
  <c r="B62" i="1"/>
  <c r="B61" i="1" s="1"/>
  <c r="W61" i="1"/>
  <c r="U61" i="1"/>
  <c r="T61" i="1"/>
  <c r="S61" i="1"/>
  <c r="Q61" i="1"/>
  <c r="P61" i="1"/>
  <c r="O61" i="1"/>
  <c r="M61" i="1"/>
  <c r="L61" i="1"/>
  <c r="K61" i="1"/>
  <c r="I61" i="1"/>
  <c r="G61" i="1"/>
  <c r="D61" i="1"/>
  <c r="C61" i="1"/>
  <c r="F60" i="1"/>
  <c r="E60" i="1"/>
  <c r="D60" i="1"/>
  <c r="C60" i="1"/>
  <c r="F59" i="1"/>
  <c r="E59" i="1"/>
  <c r="D59" i="1"/>
  <c r="C59" i="1"/>
  <c r="F58" i="1"/>
  <c r="E58" i="1"/>
  <c r="F57" i="1"/>
  <c r="E57" i="1" s="1"/>
  <c r="F56" i="1"/>
  <c r="E56" i="1"/>
  <c r="D56" i="1"/>
  <c r="C56" i="1"/>
  <c r="P55" i="1"/>
  <c r="P54" i="1" s="1"/>
  <c r="F55" i="1"/>
  <c r="F54" i="1" s="1"/>
  <c r="E55" i="1"/>
  <c r="E54" i="1" s="1"/>
  <c r="X54" i="1"/>
  <c r="W54" i="1"/>
  <c r="V54" i="1"/>
  <c r="U54" i="1"/>
  <c r="T54" i="1"/>
  <c r="S54" i="1"/>
  <c r="R54" i="1"/>
  <c r="Q54" i="1"/>
  <c r="O54" i="1"/>
  <c r="O48" i="1" s="1"/>
  <c r="N54" i="1"/>
  <c r="M54" i="1"/>
  <c r="L54" i="1"/>
  <c r="K54" i="1"/>
  <c r="K46" i="1" s="1"/>
  <c r="J54" i="1"/>
  <c r="I54" i="1"/>
  <c r="H54" i="1"/>
  <c r="G54" i="1"/>
  <c r="G46" i="1" s="1"/>
  <c r="D54" i="1"/>
  <c r="C54" i="1"/>
  <c r="B54" i="1"/>
  <c r="M53" i="1"/>
  <c r="F53" i="1" s="1"/>
  <c r="F52" i="1" s="1"/>
  <c r="E53" i="1"/>
  <c r="E52" i="1" s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D52" i="1"/>
  <c r="C52" i="1"/>
  <c r="C48" i="1" s="1"/>
  <c r="B52" i="1"/>
  <c r="Q51" i="1"/>
  <c r="F51" i="1"/>
  <c r="F49" i="1" s="1"/>
  <c r="E51" i="1"/>
  <c r="E49" i="1" s="1"/>
  <c r="G50" i="1"/>
  <c r="F50" i="1"/>
  <c r="E50" i="1"/>
  <c r="X49" i="1"/>
  <c r="X48" i="1" s="1"/>
  <c r="W49" i="1"/>
  <c r="V49" i="1"/>
  <c r="V48" i="1" s="1"/>
  <c r="U49" i="1"/>
  <c r="U46" i="1" s="1"/>
  <c r="T49" i="1"/>
  <c r="T48" i="1" s="1"/>
  <c r="S49" i="1"/>
  <c r="R49" i="1"/>
  <c r="R48" i="1" s="1"/>
  <c r="Q49" i="1"/>
  <c r="Q46" i="1" s="1"/>
  <c r="P49" i="1"/>
  <c r="P46" i="1" s="1"/>
  <c r="O49" i="1"/>
  <c r="N49" i="1"/>
  <c r="N48" i="1" s="1"/>
  <c r="M49" i="1"/>
  <c r="M46" i="1" s="1"/>
  <c r="L49" i="1"/>
  <c r="L46" i="1" s="1"/>
  <c r="K49" i="1"/>
  <c r="J49" i="1"/>
  <c r="J48" i="1" s="1"/>
  <c r="I49" i="1"/>
  <c r="I46" i="1" s="1"/>
  <c r="H49" i="1"/>
  <c r="H48" i="1" s="1"/>
  <c r="G49" i="1"/>
  <c r="D49" i="1"/>
  <c r="D48" i="1" s="1"/>
  <c r="C49" i="1"/>
  <c r="B49" i="1"/>
  <c r="B48" i="1" s="1"/>
  <c r="W48" i="1"/>
  <c r="S48" i="1"/>
  <c r="Q48" i="1"/>
  <c r="M48" i="1"/>
  <c r="L48" i="1"/>
  <c r="G48" i="1"/>
  <c r="X46" i="1"/>
  <c r="W46" i="1"/>
  <c r="V46" i="1"/>
  <c r="S46" i="1"/>
  <c r="N46" i="1"/>
  <c r="J46" i="1"/>
  <c r="H46" i="1"/>
  <c r="C46" i="1"/>
  <c r="I45" i="1"/>
  <c r="F45" i="1"/>
  <c r="E45" i="1"/>
  <c r="X44" i="1"/>
  <c r="W44" i="1"/>
  <c r="V44" i="1"/>
  <c r="U44" i="1"/>
  <c r="U39" i="1" s="1"/>
  <c r="U37" i="1" s="1"/>
  <c r="T44" i="1"/>
  <c r="S44" i="1"/>
  <c r="R44" i="1"/>
  <c r="Q44" i="1"/>
  <c r="Q39" i="1" s="1"/>
  <c r="Q37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M42" i="1" s="1"/>
  <c r="M39" i="1" s="1"/>
  <c r="M37" i="1" s="1"/>
  <c r="X42" i="1"/>
  <c r="W42" i="1"/>
  <c r="W39" i="1" s="1"/>
  <c r="W37" i="1" s="1"/>
  <c r="V42" i="1"/>
  <c r="U42" i="1"/>
  <c r="T42" i="1"/>
  <c r="S42" i="1"/>
  <c r="S39" i="1" s="1"/>
  <c r="S37" i="1" s="1"/>
  <c r="R42" i="1"/>
  <c r="Q42" i="1"/>
  <c r="P42" i="1"/>
  <c r="O42" i="1"/>
  <c r="N42" i="1"/>
  <c r="L42" i="1"/>
  <c r="K42" i="1"/>
  <c r="J42" i="1"/>
  <c r="I42" i="1"/>
  <c r="H42" i="1"/>
  <c r="G42" i="1"/>
  <c r="D42" i="1"/>
  <c r="C42" i="1"/>
  <c r="B42" i="1"/>
  <c r="M41" i="1"/>
  <c r="F41" i="1"/>
  <c r="E41" i="1" s="1"/>
  <c r="E40" i="1" s="1"/>
  <c r="X40" i="1"/>
  <c r="X39" i="1" s="1"/>
  <c r="X37" i="1" s="1"/>
  <c r="W40" i="1"/>
  <c r="V40" i="1"/>
  <c r="V39" i="1" s="1"/>
  <c r="V37" i="1" s="1"/>
  <c r="U40" i="1"/>
  <c r="T40" i="1"/>
  <c r="S40" i="1"/>
  <c r="R40" i="1"/>
  <c r="R39" i="1" s="1"/>
  <c r="R37" i="1" s="1"/>
  <c r="Q40" i="1"/>
  <c r="P40" i="1"/>
  <c r="O40" i="1"/>
  <c r="N40" i="1"/>
  <c r="N39" i="1" s="1"/>
  <c r="N37" i="1" s="1"/>
  <c r="M40" i="1"/>
  <c r="L40" i="1"/>
  <c r="K40" i="1"/>
  <c r="J40" i="1"/>
  <c r="J39" i="1" s="1"/>
  <c r="J37" i="1" s="1"/>
  <c r="I40" i="1"/>
  <c r="H40" i="1"/>
  <c r="H39" i="1" s="1"/>
  <c r="H37" i="1" s="1"/>
  <c r="G40" i="1"/>
  <c r="F40" i="1"/>
  <c r="D40" i="1"/>
  <c r="C40" i="1"/>
  <c r="B40" i="1"/>
  <c r="B39" i="1" s="1"/>
  <c r="B37" i="1" s="1"/>
  <c r="T39" i="1"/>
  <c r="T37" i="1" s="1"/>
  <c r="P39" i="1"/>
  <c r="O39" i="1"/>
  <c r="L39" i="1"/>
  <c r="K39" i="1"/>
  <c r="I39" i="1"/>
  <c r="I37" i="1" s="1"/>
  <c r="G39" i="1"/>
  <c r="D39" i="1"/>
  <c r="D37" i="1" s="1"/>
  <c r="C39" i="1"/>
  <c r="P37" i="1"/>
  <c r="O37" i="1"/>
  <c r="L37" i="1"/>
  <c r="K37" i="1"/>
  <c r="G37" i="1"/>
  <c r="C37" i="1"/>
  <c r="Q36" i="1"/>
  <c r="F36" i="1"/>
  <c r="E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H34" i="1"/>
  <c r="H33" i="1" s="1"/>
  <c r="H32" i="1" s="1"/>
  <c r="X33" i="1"/>
  <c r="X32" i="1" s="1"/>
  <c r="W33" i="1"/>
  <c r="W32" i="1" s="1"/>
  <c r="V33" i="1"/>
  <c r="U33" i="1"/>
  <c r="U32" i="1" s="1"/>
  <c r="T33" i="1"/>
  <c r="T32" i="1" s="1"/>
  <c r="S33" i="1"/>
  <c r="S32" i="1" s="1"/>
  <c r="R33" i="1"/>
  <c r="Q33" i="1"/>
  <c r="Q32" i="1" s="1"/>
  <c r="P33" i="1"/>
  <c r="P32" i="1" s="1"/>
  <c r="O33" i="1"/>
  <c r="O32" i="1" s="1"/>
  <c r="N33" i="1"/>
  <c r="M33" i="1"/>
  <c r="M32" i="1" s="1"/>
  <c r="L33" i="1"/>
  <c r="L32" i="1" s="1"/>
  <c r="K33" i="1"/>
  <c r="K32" i="1" s="1"/>
  <c r="J33" i="1"/>
  <c r="I33" i="1"/>
  <c r="I32" i="1" s="1"/>
  <c r="G33" i="1"/>
  <c r="G32" i="1" s="1"/>
  <c r="D33" i="1"/>
  <c r="D32" i="1" s="1"/>
  <c r="C33" i="1"/>
  <c r="C32" i="1" s="1"/>
  <c r="B33" i="1"/>
  <c r="V32" i="1"/>
  <c r="V29" i="1" s="1"/>
  <c r="R32" i="1"/>
  <c r="R30" i="1" s="1"/>
  <c r="N32" i="1"/>
  <c r="N30" i="1" s="1"/>
  <c r="N27" i="1" s="1"/>
  <c r="J32" i="1"/>
  <c r="J29" i="1" s="1"/>
  <c r="B32" i="1"/>
  <c r="X28" i="1"/>
  <c r="W28" i="1"/>
  <c r="W24" i="1" s="1"/>
  <c r="U28" i="1"/>
  <c r="T28" i="1"/>
  <c r="S28" i="1"/>
  <c r="S24" i="1" s="1"/>
  <c r="Q28" i="1"/>
  <c r="P28" i="1"/>
  <c r="O28" i="1"/>
  <c r="O24" i="1" s="1"/>
  <c r="M28" i="1"/>
  <c r="L28" i="1"/>
  <c r="K28" i="1"/>
  <c r="I28" i="1"/>
  <c r="H28" i="1"/>
  <c r="G28" i="1"/>
  <c r="D28" i="1"/>
  <c r="C28" i="1"/>
  <c r="C24" i="1" s="1"/>
  <c r="U24" i="1"/>
  <c r="Q24" i="1"/>
  <c r="I24" i="1"/>
  <c r="D24" i="1"/>
  <c r="B19" i="1"/>
  <c r="D11" i="1"/>
  <c r="D10" i="1" s="1"/>
  <c r="D8" i="1" s="1"/>
  <c r="C11" i="1"/>
  <c r="C10" i="1" s="1"/>
  <c r="C8" i="1" s="1"/>
  <c r="B11" i="1"/>
  <c r="B10" i="1"/>
  <c r="B8" i="1" s="1"/>
  <c r="M4" i="1"/>
  <c r="M3" i="1"/>
  <c r="O29" i="1" l="1"/>
  <c r="O26" i="1" s="1"/>
  <c r="O30" i="1"/>
  <c r="G29" i="1"/>
  <c r="G30" i="1"/>
  <c r="G27" i="1" s="1"/>
  <c r="L30" i="1"/>
  <c r="L27" i="1" s="1"/>
  <c r="L23" i="1" s="1"/>
  <c r="L29" i="1"/>
  <c r="T30" i="1"/>
  <c r="T29" i="1"/>
  <c r="X29" i="1"/>
  <c r="X26" i="1" s="1"/>
  <c r="X30" i="1"/>
  <c r="X27" i="1" s="1"/>
  <c r="X23" i="1" s="1"/>
  <c r="E46" i="1"/>
  <c r="E48" i="1"/>
  <c r="E88" i="1"/>
  <c r="E87" i="1" s="1"/>
  <c r="F87" i="1"/>
  <c r="K24" i="1"/>
  <c r="I30" i="1"/>
  <c r="I27" i="1" s="1"/>
  <c r="M29" i="1"/>
  <c r="M26" i="1" s="1"/>
  <c r="M30" i="1"/>
  <c r="M27" i="1" s="1"/>
  <c r="M23" i="1" s="1"/>
  <c r="Q29" i="1"/>
  <c r="Q26" i="1" s="1"/>
  <c r="Q30" i="1"/>
  <c r="Q27" i="1" s="1"/>
  <c r="U30" i="1"/>
  <c r="U27" i="1" s="1"/>
  <c r="H29" i="1"/>
  <c r="H26" i="1" s="1"/>
  <c r="H30" i="1"/>
  <c r="H27" i="1" s="1"/>
  <c r="H23" i="1" s="1"/>
  <c r="F48" i="1"/>
  <c r="F46" i="1"/>
  <c r="E62" i="1"/>
  <c r="E61" i="1" s="1"/>
  <c r="U75" i="1"/>
  <c r="I73" i="1"/>
  <c r="D30" i="1"/>
  <c r="D29" i="1"/>
  <c r="S30" i="1"/>
  <c r="S27" i="1" s="1"/>
  <c r="S23" i="1" s="1"/>
  <c r="S29" i="1"/>
  <c r="S26" i="1" s="1"/>
  <c r="C29" i="1"/>
  <c r="C26" i="1" s="1"/>
  <c r="C30" i="1"/>
  <c r="C27" i="1" s="1"/>
  <c r="C23" i="1" s="1"/>
  <c r="K30" i="1"/>
  <c r="K27" i="1" s="1"/>
  <c r="W29" i="1"/>
  <c r="W26" i="1" s="1"/>
  <c r="W30" i="1"/>
  <c r="W27" i="1" s="1"/>
  <c r="W23" i="1" s="1"/>
  <c r="B29" i="1"/>
  <c r="P29" i="1"/>
  <c r="P26" i="1" s="1"/>
  <c r="P30" i="1"/>
  <c r="P27" i="1" s="1"/>
  <c r="P23" i="1" s="1"/>
  <c r="B30" i="1"/>
  <c r="J30" i="1"/>
  <c r="J27" i="1" s="1"/>
  <c r="J23" i="1" s="1"/>
  <c r="V30" i="1"/>
  <c r="V27" i="1" s="1"/>
  <c r="V23" i="1" s="1"/>
  <c r="N29" i="1"/>
  <c r="R29" i="1"/>
  <c r="R26" i="1" s="1"/>
  <c r="B28" i="1"/>
  <c r="F28" i="1"/>
  <c r="J28" i="1"/>
  <c r="J24" i="1" s="1"/>
  <c r="N28" i="1"/>
  <c r="N24" i="1" s="1"/>
  <c r="R28" i="1"/>
  <c r="R24" i="1" s="1"/>
  <c r="V28" i="1"/>
  <c r="V24" i="1" s="1"/>
  <c r="F34" i="1"/>
  <c r="F43" i="1"/>
  <c r="B46" i="1"/>
  <c r="R46" i="1"/>
  <c r="R27" i="1" s="1"/>
  <c r="R23" i="1" s="1"/>
  <c r="K48" i="1"/>
  <c r="K29" i="1" s="1"/>
  <c r="K26" i="1" s="1"/>
  <c r="P48" i="1"/>
  <c r="U48" i="1"/>
  <c r="U29" i="1" s="1"/>
  <c r="U26" i="1" s="1"/>
  <c r="K76" i="1"/>
  <c r="K73" i="1" s="1"/>
  <c r="R76" i="1"/>
  <c r="R73" i="1" s="1"/>
  <c r="M78" i="1"/>
  <c r="M75" i="1" s="1"/>
  <c r="H75" i="1"/>
  <c r="L75" i="1"/>
  <c r="T78" i="1"/>
  <c r="T76" i="1"/>
  <c r="F83" i="1"/>
  <c r="U84" i="1"/>
  <c r="U73" i="1" s="1"/>
  <c r="H74" i="1"/>
  <c r="H24" i="1" s="1"/>
  <c r="L74" i="1"/>
  <c r="L24" i="1" s="1"/>
  <c r="J86" i="1"/>
  <c r="V86" i="1"/>
  <c r="V75" i="1" s="1"/>
  <c r="V26" i="1" s="1"/>
  <c r="D86" i="1"/>
  <c r="D75" i="1" s="1"/>
  <c r="D84" i="1"/>
  <c r="D73" i="1" s="1"/>
  <c r="S73" i="1"/>
  <c r="Q76" i="1"/>
  <c r="Q73" i="1" s="1"/>
  <c r="Q78" i="1"/>
  <c r="Q75" i="1" s="1"/>
  <c r="E102" i="1"/>
  <c r="O46" i="1"/>
  <c r="F79" i="1"/>
  <c r="N79" i="1"/>
  <c r="D46" i="1"/>
  <c r="T46" i="1"/>
  <c r="I48" i="1"/>
  <c r="I29" i="1" s="1"/>
  <c r="I26" i="1" s="1"/>
  <c r="C73" i="1"/>
  <c r="W73" i="1"/>
  <c r="J78" i="1"/>
  <c r="J75" i="1" s="1"/>
  <c r="J26" i="1" s="1"/>
  <c r="K75" i="1"/>
  <c r="O73" i="1"/>
  <c r="P74" i="1"/>
  <c r="P24" i="1" s="1"/>
  <c r="T74" i="1"/>
  <c r="T24" i="1" s="1"/>
  <c r="X74" i="1"/>
  <c r="X24" i="1" s="1"/>
  <c r="H86" i="1"/>
  <c r="L86" i="1"/>
  <c r="T86" i="1"/>
  <c r="T84" i="1"/>
  <c r="I86" i="1"/>
  <c r="I75" i="1" s="1"/>
  <c r="I84" i="1"/>
  <c r="B89" i="1"/>
  <c r="B86" i="1" s="1"/>
  <c r="B75" i="1" s="1"/>
  <c r="N89" i="1"/>
  <c r="N84" i="1" s="1"/>
  <c r="E90" i="1"/>
  <c r="E89" i="1" s="1"/>
  <c r="F91" i="1"/>
  <c r="F105" i="1"/>
  <c r="E106" i="1"/>
  <c r="F100" i="1"/>
  <c r="E117" i="1"/>
  <c r="E115" i="1" s="1"/>
  <c r="E114" i="1" s="1"/>
  <c r="F115" i="1"/>
  <c r="F114" i="1" s="1"/>
  <c r="F93" i="1"/>
  <c r="F97" i="1"/>
  <c r="N96" i="1"/>
  <c r="F102" i="1"/>
  <c r="E104" i="1"/>
  <c r="G109" i="1"/>
  <c r="N93" i="1"/>
  <c r="N105" i="1"/>
  <c r="N99" i="1" s="1"/>
  <c r="B109" i="1"/>
  <c r="G115" i="1"/>
  <c r="G114" i="1" s="1"/>
  <c r="B108" i="1" l="1"/>
  <c r="B74" i="1"/>
  <c r="B24" i="1" s="1"/>
  <c r="E100" i="1"/>
  <c r="E105" i="1"/>
  <c r="E99" i="1" s="1"/>
  <c r="F101" i="1"/>
  <c r="F99" i="1"/>
  <c r="B84" i="1"/>
  <c r="B73" i="1" s="1"/>
  <c r="T73" i="1"/>
  <c r="E43" i="1"/>
  <c r="E42" i="1" s="1"/>
  <c r="E39" i="1" s="1"/>
  <c r="E37" i="1" s="1"/>
  <c r="F42" i="1"/>
  <c r="F39" i="1" s="1"/>
  <c r="F37" i="1" s="1"/>
  <c r="B27" i="1"/>
  <c r="B23" i="1" s="1"/>
  <c r="B121" i="1" s="1"/>
  <c r="E121" i="1" s="1"/>
  <c r="B26" i="1"/>
  <c r="K23" i="1"/>
  <c r="E28" i="1"/>
  <c r="Q23" i="1"/>
  <c r="I23" i="1"/>
  <c r="F86" i="1"/>
  <c r="T27" i="1"/>
  <c r="G26" i="1"/>
  <c r="O27" i="1"/>
  <c r="O23" i="1" s="1"/>
  <c r="F109" i="1"/>
  <c r="E109" i="1" s="1"/>
  <c r="G108" i="1"/>
  <c r="E97" i="1"/>
  <c r="F96" i="1"/>
  <c r="F84" i="1" s="1"/>
  <c r="F85" i="1"/>
  <c r="F74" i="1" s="1"/>
  <c r="N76" i="1"/>
  <c r="N73" i="1" s="1"/>
  <c r="N23" i="1" s="1"/>
  <c r="N78" i="1"/>
  <c r="N75" i="1" s="1"/>
  <c r="N26" i="1" s="1"/>
  <c r="E101" i="1"/>
  <c r="T75" i="1"/>
  <c r="E34" i="1"/>
  <c r="E33" i="1" s="1"/>
  <c r="E32" i="1" s="1"/>
  <c r="F33" i="1"/>
  <c r="F32" i="1" s="1"/>
  <c r="E86" i="1"/>
  <c r="L26" i="1"/>
  <c r="N86" i="1"/>
  <c r="F24" i="1"/>
  <c r="D26" i="1"/>
  <c r="U23" i="1"/>
  <c r="G74" i="1"/>
  <c r="G24" i="1" s="1"/>
  <c r="E83" i="1"/>
  <c r="E81" i="1" s="1"/>
  <c r="F81" i="1"/>
  <c r="F78" i="1" s="1"/>
  <c r="F75" i="1" s="1"/>
  <c r="D27" i="1"/>
  <c r="D23" i="1" s="1"/>
  <c r="T26" i="1"/>
  <c r="F76" i="1" l="1"/>
  <c r="F108" i="1"/>
  <c r="E108" i="1" s="1"/>
  <c r="G73" i="1"/>
  <c r="G23" i="1" s="1"/>
  <c r="G3" i="1" s="1"/>
  <c r="F30" i="1"/>
  <c r="F27" i="1" s="1"/>
  <c r="F29" i="1"/>
  <c r="F26" i="1" s="1"/>
  <c r="E29" i="1"/>
  <c r="E30" i="1"/>
  <c r="E27" i="1" s="1"/>
  <c r="E96" i="1"/>
  <c r="E84" i="1" s="1"/>
  <c r="E85" i="1"/>
  <c r="E74" i="1" s="1"/>
  <c r="E24" i="1" s="1"/>
  <c r="E78" i="1"/>
  <c r="E75" i="1" s="1"/>
  <c r="E76" i="1"/>
  <c r="T23" i="1"/>
  <c r="F23" i="1" l="1"/>
  <c r="E73" i="1"/>
  <c r="E23" i="1" s="1"/>
  <c r="F73" i="1"/>
  <c r="E26" i="1"/>
</calcChain>
</file>

<file path=xl/sharedStrings.xml><?xml version="1.0" encoding="utf-8"?>
<sst xmlns="http://schemas.openxmlformats.org/spreadsheetml/2006/main" count="139" uniqueCount="112">
  <si>
    <t>Пояснительная записка</t>
  </si>
  <si>
    <t>ув.</t>
  </si>
  <si>
    <t>к проекту решения районного Совета народных депутатов "О внесении изменений в Решение районного Совета народных депутатов "О бюджете муниципального образования «Клетнянский муниципальный район» на 2019 год и на плановый период 2020 и 2021 годов"</t>
  </si>
  <si>
    <t>ум.</t>
  </si>
  <si>
    <t xml:space="preserve">         На рассмотрение очередной сессии Клетнянского районного Совета народных депутатов вносится проект изменений в Решение районного Совета народных депутатов от 21.12.18.№41-1 (с учетом изменений от 21.03.19. №43-4, от 22.05.19.№44-9)</t>
  </si>
  <si>
    <t>111,119 (211,213)</t>
  </si>
  <si>
    <t>121,129 (211,213)</t>
  </si>
  <si>
    <t>611 (211+213)</t>
  </si>
  <si>
    <t>310+320</t>
  </si>
  <si>
    <t>112+113</t>
  </si>
  <si>
    <t>122+123</t>
  </si>
  <si>
    <t>610 без 211+213</t>
  </si>
  <si>
    <t>Наименование</t>
  </si>
  <si>
    <t>Изменения +,-</t>
  </si>
  <si>
    <t xml:space="preserve">1.1. План по собственным доходам останется без изменений и составит на 2019 год 55 536 700 рублей, на плановый период 2020 и 2021 годов 56 641 600 рублей и 58 429 900 рублей соответственно. </t>
  </si>
  <si>
    <t>1.2. Безвозмездные поступления в 2019 году изменятся в сторону увеличения на 15 801 977,90 рублей и составят 205 069 534,57 рублей, в 2020 году увеличатся на 5 000 000,00 рублей и составит 184 817 159,54 рублей, в 2021 году увеличатся на 36 820 000,00 рублей и составят 222 984 708,24 рублей</t>
  </si>
  <si>
    <t>Субсидии</t>
  </si>
  <si>
    <t xml:space="preserve"> - на строительство и реконструкцию (модернизацию) объектов питьевого водоснабжения
</t>
  </si>
  <si>
    <t xml:space="preserve"> -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</si>
  <si>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- на реализацию мероприятий по обеспечению жильем молодых семей</t>
  </si>
  <si>
    <t xml:space="preserve"> - на поддержку отрасли культуры</t>
  </si>
  <si>
    <t xml:space="preserve"> - на реализацию отдельных мероприятий по развитию образования</t>
  </si>
  <si>
    <t xml:space="preserve"> - на капитальный ремонт кровель муниципальных образовательных организаций Брянской области</t>
  </si>
  <si>
    <t xml:space="preserve"> - на отдельные мероприятия по развитию спорта</t>
  </si>
  <si>
    <t>Субвенции</t>
  </si>
  <si>
    <t xml:space="preserve"> -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</si>
  <si>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</si>
  <si>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за счет средств областного бюджета</t>
  </si>
  <si>
    <t>за счет средств бюджетов поселений</t>
  </si>
  <si>
    <t>за счет остатков на счете бюджета муниципального района</t>
  </si>
  <si>
    <t xml:space="preserve">По главному распорядителю «Администрация Клетнянского района» </t>
  </si>
  <si>
    <t>областной бюджет</t>
  </si>
  <si>
    <t>бюджет муниципального района</t>
  </si>
  <si>
    <t xml:space="preserve">Раздел 0104 </t>
  </si>
  <si>
    <t>1. Обеспечение деятельности главы местной администрации</t>
  </si>
  <si>
    <t xml:space="preserve"> по виду 120 - дополнительно на увеличение фонда оплаты труда главы администрации района в соответствии с постановлением Правительства Брянской области от 19.07.19.№311-п</t>
  </si>
  <si>
    <t>2. Руководство и управление в сфере установленных функций органов местного самоуправления</t>
  </si>
  <si>
    <t>по виду 850 - на уплату налога на имущество, не учтенного при формировании бюджета на 2019 год</t>
  </si>
  <si>
    <t xml:space="preserve">Раздел 0113 </t>
  </si>
  <si>
    <t>1. Эксплуатация и содержание имущества казны муниципального образования</t>
  </si>
  <si>
    <t xml:space="preserve"> - дополнительно на техническое обслуживание сетей газопортебления и газоиспльзующего оборудования (ШРП н.п.Соловьяновка, н.п.Мичурино) в соответствии с договором от 09.01.2019 г. № 113/2019  АО «Газпром газораспределение Брянск»</t>
  </si>
  <si>
    <t>2. Эксплуатация и содержание имущества, находящегося в муниципальной собственности, арендованного недвижимого имущества</t>
  </si>
  <si>
    <t xml:space="preserve"> - уменьшение ассигнований в связи с экономией в ходе проведенных торгов по приобретению стеллажей для архива</t>
  </si>
  <si>
    <t>3. Многофункциональные центры предоставления государственных и муниципальных услуг</t>
  </si>
  <si>
    <t xml:space="preserve"> - дополнительно на увеличение фонда оплаты труда в связи с увеличением с 1 сентября 2019 года </t>
  </si>
  <si>
    <t>Раздел 0309</t>
  </si>
  <si>
    <t>1. Единые дежурно-диспетчерские службы</t>
  </si>
  <si>
    <t xml:space="preserve">по виду 120 - на оплату труда работникам ЕДДС в связи с увеличением с 1 сентября 2019 года </t>
  </si>
  <si>
    <t>2. Оповещение населения об опасностях, возникающих при ведении военных действий и возникновении чрезвычайных ситуаций</t>
  </si>
  <si>
    <t xml:space="preserve"> - в соответствии с определением Арбитражного суда Брянской области от 20.06.2019 г. № А09-12959/2018 на оплату услуг оказанных АО "Ростелеком" в 2016-2018 годах по эксплуатационно-техническому обслуживанию технических средств системы оповещения в размере 165039,40 рублей и услуг по предоставлению комплекса ресурсов для размещения на площадях АО "Ростелеком" технических средств оповещения в размере 295050,51 рублей </t>
  </si>
  <si>
    <t xml:space="preserve">3. Исполнение исковых требований на основании вступивших в законную силу судебных актов, обязательств бюджета </t>
  </si>
  <si>
    <t xml:space="preserve"> - на оплату госпошлины в пользу АО "Ростелеком" по исполнительному листу Арбитражного суда Брянской области</t>
  </si>
  <si>
    <t>Раздел 0505</t>
  </si>
  <si>
    <t>1. Строительство и реконструкция (модернизация) объектов питьевого водоснабжения</t>
  </si>
  <si>
    <t xml:space="preserve"> - в соответствии с инвестиционной адресной прогаммой Брянской области, утвержденной постановлением Правительства от 31.12.18.№763-п на реконструкцию водоснабжения населенных пунктов Клетнянского района в 2020 и 2021 годах за счет средств областного и федерального бюджетов учтено 5 000 000 рублей на 2020 год и 36 820 000 рублей на 2021 год, софинансирование из местного бюджета (1процент) составит 50505 рублей и 371920 рублей соответственно</t>
  </si>
  <si>
    <t>Раздел 0801</t>
  </si>
  <si>
    <t xml:space="preserve">По разделу 1000 </t>
  </si>
  <si>
    <t>1. Реализация мероприятий по обеспечению жильем молодых семей - субсидия из областного бюджета на приобретение жилья для 4-х семей</t>
  </si>
  <si>
    <t xml:space="preserve">2. На оказание материальной помощи гражданам, пострадавшим от пожаров за счет резервного фонда администрации района </t>
  </si>
  <si>
    <t xml:space="preserve">По главному распорядителю «Управление образования администрации Клетнянского района» </t>
  </si>
  <si>
    <t>По разделу 0701</t>
  </si>
  <si>
    <t>1. Мероприятия по развитию образования</t>
  </si>
  <si>
    <t xml:space="preserve"> - МБДОУ д/с «Радуга» на текущий ремонт кровли здания</t>
  </si>
  <si>
    <t>2. Мероприятия по комплексной безопасности муниципальных учреждений</t>
  </si>
  <si>
    <t xml:space="preserve"> - уменьшение ассигнований предусмотренных на огнезащитную обработку деревянных конструкций  по дошкольным учреждениям, связи с экономией в результате заключенных договоров  </t>
  </si>
  <si>
    <t xml:space="preserve"> - уменьшение ассигнований предусмотренных на страхование газовой котельной  д/с "Сказка" в связи с оплатой в рамках муниципального задания</t>
  </si>
  <si>
    <t xml:space="preserve">По разделу 0702 </t>
  </si>
  <si>
    <t xml:space="preserve"> - на оплату ПСД по капитальному крыши МБОУ СОШ с.Акуличи (полная стоимость услуги ориентировочно составит 130 000,00 рублей, из них 96587 руб.за счет экономии в результате торгов по ремонту других объектов и 33413 руб.необходимо дополнительно)</t>
  </si>
  <si>
    <t xml:space="preserve"> - уменьшение ассигнований предусмотренных на огнезащитную обработку деревянных конструкций  СОШ №1 и СОШ №2</t>
  </si>
  <si>
    <t>3. Отдельные мероприятия по развитию образования</t>
  </si>
  <si>
    <t xml:space="preserve"> - за счет субсидии из областного бюджета на приобретение теннисного стола для МБОУ СОШ п.Мирный</t>
  </si>
  <si>
    <t>4. Капитальный ремонт кровель муниципальных образовательных организаций Брянской области</t>
  </si>
  <si>
    <t xml:space="preserve"> - увеличение за счет субсидии из областного бюджета на капитальный ремонт кровли МБОУ СОШ №2 п.Клетня </t>
  </si>
  <si>
    <t xml:space="preserve"> - уменьшение ассигнований, излишне предусмотренных из местного бюджета на софинансирование по ремонту кровли МБОУ СОШ №2 п.Клетня </t>
  </si>
  <si>
    <t xml:space="preserve">5. Создание в общеобразовательных организациях, расположенных в сельской местности, условий для занятий физической культурой и спортом </t>
  </si>
  <si>
    <t xml:space="preserve"> - увеличение за счет субсидии из областного бюджета на ремонт спортивного зала МБОУ СОШ п.Мирный</t>
  </si>
  <si>
    <t xml:space="preserve"> - уменьшение ассигнований, излишне предусмотренных из местного бюджета на софинансирование по ремонту спортивного зала МБОУ СОШ п.Мирный</t>
  </si>
  <si>
    <t xml:space="preserve">По разделу 0703 </t>
  </si>
  <si>
    <t xml:space="preserve"> - на приобретение газонной щетки для футбольного поля</t>
  </si>
  <si>
    <t xml:space="preserve"> - на приобретение кресел для актового зала детской школе искусств </t>
  </si>
  <si>
    <t>2. Отдельные мероприятия по развитию спорта</t>
  </si>
  <si>
    <t xml:space="preserve"> - увеличение за счет субсидии из областного бюджета на приобретение спортивной формы, оборудования и инвентаря для ДЮСШ</t>
  </si>
  <si>
    <t xml:space="preserve"> - уменьшение ассигнований, излишне предусмотренных из местного бюджета на софинансирование по приобретению спортивной формы, оборудования и инвентаря для ДЮСШ</t>
  </si>
  <si>
    <t xml:space="preserve">По разделу 1006 </t>
  </si>
  <si>
    <t xml:space="preserve">1. Во исполнние Закона Брянской области от 02.07.19.№66-З "О внесении изменений в Закон Брянской области «Об областном бюджете на 2019 год и на плановый период 2020 и 2021 годов» уменьшаются ассигнования по следующим направлениям:
</t>
  </si>
  <si>
    <t>1.1. Обеспечение сохранности жилых помещений, закрепленных за детьми-сиротами и детьми, оставшимися без попечения родителей</t>
  </si>
  <si>
    <t>1.2. Осуществление деятельности по опеке и попечительству, в части выплаты пособия на детей переданных на воспитание в семью опекуна (попечителя), приемную семью</t>
  </si>
  <si>
    <t>По главному распорядителю «Финансовое управление администрации Клетнянского района»</t>
  </si>
  <si>
    <t>бюджеты поселений</t>
  </si>
  <si>
    <t>1 В связи с необходимостью софинансирования расходов по реконструкции водоснабжения населенных пунктов Клетнянского района уменьшаются ассигнования планового периода:</t>
  </si>
  <si>
    <t xml:space="preserve"> -  резервного фонда администрации Клетнянского района</t>
  </si>
  <si>
    <t xml:space="preserve"> - условно-утвержденных расходов</t>
  </si>
  <si>
    <t xml:space="preserve">2. Уменьшение объема резервного фонда в соответствии с постановлениями администрации района - направлено на оказание материальной помощи гражданам, пострадавшим от пожаров </t>
  </si>
  <si>
    <t>Заместитель главы администрации района, начальник финансового управления</t>
  </si>
  <si>
    <t>В.Н.Кортелева</t>
  </si>
  <si>
    <t>Исп.И.В.Курашина</t>
  </si>
  <si>
    <t>тел.(483 38) 91831</t>
  </si>
  <si>
    <t>Расчет УУР</t>
  </si>
  <si>
    <t>2020 год (с изменениями от 16.08.19.)</t>
  </si>
  <si>
    <t>2021 год (с изменениями от 16.08.19.)</t>
  </si>
  <si>
    <t>Расходы всего</t>
  </si>
  <si>
    <t>в том числе за счет целевых МБТ:</t>
  </si>
  <si>
    <t xml:space="preserve"> - субсидии</t>
  </si>
  <si>
    <t xml:space="preserve"> - субвенции</t>
  </si>
  <si>
    <t xml:space="preserve"> - иные МБТ</t>
  </si>
  <si>
    <t>УУР</t>
  </si>
  <si>
    <t>Доля УУР без учета целевых МБТ</t>
  </si>
  <si>
    <t>1. Доходная часть бюджета муниципального района на 2019 год увеличится на 15 801 977,90 рублей и составит 260 606 234,57 рублей, на 2020 год увеличится на 5 000 000,00 рублей и составит 241 458 759,54 рублей, на 2021 год увеличится на 36 820 000,00 рублей и составит 281 414 608,24 рублей</t>
  </si>
  <si>
    <r>
      <t xml:space="preserve">     </t>
    </r>
    <r>
      <rPr>
        <b/>
        <sz val="11.5"/>
        <rFont val="Times New Roman"/>
        <family val="1"/>
        <charset val="204"/>
      </rPr>
      <t xml:space="preserve">      </t>
    </r>
    <r>
      <rPr>
        <b/>
        <u/>
        <sz val="11.5"/>
        <rFont val="Times New Roman"/>
        <family val="1"/>
        <charset val="204"/>
      </rPr>
      <t>2.Расходы бюджета на 2019 году увеличатся на 16 487 315,50 рублей,  и составят  279 041 211,71  рублей,</t>
    </r>
    <r>
      <rPr>
        <sz val="11.5"/>
        <rFont val="Times New Roman"/>
        <family val="1"/>
        <charset val="204"/>
      </rPr>
      <t xml:space="preserve"> на плановый период 2020 года увеличатся на 5 000 000 рублей и составят 241 458 759,54 рублей, на 2021 год увеличатся на 36 820 000 ,00 рублей и составят 281 414 608,24 рублей,из них:</t>
    </r>
  </si>
  <si>
    <t>1. Государственная поддержка лучших работников сельских учреждений культуры - Зайцева Елена Николаевна, заведующая Лутенским КДЦ</t>
  </si>
  <si>
    <t xml:space="preserve">2. Подключение Осиновской с/библиотеки к сети "Интернет" </t>
  </si>
  <si>
    <t>3. Дефицит бюджета муниципального района увеличится на 685337,60 рублей и составит 18 434 977,14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</si>
</sst>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1.5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.5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.5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" fontId="8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15" fillId="0" borderId="2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vertical="top" wrapText="1"/>
    </xf>
    <xf numFmtId="4" fontId="16" fillId="0" borderId="2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justify" vertical="top"/>
    </xf>
    <xf numFmtId="4" fontId="5" fillId="0" borderId="2" xfId="0" applyNumberFormat="1" applyFont="1" applyFill="1" applyBorder="1" applyAlignment="1">
      <alignment vertical="top" wrapText="1"/>
    </xf>
    <xf numFmtId="4" fontId="15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/>
    </xf>
    <xf numFmtId="4" fontId="4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vertical="top" wrapText="1"/>
    </xf>
    <xf numFmtId="4" fontId="17" fillId="0" borderId="2" xfId="0" applyNumberFormat="1" applyFont="1" applyFill="1" applyBorder="1" applyAlignment="1">
      <alignment vertical="top" wrapText="1"/>
    </xf>
    <xf numFmtId="4" fontId="18" fillId="0" borderId="2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49" fontId="5" fillId="0" borderId="2" xfId="0" applyNumberFormat="1" applyFont="1" applyFill="1" applyBorder="1" applyAlignment="1">
      <alignment horizontal="justify" vertical="top" wrapText="1"/>
    </xf>
    <xf numFmtId="49" fontId="9" fillId="0" borderId="2" xfId="0" applyNumberFormat="1" applyFont="1" applyFill="1" applyBorder="1" applyAlignment="1">
      <alignment horizontal="justify" vertical="top" wrapText="1"/>
    </xf>
    <xf numFmtId="49" fontId="4" fillId="0" borderId="2" xfId="0" applyNumberFormat="1" applyFont="1" applyFill="1" applyBorder="1" applyAlignment="1">
      <alignment horizontal="justify" vertical="top" wrapText="1"/>
    </xf>
    <xf numFmtId="4" fontId="1" fillId="0" borderId="2" xfId="0" applyNumberFormat="1" applyFont="1" applyFill="1" applyBorder="1" applyAlignment="1">
      <alignment vertical="top" wrapText="1"/>
    </xf>
    <xf numFmtId="4" fontId="13" fillId="0" borderId="2" xfId="0" applyNumberFormat="1" applyFont="1" applyFill="1" applyBorder="1" applyAlignment="1">
      <alignment horizontal="right" vertical="top" wrapText="1"/>
    </xf>
    <xf numFmtId="4" fontId="16" fillId="0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justify" vertical="top"/>
    </xf>
    <xf numFmtId="4" fontId="4" fillId="2" borderId="2" xfId="0" applyNumberFormat="1" applyFont="1" applyFill="1" applyBorder="1" applyAlignment="1">
      <alignment vertical="top" wrapText="1"/>
    </xf>
    <xf numFmtId="4" fontId="15" fillId="2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justify" vertical="top"/>
    </xf>
    <xf numFmtId="4" fontId="11" fillId="0" borderId="0" xfId="0" applyNumberFormat="1" applyFont="1" applyFill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4" fontId="21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" fontId="22" fillId="0" borderId="2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4" fontId="22" fillId="0" borderId="0" xfId="0" applyNumberFormat="1" applyFont="1" applyFill="1" applyAlignment="1">
      <alignment vertical="top" wrapText="1"/>
    </xf>
    <xf numFmtId="4" fontId="19" fillId="0" borderId="0" xfId="0" applyNumberFormat="1" applyFont="1" applyFill="1" applyAlignment="1">
      <alignment vertical="top" wrapText="1"/>
    </xf>
    <xf numFmtId="0" fontId="2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4" fontId="22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79;&#1084;&#1077;&#1085;&#1077;&#1085;&#1080;&#1103;%202019/&#1055;&#1088;&#1080;&#1083;_%202019%20&#1089;%20&#1080;&#1079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"/>
      <sheetName val="Поселениям"/>
      <sheetName val="От пос."/>
      <sheetName val="Инвест"/>
      <sheetName val="Публ"/>
      <sheetName val="Поясн март"/>
      <sheetName val="Поясн.май"/>
      <sheetName val="Поясн.авг"/>
      <sheetName val="1.Дох"/>
      <sheetName val="2.Норм"/>
      <sheetName val="3.Адм.дох"/>
      <sheetName val="4. Ист.дох."/>
      <sheetName val="5.Адм.ОГВ"/>
      <sheetName val="6. Адм.ист"/>
      <sheetName val="подвиды"/>
      <sheetName val="7.ВС"/>
      <sheetName val="8.ФС"/>
      <sheetName val="9.ПС"/>
      <sheetName val="10.1. Выр"/>
      <sheetName val="10.2.ВУС"/>
      <sheetName val="10.3 Прот"/>
      <sheetName val="11.1.Сбал"/>
      <sheetName val="11.2.Дороги"/>
      <sheetName val="11.3.Жилье"/>
      <sheetName val="11.4.Вода"/>
      <sheetName val="13.Инвест"/>
      <sheetName val="12.Ис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1">
          <cell r="L141">
            <v>7037602</v>
          </cell>
          <cell r="Q141">
            <v>46556725</v>
          </cell>
        </row>
        <row r="142">
          <cell r="L142">
            <v>113615868.54000001</v>
          </cell>
          <cell r="Q142">
            <v>111090294.24000001</v>
          </cell>
        </row>
        <row r="145">
          <cell r="L145">
            <v>4685689</v>
          </cell>
          <cell r="Q145">
            <v>4685689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388">
          <cell r="AU388">
            <v>3125495</v>
          </cell>
          <cell r="AZ388">
            <v>5956300</v>
          </cell>
        </row>
        <row r="414">
          <cell r="AU414">
            <v>241458759.54000002</v>
          </cell>
          <cell r="AZ414">
            <v>281414608.24000001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6"/>
  <sheetViews>
    <sheetView tabSelected="1" topLeftCell="A121" workbookViewId="0">
      <selection activeCell="A144" sqref="A144"/>
    </sheetView>
  </sheetViews>
  <sheetFormatPr defaultRowHeight="15" x14ac:dyDescent="0.25"/>
  <cols>
    <col min="1" max="1" width="61.7109375" style="1" customWidth="1"/>
    <col min="2" max="2" width="15.28515625" style="2" customWidth="1"/>
    <col min="3" max="3" width="13.85546875" style="2" customWidth="1"/>
    <col min="4" max="4" width="14.42578125" style="2" customWidth="1"/>
    <col min="5" max="5" width="5" style="3" hidden="1" customWidth="1"/>
    <col min="6" max="6" width="10.85546875" style="3" hidden="1" customWidth="1"/>
    <col min="7" max="7" width="8.42578125" style="3" hidden="1" customWidth="1"/>
    <col min="8" max="8" width="8.140625" style="3" hidden="1" customWidth="1"/>
    <col min="9" max="9" width="9.140625" style="3" hidden="1" customWidth="1"/>
    <col min="10" max="10" width="10" style="3" hidden="1" customWidth="1"/>
    <col min="11" max="12" width="4.5703125" style="3" hidden="1" customWidth="1"/>
    <col min="13" max="13" width="9.7109375" style="3" hidden="1" customWidth="1"/>
    <col min="14" max="14" width="10.5703125" style="3" hidden="1" customWidth="1"/>
    <col min="15" max="15" width="5.85546875" style="3" hidden="1" customWidth="1"/>
    <col min="16" max="16" width="7.28515625" style="3" hidden="1" customWidth="1"/>
    <col min="17" max="17" width="8.5703125" style="3" hidden="1" customWidth="1"/>
    <col min="18" max="18" width="4.85546875" style="3" hidden="1" customWidth="1"/>
    <col min="19" max="19" width="7.7109375" style="3" hidden="1" customWidth="1"/>
    <col min="20" max="20" width="4.140625" style="3" hidden="1" customWidth="1"/>
    <col min="21" max="21" width="4.42578125" style="3" hidden="1" customWidth="1"/>
    <col min="22" max="23" width="4" style="3" hidden="1" customWidth="1"/>
    <col min="24" max="24" width="4.140625" style="3" hidden="1" customWidth="1"/>
    <col min="25" max="25" width="12" style="3" bestFit="1" customWidth="1"/>
    <col min="26" max="16384" width="9.140625" style="2"/>
  </cols>
  <sheetData>
    <row r="1" spans="1:25" hidden="1" x14ac:dyDescent="0.25">
      <c r="M1" s="4"/>
      <c r="Y1" s="2"/>
    </row>
    <row r="2" spans="1:25" hidden="1" x14ac:dyDescent="0.25">
      <c r="G2" s="3">
        <v>110</v>
      </c>
      <c r="M2" s="4"/>
      <c r="Y2" s="2"/>
    </row>
    <row r="3" spans="1:25" ht="19.5" customHeight="1" x14ac:dyDescent="0.25">
      <c r="A3" s="68" t="s">
        <v>0</v>
      </c>
      <c r="B3" s="68"/>
      <c r="C3" s="68"/>
      <c r="D3" s="68"/>
      <c r="G3" s="4">
        <f>G4+G23+K23</f>
        <v>100992</v>
      </c>
      <c r="L3" s="3" t="s">
        <v>1</v>
      </c>
      <c r="M3" s="5" t="e">
        <f>#REF!+#REF!+#REF!+#REF!+#REF!</f>
        <v>#REF!</v>
      </c>
      <c r="Y3" s="2"/>
    </row>
    <row r="4" spans="1:25" ht="54" customHeight="1" x14ac:dyDescent="0.25">
      <c r="A4" s="69" t="s">
        <v>2</v>
      </c>
      <c r="B4" s="69"/>
      <c r="C4" s="69"/>
      <c r="D4" s="69"/>
      <c r="E4" s="6"/>
      <c r="G4" s="3">
        <v>56892</v>
      </c>
      <c r="L4" s="3" t="s">
        <v>3</v>
      </c>
      <c r="M4" s="4" t="e">
        <f>#REF!+#REF!+#REF!+#REF!+#REF!+#REF!+#REF!+#REF!+#REF!+#REF!+#REF!+#REF!+#REF!+#REF!</f>
        <v>#REF!</v>
      </c>
      <c r="Y4" s="2"/>
    </row>
    <row r="5" spans="1:25" ht="51" customHeight="1" x14ac:dyDescent="0.25">
      <c r="A5" s="70" t="s">
        <v>4</v>
      </c>
      <c r="B5" s="70"/>
      <c r="C5" s="70"/>
      <c r="D5" s="70"/>
      <c r="E5" s="7"/>
      <c r="F5" s="8"/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>
        <v>244</v>
      </c>
      <c r="N5" s="9" t="s">
        <v>11</v>
      </c>
      <c r="O5" s="9">
        <v>810</v>
      </c>
      <c r="P5" s="9">
        <v>830</v>
      </c>
      <c r="Q5" s="9">
        <v>850</v>
      </c>
      <c r="R5" s="9">
        <v>400</v>
      </c>
      <c r="S5" s="9">
        <v>870</v>
      </c>
      <c r="T5" s="9">
        <v>511</v>
      </c>
      <c r="U5" s="9">
        <v>512</v>
      </c>
      <c r="V5" s="9">
        <v>520</v>
      </c>
      <c r="W5" s="9">
        <v>530</v>
      </c>
      <c r="X5" s="9">
        <v>540</v>
      </c>
      <c r="Y5" s="2"/>
    </row>
    <row r="6" spans="1:25" ht="20.25" customHeight="1" x14ac:dyDescent="0.25">
      <c r="A6" s="10" t="s">
        <v>12</v>
      </c>
      <c r="B6" s="71" t="s">
        <v>13</v>
      </c>
      <c r="C6" s="71"/>
      <c r="D6" s="71"/>
      <c r="E6" s="7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2"/>
    </row>
    <row r="7" spans="1:25" ht="20.25" customHeight="1" x14ac:dyDescent="0.25">
      <c r="A7" s="10"/>
      <c r="B7" s="11">
        <v>2019</v>
      </c>
      <c r="C7" s="11">
        <v>2020</v>
      </c>
      <c r="D7" s="11">
        <v>2021</v>
      </c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2"/>
    </row>
    <row r="8" spans="1:25" ht="76.5" customHeight="1" x14ac:dyDescent="0.25">
      <c r="A8" s="12" t="s">
        <v>107</v>
      </c>
      <c r="B8" s="13">
        <f>B9+B10</f>
        <v>15801977.9</v>
      </c>
      <c r="C8" s="13">
        <f t="shared" ref="C8:D8" si="0">C9+C10</f>
        <v>5000000</v>
      </c>
      <c r="D8" s="13">
        <f t="shared" si="0"/>
        <v>36820000</v>
      </c>
      <c r="E8" s="7"/>
      <c r="F8" s="14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"/>
    </row>
    <row r="9" spans="1:25" ht="49.5" customHeight="1" x14ac:dyDescent="0.25">
      <c r="A9" s="15" t="s">
        <v>14</v>
      </c>
      <c r="B9" s="16">
        <v>0</v>
      </c>
      <c r="C9" s="16">
        <v>0</v>
      </c>
      <c r="D9" s="16">
        <v>0</v>
      </c>
      <c r="E9" s="7"/>
      <c r="F9" s="14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"/>
    </row>
    <row r="10" spans="1:25" ht="77.25" customHeight="1" x14ac:dyDescent="0.25">
      <c r="A10" s="15" t="s">
        <v>15</v>
      </c>
      <c r="B10" s="16">
        <f>B11+B19</f>
        <v>15801977.9</v>
      </c>
      <c r="C10" s="16">
        <f t="shared" ref="C10:D10" si="1">C11+C19</f>
        <v>5000000</v>
      </c>
      <c r="D10" s="16">
        <f t="shared" si="1"/>
        <v>36820000</v>
      </c>
      <c r="E10" s="7"/>
      <c r="F10" s="1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"/>
    </row>
    <row r="11" spans="1:25" ht="21.75" customHeight="1" x14ac:dyDescent="0.25">
      <c r="A11" s="17" t="s">
        <v>16</v>
      </c>
      <c r="B11" s="16">
        <f>SUM(B12:B18)</f>
        <v>16212577.9</v>
      </c>
      <c r="C11" s="16">
        <f t="shared" ref="C11:D11" si="2">SUM(C12:C18)</f>
        <v>5000000</v>
      </c>
      <c r="D11" s="16">
        <f t="shared" si="2"/>
        <v>36820000</v>
      </c>
      <c r="E11" s="7"/>
      <c r="F11" s="14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"/>
    </row>
    <row r="12" spans="1:25" s="23" customFormat="1" ht="29.25" customHeight="1" x14ac:dyDescent="0.25">
      <c r="A12" s="18" t="s">
        <v>17</v>
      </c>
      <c r="B12" s="19"/>
      <c r="C12" s="19">
        <v>5000000</v>
      </c>
      <c r="D12" s="19">
        <v>36820000</v>
      </c>
      <c r="E12" s="20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5" s="23" customFormat="1" ht="29.25" customHeight="1" x14ac:dyDescent="0.25">
      <c r="A13" s="24" t="s">
        <v>18</v>
      </c>
      <c r="B13" s="19">
        <v>3012176.4</v>
      </c>
      <c r="C13" s="19"/>
      <c r="D13" s="19"/>
      <c r="E13" s="2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5" s="23" customFormat="1" ht="15" customHeight="1" x14ac:dyDescent="0.25">
      <c r="A14" s="24" t="s">
        <v>19</v>
      </c>
      <c r="B14" s="19">
        <v>2582190</v>
      </c>
      <c r="C14" s="19"/>
      <c r="D14" s="19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5" s="23" customFormat="1" ht="15" customHeight="1" x14ac:dyDescent="0.25">
      <c r="A15" s="24" t="s">
        <v>20</v>
      </c>
      <c r="B15" s="19">
        <v>118279</v>
      </c>
      <c r="C15" s="19"/>
      <c r="D15" s="19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5" s="23" customFormat="1" ht="15" customHeight="1" x14ac:dyDescent="0.25">
      <c r="A16" s="24" t="s">
        <v>21</v>
      </c>
      <c r="B16" s="19">
        <v>52249</v>
      </c>
      <c r="C16" s="19"/>
      <c r="D16" s="19"/>
      <c r="E16" s="20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5" s="23" customFormat="1" ht="15" customHeight="1" x14ac:dyDescent="0.25">
      <c r="A17" s="24" t="s">
        <v>22</v>
      </c>
      <c r="B17" s="19">
        <v>10245151.5</v>
      </c>
      <c r="C17" s="19"/>
      <c r="D17" s="19"/>
      <c r="E17" s="20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5" s="23" customFormat="1" ht="15" customHeight="1" x14ac:dyDescent="0.25">
      <c r="A18" s="24" t="s">
        <v>23</v>
      </c>
      <c r="B18" s="19">
        <v>202532</v>
      </c>
      <c r="C18" s="19"/>
      <c r="D18" s="19"/>
      <c r="E18" s="20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5" ht="21.75" customHeight="1" x14ac:dyDescent="0.25">
      <c r="A19" s="15" t="s">
        <v>24</v>
      </c>
      <c r="B19" s="16">
        <f>SUM(B20:B21)</f>
        <v>-410600</v>
      </c>
      <c r="C19" s="16"/>
      <c r="D19" s="16"/>
      <c r="E19" s="7"/>
      <c r="F19" s="14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2"/>
    </row>
    <row r="20" spans="1:25" s="23" customFormat="1" ht="31.5" customHeight="1" x14ac:dyDescent="0.25">
      <c r="A20" s="24" t="s">
        <v>25</v>
      </c>
      <c r="B20" s="19">
        <v>-120000</v>
      </c>
      <c r="C20" s="19"/>
      <c r="D20" s="19"/>
      <c r="E20" s="20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5" s="23" customFormat="1" ht="63" customHeight="1" x14ac:dyDescent="0.25">
      <c r="A21" s="24" t="s">
        <v>26</v>
      </c>
      <c r="B21" s="19">
        <v>-290600</v>
      </c>
      <c r="C21" s="19"/>
      <c r="D21" s="19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5" ht="51.75" customHeight="1" x14ac:dyDescent="0.25">
      <c r="A22" s="72" t="s">
        <v>108</v>
      </c>
      <c r="B22" s="73"/>
      <c r="C22" s="73"/>
      <c r="D22" s="74"/>
      <c r="E22" s="2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2"/>
    </row>
    <row r="23" spans="1:25" ht="15" customHeight="1" x14ac:dyDescent="0.25">
      <c r="A23" s="17"/>
      <c r="B23" s="26">
        <f>B27+B73+B114</f>
        <v>16487315.5</v>
      </c>
      <c r="C23" s="26">
        <f t="shared" ref="C23:X23" si="3">C27+C73+C114</f>
        <v>5000000</v>
      </c>
      <c r="D23" s="26">
        <f t="shared" si="3"/>
        <v>36820000</v>
      </c>
      <c r="E23" s="27">
        <f t="shared" si="3"/>
        <v>40000</v>
      </c>
      <c r="F23" s="27">
        <f t="shared" si="3"/>
        <v>16487315.5</v>
      </c>
      <c r="G23" s="27">
        <f t="shared" si="3"/>
        <v>44100</v>
      </c>
      <c r="H23" s="27">
        <f t="shared" si="3"/>
        <v>89461</v>
      </c>
      <c r="I23" s="27">
        <f t="shared" si="3"/>
        <v>168500</v>
      </c>
      <c r="J23" s="27">
        <f t="shared" si="3"/>
        <v>2171590</v>
      </c>
      <c r="K23" s="27">
        <f t="shared" si="3"/>
        <v>0</v>
      </c>
      <c r="L23" s="27">
        <f t="shared" si="3"/>
        <v>0</v>
      </c>
      <c r="M23" s="27">
        <f t="shared" si="3"/>
        <v>342135</v>
      </c>
      <c r="N23" s="27">
        <f t="shared" si="3"/>
        <v>13630387</v>
      </c>
      <c r="O23" s="27">
        <f t="shared" si="3"/>
        <v>0</v>
      </c>
      <c r="P23" s="27">
        <f t="shared" si="3"/>
        <v>6700.5</v>
      </c>
      <c r="Q23" s="27">
        <f t="shared" si="3"/>
        <v>34442</v>
      </c>
      <c r="R23" s="27">
        <f t="shared" si="3"/>
        <v>0</v>
      </c>
      <c r="S23" s="27">
        <f t="shared" si="3"/>
        <v>-40000</v>
      </c>
      <c r="T23" s="27">
        <f t="shared" si="3"/>
        <v>0</v>
      </c>
      <c r="U23" s="27">
        <f t="shared" si="3"/>
        <v>0</v>
      </c>
      <c r="V23" s="27">
        <f t="shared" si="3"/>
        <v>0</v>
      </c>
      <c r="W23" s="27">
        <f t="shared" si="3"/>
        <v>0</v>
      </c>
      <c r="X23" s="27">
        <f t="shared" si="3"/>
        <v>0</v>
      </c>
      <c r="Y23" s="2"/>
    </row>
    <row r="24" spans="1:25" ht="17.25" customHeight="1" x14ac:dyDescent="0.25">
      <c r="A24" s="17" t="s">
        <v>27</v>
      </c>
      <c r="B24" s="26">
        <f>B28+B74</f>
        <v>15801977.9</v>
      </c>
      <c r="C24" s="26">
        <f t="shared" ref="C24:X24" si="4">C28+C74</f>
        <v>5000000</v>
      </c>
      <c r="D24" s="26">
        <f t="shared" si="4"/>
        <v>36820000</v>
      </c>
      <c r="E24" s="27">
        <f t="shared" si="4"/>
        <v>0</v>
      </c>
      <c r="F24" s="27">
        <f t="shared" si="4"/>
        <v>15801977.9</v>
      </c>
      <c r="G24" s="27">
        <f t="shared" si="4"/>
        <v>0</v>
      </c>
      <c r="H24" s="27">
        <f t="shared" si="4"/>
        <v>0</v>
      </c>
      <c r="I24" s="27">
        <f t="shared" si="4"/>
        <v>0</v>
      </c>
      <c r="J24" s="27">
        <f t="shared" si="4"/>
        <v>2171590</v>
      </c>
      <c r="K24" s="27">
        <f t="shared" si="4"/>
        <v>0</v>
      </c>
      <c r="L24" s="27">
        <f t="shared" si="4"/>
        <v>0</v>
      </c>
      <c r="M24" s="27">
        <f t="shared" si="4"/>
        <v>0</v>
      </c>
      <c r="N24" s="27">
        <f t="shared" si="4"/>
        <v>13630387.9</v>
      </c>
      <c r="O24" s="27">
        <f t="shared" si="4"/>
        <v>0</v>
      </c>
      <c r="P24" s="27">
        <f t="shared" si="4"/>
        <v>0</v>
      </c>
      <c r="Q24" s="27">
        <f t="shared" si="4"/>
        <v>0</v>
      </c>
      <c r="R24" s="27">
        <f t="shared" si="4"/>
        <v>0</v>
      </c>
      <c r="S24" s="27">
        <f t="shared" si="4"/>
        <v>0</v>
      </c>
      <c r="T24" s="27">
        <f t="shared" si="4"/>
        <v>0</v>
      </c>
      <c r="U24" s="27">
        <f t="shared" si="4"/>
        <v>0</v>
      </c>
      <c r="V24" s="27">
        <f t="shared" si="4"/>
        <v>0</v>
      </c>
      <c r="W24" s="27">
        <f t="shared" si="4"/>
        <v>0</v>
      </c>
      <c r="X24" s="27">
        <f t="shared" si="4"/>
        <v>0</v>
      </c>
      <c r="Y24" s="2"/>
    </row>
    <row r="25" spans="1:25" ht="15" customHeight="1" x14ac:dyDescent="0.25">
      <c r="A25" s="17" t="s">
        <v>28</v>
      </c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"/>
    </row>
    <row r="26" spans="1:25" ht="17.25" customHeight="1" x14ac:dyDescent="0.25">
      <c r="A26" s="17" t="s">
        <v>29</v>
      </c>
      <c r="B26" s="26">
        <f>B29+B75+B115</f>
        <v>685337.59999999998</v>
      </c>
      <c r="C26" s="26">
        <f t="shared" ref="C26:X26" si="5">C29+C75+C115</f>
        <v>0</v>
      </c>
      <c r="D26" s="26">
        <f t="shared" si="5"/>
        <v>0</v>
      </c>
      <c r="E26" s="27">
        <f t="shared" si="5"/>
        <v>40000</v>
      </c>
      <c r="F26" s="27">
        <f t="shared" si="5"/>
        <v>685337.59999999998</v>
      </c>
      <c r="G26" s="27">
        <f t="shared" si="5"/>
        <v>44100</v>
      </c>
      <c r="H26" s="27">
        <f t="shared" si="5"/>
        <v>89461</v>
      </c>
      <c r="I26" s="27">
        <f t="shared" si="5"/>
        <v>168500</v>
      </c>
      <c r="J26" s="27">
        <f t="shared" si="5"/>
        <v>0</v>
      </c>
      <c r="K26" s="27">
        <f t="shared" si="5"/>
        <v>0</v>
      </c>
      <c r="L26" s="27">
        <f t="shared" si="5"/>
        <v>0</v>
      </c>
      <c r="M26" s="27">
        <f t="shared" si="5"/>
        <v>342135</v>
      </c>
      <c r="N26" s="27">
        <f t="shared" si="5"/>
        <v>-0.89999999999417923</v>
      </c>
      <c r="O26" s="27">
        <f t="shared" si="5"/>
        <v>0</v>
      </c>
      <c r="P26" s="27">
        <f t="shared" si="5"/>
        <v>6700.5</v>
      </c>
      <c r="Q26" s="27">
        <f t="shared" si="5"/>
        <v>34442</v>
      </c>
      <c r="R26" s="27">
        <f t="shared" si="5"/>
        <v>0</v>
      </c>
      <c r="S26" s="27">
        <f t="shared" si="5"/>
        <v>-40000</v>
      </c>
      <c r="T26" s="27">
        <f t="shared" si="5"/>
        <v>0</v>
      </c>
      <c r="U26" s="27">
        <f t="shared" si="5"/>
        <v>0</v>
      </c>
      <c r="V26" s="27">
        <f t="shared" si="5"/>
        <v>0</v>
      </c>
      <c r="W26" s="27">
        <f t="shared" si="5"/>
        <v>0</v>
      </c>
      <c r="X26" s="27">
        <f t="shared" si="5"/>
        <v>0</v>
      </c>
      <c r="Y26" s="2"/>
    </row>
    <row r="27" spans="1:25" ht="25.5" customHeight="1" x14ac:dyDescent="0.25">
      <c r="A27" s="28" t="s">
        <v>30</v>
      </c>
      <c r="B27" s="29">
        <f t="shared" ref="B27:X29" si="6">B30+B37+B46+B56+B61+B66</f>
        <v>3425807.5</v>
      </c>
      <c r="C27" s="29">
        <f t="shared" si="6"/>
        <v>5050505</v>
      </c>
      <c r="D27" s="29">
        <f t="shared" si="6"/>
        <v>37191920</v>
      </c>
      <c r="E27" s="30">
        <f t="shared" si="6"/>
        <v>40000</v>
      </c>
      <c r="F27" s="30">
        <f t="shared" si="6"/>
        <v>3385807.5</v>
      </c>
      <c r="G27" s="30">
        <f t="shared" si="6"/>
        <v>44100</v>
      </c>
      <c r="H27" s="30">
        <f t="shared" si="6"/>
        <v>89461</v>
      </c>
      <c r="I27" s="30">
        <f t="shared" si="6"/>
        <v>168500</v>
      </c>
      <c r="J27" s="30">
        <f t="shared" si="6"/>
        <v>2582190</v>
      </c>
      <c r="K27" s="30">
        <f t="shared" si="6"/>
        <v>0</v>
      </c>
      <c r="L27" s="30">
        <f t="shared" si="6"/>
        <v>0</v>
      </c>
      <c r="M27" s="30">
        <f t="shared" si="6"/>
        <v>342135</v>
      </c>
      <c r="N27" s="30">
        <f t="shared" si="6"/>
        <v>118279</v>
      </c>
      <c r="O27" s="30">
        <f t="shared" si="6"/>
        <v>0</v>
      </c>
      <c r="P27" s="30">
        <f t="shared" si="6"/>
        <v>6700.5</v>
      </c>
      <c r="Q27" s="30">
        <f t="shared" si="6"/>
        <v>34442</v>
      </c>
      <c r="R27" s="30">
        <f t="shared" si="6"/>
        <v>0</v>
      </c>
      <c r="S27" s="30">
        <f t="shared" si="6"/>
        <v>0</v>
      </c>
      <c r="T27" s="30">
        <f t="shared" si="6"/>
        <v>0</v>
      </c>
      <c r="U27" s="30">
        <f t="shared" si="6"/>
        <v>0</v>
      </c>
      <c r="V27" s="30">
        <f t="shared" si="6"/>
        <v>0</v>
      </c>
      <c r="W27" s="30">
        <f t="shared" si="6"/>
        <v>0</v>
      </c>
      <c r="X27" s="30">
        <f t="shared" si="6"/>
        <v>0</v>
      </c>
      <c r="Y27" s="2"/>
    </row>
    <row r="28" spans="1:25" ht="15" customHeight="1" x14ac:dyDescent="0.25">
      <c r="A28" s="31" t="s">
        <v>31</v>
      </c>
      <c r="B28" s="32">
        <f t="shared" si="6"/>
        <v>2700469</v>
      </c>
      <c r="C28" s="32">
        <f t="shared" si="6"/>
        <v>5000000</v>
      </c>
      <c r="D28" s="32">
        <f t="shared" si="6"/>
        <v>36820000</v>
      </c>
      <c r="E28" s="33">
        <f t="shared" si="6"/>
        <v>0</v>
      </c>
      <c r="F28" s="33">
        <f t="shared" si="6"/>
        <v>2700469</v>
      </c>
      <c r="G28" s="33">
        <f t="shared" si="6"/>
        <v>0</v>
      </c>
      <c r="H28" s="33">
        <f t="shared" si="6"/>
        <v>0</v>
      </c>
      <c r="I28" s="33">
        <f t="shared" si="6"/>
        <v>0</v>
      </c>
      <c r="J28" s="33">
        <f t="shared" si="6"/>
        <v>2582190</v>
      </c>
      <c r="K28" s="33">
        <f t="shared" si="6"/>
        <v>0</v>
      </c>
      <c r="L28" s="33">
        <f t="shared" si="6"/>
        <v>0</v>
      </c>
      <c r="M28" s="33">
        <f t="shared" si="6"/>
        <v>0</v>
      </c>
      <c r="N28" s="33">
        <f t="shared" si="6"/>
        <v>118279</v>
      </c>
      <c r="O28" s="33">
        <f t="shared" si="6"/>
        <v>0</v>
      </c>
      <c r="P28" s="33">
        <f t="shared" si="6"/>
        <v>0</v>
      </c>
      <c r="Q28" s="33">
        <f t="shared" si="6"/>
        <v>0</v>
      </c>
      <c r="R28" s="33">
        <f t="shared" si="6"/>
        <v>0</v>
      </c>
      <c r="S28" s="33">
        <f t="shared" si="6"/>
        <v>0</v>
      </c>
      <c r="T28" s="33">
        <f t="shared" si="6"/>
        <v>0</v>
      </c>
      <c r="U28" s="33">
        <f t="shared" si="6"/>
        <v>0</v>
      </c>
      <c r="V28" s="33">
        <f t="shared" si="6"/>
        <v>0</v>
      </c>
      <c r="W28" s="33">
        <f t="shared" si="6"/>
        <v>0</v>
      </c>
      <c r="X28" s="33">
        <f t="shared" si="6"/>
        <v>0</v>
      </c>
      <c r="Y28" s="2"/>
    </row>
    <row r="29" spans="1:25" ht="15" customHeight="1" x14ac:dyDescent="0.25">
      <c r="A29" s="31" t="s">
        <v>32</v>
      </c>
      <c r="B29" s="32">
        <f t="shared" si="6"/>
        <v>725338.5</v>
      </c>
      <c r="C29" s="32">
        <f t="shared" si="6"/>
        <v>50505</v>
      </c>
      <c r="D29" s="32">
        <f t="shared" si="6"/>
        <v>371920</v>
      </c>
      <c r="E29" s="33">
        <f t="shared" si="6"/>
        <v>40000</v>
      </c>
      <c r="F29" s="33">
        <f t="shared" si="6"/>
        <v>685338.5</v>
      </c>
      <c r="G29" s="33">
        <f t="shared" si="6"/>
        <v>44100</v>
      </c>
      <c r="H29" s="33">
        <f t="shared" si="6"/>
        <v>89461</v>
      </c>
      <c r="I29" s="33">
        <f t="shared" si="6"/>
        <v>168500</v>
      </c>
      <c r="J29" s="33">
        <f t="shared" si="6"/>
        <v>0</v>
      </c>
      <c r="K29" s="33">
        <f t="shared" si="6"/>
        <v>0</v>
      </c>
      <c r="L29" s="33">
        <f t="shared" si="6"/>
        <v>0</v>
      </c>
      <c r="M29" s="33">
        <f t="shared" si="6"/>
        <v>342135</v>
      </c>
      <c r="N29" s="33">
        <f t="shared" si="6"/>
        <v>0</v>
      </c>
      <c r="O29" s="33">
        <f t="shared" si="6"/>
        <v>0</v>
      </c>
      <c r="P29" s="33">
        <f t="shared" si="6"/>
        <v>6700.5</v>
      </c>
      <c r="Q29" s="33">
        <f t="shared" si="6"/>
        <v>34442</v>
      </c>
      <c r="R29" s="33">
        <f t="shared" si="6"/>
        <v>0</v>
      </c>
      <c r="S29" s="33">
        <f t="shared" si="6"/>
        <v>0</v>
      </c>
      <c r="T29" s="33">
        <f t="shared" si="6"/>
        <v>0</v>
      </c>
      <c r="U29" s="33">
        <f t="shared" si="6"/>
        <v>0</v>
      </c>
      <c r="V29" s="33">
        <f t="shared" si="6"/>
        <v>0</v>
      </c>
      <c r="W29" s="33">
        <f t="shared" si="6"/>
        <v>0</v>
      </c>
      <c r="X29" s="33">
        <f t="shared" si="6"/>
        <v>0</v>
      </c>
      <c r="Y29" s="2"/>
    </row>
    <row r="30" spans="1:25" x14ac:dyDescent="0.25">
      <c r="A30" s="34" t="s">
        <v>33</v>
      </c>
      <c r="B30" s="35">
        <f>B31+B32</f>
        <v>117955</v>
      </c>
      <c r="C30" s="35">
        <f t="shared" ref="C30:X30" si="7">C31+C32</f>
        <v>0</v>
      </c>
      <c r="D30" s="35">
        <f t="shared" si="7"/>
        <v>0</v>
      </c>
      <c r="E30" s="33">
        <f t="shared" si="7"/>
        <v>0</v>
      </c>
      <c r="F30" s="33">
        <f t="shared" si="7"/>
        <v>117955</v>
      </c>
      <c r="G30" s="33">
        <f t="shared" si="7"/>
        <v>0</v>
      </c>
      <c r="H30" s="33">
        <f t="shared" si="7"/>
        <v>89461</v>
      </c>
      <c r="I30" s="33">
        <f t="shared" si="7"/>
        <v>0</v>
      </c>
      <c r="J30" s="33">
        <f t="shared" si="7"/>
        <v>0</v>
      </c>
      <c r="K30" s="33">
        <f t="shared" si="7"/>
        <v>0</v>
      </c>
      <c r="L30" s="33">
        <f t="shared" si="7"/>
        <v>0</v>
      </c>
      <c r="M30" s="33">
        <f t="shared" si="7"/>
        <v>0</v>
      </c>
      <c r="N30" s="33">
        <f t="shared" si="7"/>
        <v>0</v>
      </c>
      <c r="O30" s="33">
        <f t="shared" si="7"/>
        <v>0</v>
      </c>
      <c r="P30" s="33">
        <f t="shared" si="7"/>
        <v>0</v>
      </c>
      <c r="Q30" s="33">
        <f t="shared" si="7"/>
        <v>28494</v>
      </c>
      <c r="R30" s="33">
        <f t="shared" si="7"/>
        <v>0</v>
      </c>
      <c r="S30" s="33">
        <f t="shared" si="7"/>
        <v>0</v>
      </c>
      <c r="T30" s="33">
        <f t="shared" si="7"/>
        <v>0</v>
      </c>
      <c r="U30" s="33">
        <f t="shared" si="7"/>
        <v>0</v>
      </c>
      <c r="V30" s="33">
        <f t="shared" si="7"/>
        <v>0</v>
      </c>
      <c r="W30" s="33">
        <f t="shared" si="7"/>
        <v>0</v>
      </c>
      <c r="X30" s="33">
        <f t="shared" si="7"/>
        <v>0</v>
      </c>
      <c r="Y30" s="2"/>
    </row>
    <row r="31" spans="1:25" x14ac:dyDescent="0.25">
      <c r="A31" s="31" t="s">
        <v>31</v>
      </c>
      <c r="B31" s="35"/>
      <c r="C31" s="35"/>
      <c r="D31" s="35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"/>
    </row>
    <row r="32" spans="1:25" ht="15.75" customHeight="1" x14ac:dyDescent="0.25">
      <c r="A32" s="31" t="s">
        <v>32</v>
      </c>
      <c r="B32" s="36">
        <f>B33+B35</f>
        <v>117955</v>
      </c>
      <c r="C32" s="36">
        <f t="shared" ref="C32:X32" si="8">C33+C35</f>
        <v>0</v>
      </c>
      <c r="D32" s="36">
        <f t="shared" si="8"/>
        <v>0</v>
      </c>
      <c r="E32" s="37">
        <f t="shared" si="8"/>
        <v>0</v>
      </c>
      <c r="F32" s="37">
        <f t="shared" si="8"/>
        <v>117955</v>
      </c>
      <c r="G32" s="37">
        <f t="shared" si="8"/>
        <v>0</v>
      </c>
      <c r="H32" s="37">
        <f t="shared" si="8"/>
        <v>89461</v>
      </c>
      <c r="I32" s="37">
        <f t="shared" si="8"/>
        <v>0</v>
      </c>
      <c r="J32" s="37">
        <f t="shared" si="8"/>
        <v>0</v>
      </c>
      <c r="K32" s="37">
        <f t="shared" si="8"/>
        <v>0</v>
      </c>
      <c r="L32" s="37">
        <f t="shared" si="8"/>
        <v>0</v>
      </c>
      <c r="M32" s="37">
        <f t="shared" si="8"/>
        <v>0</v>
      </c>
      <c r="N32" s="37">
        <f t="shared" si="8"/>
        <v>0</v>
      </c>
      <c r="O32" s="37">
        <f t="shared" si="8"/>
        <v>0</v>
      </c>
      <c r="P32" s="37">
        <f t="shared" si="8"/>
        <v>0</v>
      </c>
      <c r="Q32" s="37">
        <f t="shared" si="8"/>
        <v>28494</v>
      </c>
      <c r="R32" s="37">
        <f t="shared" si="8"/>
        <v>0</v>
      </c>
      <c r="S32" s="37">
        <f t="shared" si="8"/>
        <v>0</v>
      </c>
      <c r="T32" s="37">
        <f t="shared" si="8"/>
        <v>0</v>
      </c>
      <c r="U32" s="37">
        <f t="shared" si="8"/>
        <v>0</v>
      </c>
      <c r="V32" s="37">
        <f t="shared" si="8"/>
        <v>0</v>
      </c>
      <c r="W32" s="37">
        <f t="shared" si="8"/>
        <v>0</v>
      </c>
      <c r="X32" s="37">
        <f t="shared" si="8"/>
        <v>0</v>
      </c>
      <c r="Y32" s="2"/>
    </row>
    <row r="33" spans="1:25" ht="18.75" customHeight="1" x14ac:dyDescent="0.25">
      <c r="A33" s="15" t="s">
        <v>34</v>
      </c>
      <c r="B33" s="32">
        <f>B34</f>
        <v>89461</v>
      </c>
      <c r="C33" s="32">
        <f t="shared" ref="C33:X33" si="9">C34</f>
        <v>0</v>
      </c>
      <c r="D33" s="32">
        <f t="shared" si="9"/>
        <v>0</v>
      </c>
      <c r="E33" s="33">
        <f t="shared" si="9"/>
        <v>0</v>
      </c>
      <c r="F33" s="33">
        <f t="shared" si="9"/>
        <v>89461</v>
      </c>
      <c r="G33" s="33">
        <f t="shared" si="9"/>
        <v>0</v>
      </c>
      <c r="H33" s="33">
        <f t="shared" si="9"/>
        <v>89461</v>
      </c>
      <c r="I33" s="33">
        <f t="shared" si="9"/>
        <v>0</v>
      </c>
      <c r="J33" s="33">
        <f t="shared" si="9"/>
        <v>0</v>
      </c>
      <c r="K33" s="33">
        <f t="shared" si="9"/>
        <v>0</v>
      </c>
      <c r="L33" s="33">
        <f t="shared" si="9"/>
        <v>0</v>
      </c>
      <c r="M33" s="33">
        <f t="shared" si="9"/>
        <v>0</v>
      </c>
      <c r="N33" s="33">
        <f t="shared" si="9"/>
        <v>0</v>
      </c>
      <c r="O33" s="33">
        <f t="shared" si="9"/>
        <v>0</v>
      </c>
      <c r="P33" s="33">
        <f t="shared" si="9"/>
        <v>0</v>
      </c>
      <c r="Q33" s="33">
        <f t="shared" si="9"/>
        <v>0</v>
      </c>
      <c r="R33" s="33">
        <f t="shared" si="9"/>
        <v>0</v>
      </c>
      <c r="S33" s="33">
        <f t="shared" si="9"/>
        <v>0</v>
      </c>
      <c r="T33" s="33">
        <f t="shared" si="9"/>
        <v>0</v>
      </c>
      <c r="U33" s="33">
        <f t="shared" si="9"/>
        <v>0</v>
      </c>
      <c r="V33" s="33">
        <f t="shared" si="9"/>
        <v>0</v>
      </c>
      <c r="W33" s="33">
        <f t="shared" si="9"/>
        <v>0</v>
      </c>
      <c r="X33" s="33">
        <f t="shared" si="9"/>
        <v>0</v>
      </c>
    </row>
    <row r="34" spans="1:25" ht="59.25" customHeight="1" x14ac:dyDescent="0.25">
      <c r="A34" s="18" t="s">
        <v>35</v>
      </c>
      <c r="B34" s="36">
        <v>89461</v>
      </c>
      <c r="C34" s="35"/>
      <c r="D34" s="35"/>
      <c r="E34" s="33">
        <f t="shared" ref="E34:E83" si="10">B34-F34</f>
        <v>0</v>
      </c>
      <c r="F34" s="14">
        <f t="shared" ref="F34:F83" si="11">SUM(G34:X34)</f>
        <v>89461</v>
      </c>
      <c r="G34" s="33"/>
      <c r="H34" s="33">
        <f>B34</f>
        <v>89461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4"/>
      <c r="U34" s="14"/>
      <c r="V34" s="14"/>
      <c r="W34" s="14"/>
      <c r="X34" s="14"/>
    </row>
    <row r="35" spans="1:25" ht="30" customHeight="1" x14ac:dyDescent="0.25">
      <c r="A35" s="17" t="s">
        <v>36</v>
      </c>
      <c r="B35" s="32">
        <f>B36</f>
        <v>28494</v>
      </c>
      <c r="C35" s="32">
        <f t="shared" ref="C35:X35" si="12">C36</f>
        <v>0</v>
      </c>
      <c r="D35" s="32">
        <f t="shared" si="12"/>
        <v>0</v>
      </c>
      <c r="E35" s="33">
        <f t="shared" si="12"/>
        <v>0</v>
      </c>
      <c r="F35" s="33">
        <f t="shared" si="12"/>
        <v>28494</v>
      </c>
      <c r="G35" s="33">
        <f t="shared" si="12"/>
        <v>0</v>
      </c>
      <c r="H35" s="33">
        <f t="shared" si="12"/>
        <v>0</v>
      </c>
      <c r="I35" s="33">
        <f t="shared" si="12"/>
        <v>0</v>
      </c>
      <c r="J35" s="33">
        <f t="shared" si="12"/>
        <v>0</v>
      </c>
      <c r="K35" s="33">
        <f t="shared" si="12"/>
        <v>0</v>
      </c>
      <c r="L35" s="33">
        <f t="shared" si="12"/>
        <v>0</v>
      </c>
      <c r="M35" s="33">
        <f t="shared" si="12"/>
        <v>0</v>
      </c>
      <c r="N35" s="33">
        <f t="shared" si="12"/>
        <v>0</v>
      </c>
      <c r="O35" s="33">
        <f t="shared" si="12"/>
        <v>0</v>
      </c>
      <c r="P35" s="33">
        <f t="shared" si="12"/>
        <v>0</v>
      </c>
      <c r="Q35" s="33">
        <f t="shared" si="12"/>
        <v>28494</v>
      </c>
      <c r="R35" s="33">
        <f t="shared" si="12"/>
        <v>0</v>
      </c>
      <c r="S35" s="33">
        <f t="shared" si="12"/>
        <v>0</v>
      </c>
      <c r="T35" s="33">
        <f t="shared" si="12"/>
        <v>0</v>
      </c>
      <c r="U35" s="33">
        <f t="shared" si="12"/>
        <v>0</v>
      </c>
      <c r="V35" s="33">
        <f t="shared" si="12"/>
        <v>0</v>
      </c>
      <c r="W35" s="33">
        <f t="shared" si="12"/>
        <v>0</v>
      </c>
      <c r="X35" s="33">
        <f t="shared" si="12"/>
        <v>0</v>
      </c>
    </row>
    <row r="36" spans="1:25" s="23" customFormat="1" ht="33.75" customHeight="1" x14ac:dyDescent="0.25">
      <c r="A36" s="18" t="s">
        <v>37</v>
      </c>
      <c r="B36" s="36">
        <v>28494</v>
      </c>
      <c r="C36" s="38"/>
      <c r="D36" s="38"/>
      <c r="E36" s="33">
        <f t="shared" si="10"/>
        <v>0</v>
      </c>
      <c r="F36" s="14">
        <f t="shared" si="11"/>
        <v>28494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>
        <f>B36</f>
        <v>28494</v>
      </c>
      <c r="R36" s="37"/>
      <c r="S36" s="37"/>
      <c r="T36" s="21"/>
      <c r="U36" s="21"/>
      <c r="V36" s="21"/>
      <c r="W36" s="21"/>
      <c r="X36" s="21"/>
      <c r="Y36" s="39"/>
    </row>
    <row r="37" spans="1:25" ht="15.75" customHeight="1" x14ac:dyDescent="0.25">
      <c r="A37" s="34" t="s">
        <v>38</v>
      </c>
      <c r="B37" s="35">
        <f>B38+B39</f>
        <v>50545</v>
      </c>
      <c r="C37" s="35">
        <f t="shared" ref="C37:X37" si="13">C38+C39</f>
        <v>0</v>
      </c>
      <c r="D37" s="35">
        <f t="shared" si="13"/>
        <v>0</v>
      </c>
      <c r="E37" s="33">
        <f t="shared" si="13"/>
        <v>0</v>
      </c>
      <c r="F37" s="33">
        <f t="shared" si="13"/>
        <v>50545</v>
      </c>
      <c r="G37" s="33">
        <f t="shared" si="13"/>
        <v>0</v>
      </c>
      <c r="H37" s="33">
        <f t="shared" si="13"/>
        <v>0</v>
      </c>
      <c r="I37" s="33">
        <f t="shared" si="13"/>
        <v>168500</v>
      </c>
      <c r="J37" s="33">
        <f t="shared" si="13"/>
        <v>0</v>
      </c>
      <c r="K37" s="33">
        <f t="shared" si="13"/>
        <v>0</v>
      </c>
      <c r="L37" s="33">
        <f t="shared" si="13"/>
        <v>0</v>
      </c>
      <c r="M37" s="33">
        <f t="shared" si="13"/>
        <v>-117955</v>
      </c>
      <c r="N37" s="33">
        <f t="shared" si="13"/>
        <v>0</v>
      </c>
      <c r="O37" s="33">
        <f t="shared" si="13"/>
        <v>0</v>
      </c>
      <c r="P37" s="33">
        <f t="shared" si="13"/>
        <v>0</v>
      </c>
      <c r="Q37" s="33">
        <f t="shared" si="13"/>
        <v>0</v>
      </c>
      <c r="R37" s="33">
        <f t="shared" si="13"/>
        <v>0</v>
      </c>
      <c r="S37" s="33">
        <f t="shared" si="13"/>
        <v>0</v>
      </c>
      <c r="T37" s="33">
        <f t="shared" si="13"/>
        <v>0</v>
      </c>
      <c r="U37" s="33">
        <f t="shared" si="13"/>
        <v>0</v>
      </c>
      <c r="V37" s="33">
        <f t="shared" si="13"/>
        <v>0</v>
      </c>
      <c r="W37" s="33">
        <f t="shared" si="13"/>
        <v>0</v>
      </c>
      <c r="X37" s="33">
        <f t="shared" si="13"/>
        <v>0</v>
      </c>
    </row>
    <row r="38" spans="1:25" s="41" customFormat="1" ht="15.75" customHeight="1" x14ac:dyDescent="0.25">
      <c r="A38" s="31" t="s">
        <v>31</v>
      </c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40"/>
    </row>
    <row r="39" spans="1:25" ht="18.75" customHeight="1" x14ac:dyDescent="0.25">
      <c r="A39" s="31" t="s">
        <v>32</v>
      </c>
      <c r="B39" s="32">
        <f>B40+B42+B44</f>
        <v>50545</v>
      </c>
      <c r="C39" s="32">
        <f t="shared" ref="C39:X39" si="14">C40+C42+C44</f>
        <v>0</v>
      </c>
      <c r="D39" s="32">
        <f t="shared" si="14"/>
        <v>0</v>
      </c>
      <c r="E39" s="33">
        <f t="shared" si="14"/>
        <v>0</v>
      </c>
      <c r="F39" s="33">
        <f t="shared" si="14"/>
        <v>50545</v>
      </c>
      <c r="G39" s="33">
        <f t="shared" si="14"/>
        <v>0</v>
      </c>
      <c r="H39" s="33">
        <f t="shared" si="14"/>
        <v>0</v>
      </c>
      <c r="I39" s="33">
        <f t="shared" si="14"/>
        <v>168500</v>
      </c>
      <c r="J39" s="33">
        <f t="shared" si="14"/>
        <v>0</v>
      </c>
      <c r="K39" s="33">
        <f t="shared" si="14"/>
        <v>0</v>
      </c>
      <c r="L39" s="33">
        <f t="shared" si="14"/>
        <v>0</v>
      </c>
      <c r="M39" s="33">
        <f t="shared" si="14"/>
        <v>-117955</v>
      </c>
      <c r="N39" s="33">
        <f t="shared" si="14"/>
        <v>0</v>
      </c>
      <c r="O39" s="33">
        <f t="shared" si="14"/>
        <v>0</v>
      </c>
      <c r="P39" s="33">
        <f t="shared" si="14"/>
        <v>0</v>
      </c>
      <c r="Q39" s="33">
        <f t="shared" si="14"/>
        <v>0</v>
      </c>
      <c r="R39" s="33">
        <f t="shared" si="14"/>
        <v>0</v>
      </c>
      <c r="S39" s="33">
        <f t="shared" si="14"/>
        <v>0</v>
      </c>
      <c r="T39" s="33">
        <f t="shared" si="14"/>
        <v>0</v>
      </c>
      <c r="U39" s="33">
        <f t="shared" si="14"/>
        <v>0</v>
      </c>
      <c r="V39" s="33">
        <f t="shared" si="14"/>
        <v>0</v>
      </c>
      <c r="W39" s="33">
        <f t="shared" si="14"/>
        <v>0</v>
      </c>
      <c r="X39" s="33">
        <f t="shared" si="14"/>
        <v>0</v>
      </c>
    </row>
    <row r="40" spans="1:25" ht="31.5" customHeight="1" x14ac:dyDescent="0.25">
      <c r="A40" s="42" t="s">
        <v>39</v>
      </c>
      <c r="B40" s="32">
        <f>B41</f>
        <v>70282</v>
      </c>
      <c r="C40" s="32">
        <f t="shared" ref="C40:X40" si="15">C41</f>
        <v>0</v>
      </c>
      <c r="D40" s="32">
        <f t="shared" si="15"/>
        <v>0</v>
      </c>
      <c r="E40" s="33">
        <f t="shared" si="15"/>
        <v>0</v>
      </c>
      <c r="F40" s="33">
        <f t="shared" si="15"/>
        <v>70282</v>
      </c>
      <c r="G40" s="33">
        <f t="shared" si="15"/>
        <v>0</v>
      </c>
      <c r="H40" s="33">
        <f t="shared" si="15"/>
        <v>0</v>
      </c>
      <c r="I40" s="33">
        <f t="shared" si="15"/>
        <v>0</v>
      </c>
      <c r="J40" s="33">
        <f t="shared" si="15"/>
        <v>0</v>
      </c>
      <c r="K40" s="33">
        <f t="shared" si="15"/>
        <v>0</v>
      </c>
      <c r="L40" s="33">
        <f t="shared" si="15"/>
        <v>0</v>
      </c>
      <c r="M40" s="33">
        <f t="shared" si="15"/>
        <v>70282</v>
      </c>
      <c r="N40" s="33">
        <f t="shared" si="15"/>
        <v>0</v>
      </c>
      <c r="O40" s="33">
        <f t="shared" si="15"/>
        <v>0</v>
      </c>
      <c r="P40" s="33">
        <f t="shared" si="15"/>
        <v>0</v>
      </c>
      <c r="Q40" s="33">
        <f t="shared" si="15"/>
        <v>0</v>
      </c>
      <c r="R40" s="33">
        <f t="shared" si="15"/>
        <v>0</v>
      </c>
      <c r="S40" s="33">
        <f t="shared" si="15"/>
        <v>0</v>
      </c>
      <c r="T40" s="33">
        <f t="shared" si="15"/>
        <v>0</v>
      </c>
      <c r="U40" s="33">
        <f t="shared" si="15"/>
        <v>0</v>
      </c>
      <c r="V40" s="33">
        <f t="shared" si="15"/>
        <v>0</v>
      </c>
      <c r="W40" s="33">
        <f t="shared" si="15"/>
        <v>0</v>
      </c>
      <c r="X40" s="33">
        <f t="shared" si="15"/>
        <v>0</v>
      </c>
    </row>
    <row r="41" spans="1:25" s="23" customFormat="1" ht="78" customHeight="1" x14ac:dyDescent="0.25">
      <c r="A41" s="43" t="s">
        <v>40</v>
      </c>
      <c r="B41" s="36">
        <v>70282</v>
      </c>
      <c r="C41" s="36"/>
      <c r="D41" s="36"/>
      <c r="E41" s="33">
        <f t="shared" si="10"/>
        <v>0</v>
      </c>
      <c r="F41" s="14">
        <f t="shared" si="11"/>
        <v>70282</v>
      </c>
      <c r="G41" s="22"/>
      <c r="H41" s="22"/>
      <c r="I41" s="22"/>
      <c r="J41" s="22"/>
      <c r="K41" s="22"/>
      <c r="L41" s="22"/>
      <c r="M41" s="21">
        <f>B41</f>
        <v>70282</v>
      </c>
      <c r="N41" s="22"/>
      <c r="O41" s="22"/>
      <c r="P41" s="22"/>
      <c r="Q41" s="22"/>
      <c r="R41" s="22"/>
      <c r="S41" s="21"/>
      <c r="T41" s="22"/>
      <c r="U41" s="22"/>
      <c r="V41" s="22"/>
      <c r="W41" s="22"/>
      <c r="X41" s="22"/>
      <c r="Y41" s="39"/>
    </row>
    <row r="42" spans="1:25" ht="45.75" customHeight="1" x14ac:dyDescent="0.25">
      <c r="A42" s="42" t="s">
        <v>41</v>
      </c>
      <c r="B42" s="32">
        <f>B43</f>
        <v>-188237</v>
      </c>
      <c r="C42" s="32">
        <f t="shared" ref="C42:X42" si="16">C43</f>
        <v>0</v>
      </c>
      <c r="D42" s="32">
        <f t="shared" si="16"/>
        <v>0</v>
      </c>
      <c r="E42" s="33">
        <f t="shared" si="16"/>
        <v>0</v>
      </c>
      <c r="F42" s="33">
        <f t="shared" si="16"/>
        <v>-188237</v>
      </c>
      <c r="G42" s="33">
        <f t="shared" si="16"/>
        <v>0</v>
      </c>
      <c r="H42" s="33">
        <f t="shared" si="16"/>
        <v>0</v>
      </c>
      <c r="I42" s="33">
        <f t="shared" si="16"/>
        <v>0</v>
      </c>
      <c r="J42" s="33">
        <f t="shared" si="16"/>
        <v>0</v>
      </c>
      <c r="K42" s="33">
        <f t="shared" si="16"/>
        <v>0</v>
      </c>
      <c r="L42" s="33">
        <f t="shared" si="16"/>
        <v>0</v>
      </c>
      <c r="M42" s="33">
        <f t="shared" si="16"/>
        <v>-188237</v>
      </c>
      <c r="N42" s="33">
        <f t="shared" si="16"/>
        <v>0</v>
      </c>
      <c r="O42" s="33">
        <f t="shared" si="16"/>
        <v>0</v>
      </c>
      <c r="P42" s="33">
        <f t="shared" si="16"/>
        <v>0</v>
      </c>
      <c r="Q42" s="33">
        <f t="shared" si="16"/>
        <v>0</v>
      </c>
      <c r="R42" s="33">
        <f t="shared" si="16"/>
        <v>0</v>
      </c>
      <c r="S42" s="33">
        <f t="shared" si="16"/>
        <v>0</v>
      </c>
      <c r="T42" s="33">
        <f t="shared" si="16"/>
        <v>0</v>
      </c>
      <c r="U42" s="33">
        <f t="shared" si="16"/>
        <v>0</v>
      </c>
      <c r="V42" s="33">
        <f t="shared" si="16"/>
        <v>0</v>
      </c>
      <c r="W42" s="33">
        <f t="shared" si="16"/>
        <v>0</v>
      </c>
      <c r="X42" s="33">
        <f t="shared" si="16"/>
        <v>0</v>
      </c>
    </row>
    <row r="43" spans="1:25" s="23" customFormat="1" ht="31.5" customHeight="1" x14ac:dyDescent="0.25">
      <c r="A43" s="43" t="s">
        <v>42</v>
      </c>
      <c r="B43" s="36">
        <v>-188237</v>
      </c>
      <c r="C43" s="36"/>
      <c r="D43" s="36"/>
      <c r="E43" s="33">
        <f t="shared" si="10"/>
        <v>0</v>
      </c>
      <c r="F43" s="14">
        <f t="shared" si="11"/>
        <v>-188237</v>
      </c>
      <c r="G43" s="22"/>
      <c r="H43" s="22"/>
      <c r="I43" s="22"/>
      <c r="J43" s="22"/>
      <c r="K43" s="22"/>
      <c r="L43" s="22"/>
      <c r="M43" s="21">
        <f>B43</f>
        <v>-188237</v>
      </c>
      <c r="N43" s="22"/>
      <c r="O43" s="22"/>
      <c r="P43" s="22"/>
      <c r="Q43" s="22"/>
      <c r="R43" s="22"/>
      <c r="S43" s="21"/>
      <c r="T43" s="22"/>
      <c r="U43" s="22"/>
      <c r="V43" s="22"/>
      <c r="W43" s="22"/>
      <c r="X43" s="22"/>
      <c r="Y43" s="39"/>
    </row>
    <row r="44" spans="1:25" ht="31.5" customHeight="1" x14ac:dyDescent="0.25">
      <c r="A44" s="42" t="s">
        <v>43</v>
      </c>
      <c r="B44" s="32">
        <f>B45</f>
        <v>168500</v>
      </c>
      <c r="C44" s="32">
        <f t="shared" ref="C44:X44" si="17">C45</f>
        <v>0</v>
      </c>
      <c r="D44" s="32">
        <f t="shared" si="17"/>
        <v>0</v>
      </c>
      <c r="E44" s="33">
        <f t="shared" si="17"/>
        <v>0</v>
      </c>
      <c r="F44" s="33">
        <f t="shared" si="17"/>
        <v>168500</v>
      </c>
      <c r="G44" s="33">
        <f t="shared" si="17"/>
        <v>0</v>
      </c>
      <c r="H44" s="33">
        <f t="shared" si="17"/>
        <v>0</v>
      </c>
      <c r="I44" s="33">
        <f t="shared" si="17"/>
        <v>168500</v>
      </c>
      <c r="J44" s="33">
        <f t="shared" si="17"/>
        <v>0</v>
      </c>
      <c r="K44" s="33">
        <f t="shared" si="17"/>
        <v>0</v>
      </c>
      <c r="L44" s="33">
        <f t="shared" si="17"/>
        <v>0</v>
      </c>
      <c r="M44" s="33">
        <f t="shared" si="17"/>
        <v>0</v>
      </c>
      <c r="N44" s="33">
        <f t="shared" si="17"/>
        <v>0</v>
      </c>
      <c r="O44" s="33">
        <f t="shared" si="17"/>
        <v>0</v>
      </c>
      <c r="P44" s="33">
        <f t="shared" si="17"/>
        <v>0</v>
      </c>
      <c r="Q44" s="33">
        <f t="shared" si="17"/>
        <v>0</v>
      </c>
      <c r="R44" s="33">
        <f t="shared" si="17"/>
        <v>0</v>
      </c>
      <c r="S44" s="33">
        <f t="shared" si="17"/>
        <v>0</v>
      </c>
      <c r="T44" s="33">
        <f t="shared" si="17"/>
        <v>0</v>
      </c>
      <c r="U44" s="33">
        <f t="shared" si="17"/>
        <v>0</v>
      </c>
      <c r="V44" s="33">
        <f t="shared" si="17"/>
        <v>0</v>
      </c>
      <c r="W44" s="33">
        <f t="shared" si="17"/>
        <v>0</v>
      </c>
      <c r="X44" s="33">
        <f t="shared" si="17"/>
        <v>0</v>
      </c>
    </row>
    <row r="45" spans="1:25" s="23" customFormat="1" ht="31.5" customHeight="1" x14ac:dyDescent="0.25">
      <c r="A45" s="43" t="s">
        <v>44</v>
      </c>
      <c r="B45" s="36">
        <v>168500</v>
      </c>
      <c r="C45" s="36"/>
      <c r="D45" s="36"/>
      <c r="E45" s="33">
        <f t="shared" si="10"/>
        <v>0</v>
      </c>
      <c r="F45" s="14">
        <f t="shared" si="11"/>
        <v>168500</v>
      </c>
      <c r="G45" s="22"/>
      <c r="H45" s="22"/>
      <c r="I45" s="21">
        <f>B45</f>
        <v>168500</v>
      </c>
      <c r="J45" s="22"/>
      <c r="K45" s="22"/>
      <c r="L45" s="22"/>
      <c r="M45" s="21"/>
      <c r="N45" s="22"/>
      <c r="O45" s="22"/>
      <c r="P45" s="22"/>
      <c r="Q45" s="22"/>
      <c r="R45" s="22"/>
      <c r="S45" s="21"/>
      <c r="T45" s="22"/>
      <c r="U45" s="22"/>
      <c r="V45" s="22"/>
      <c r="W45" s="22"/>
      <c r="X45" s="22"/>
      <c r="Y45" s="39"/>
    </row>
    <row r="46" spans="1:25" ht="15.75" customHeight="1" x14ac:dyDescent="0.25">
      <c r="A46" s="34" t="s">
        <v>45</v>
      </c>
      <c r="B46" s="35">
        <f>B49+B52+B54</f>
        <v>516838.5</v>
      </c>
      <c r="C46" s="35">
        <f t="shared" ref="C46:X46" si="18">C49+C52+C54</f>
        <v>0</v>
      </c>
      <c r="D46" s="35">
        <f t="shared" si="18"/>
        <v>0</v>
      </c>
      <c r="E46" s="33">
        <f t="shared" si="18"/>
        <v>0</v>
      </c>
      <c r="F46" s="33">
        <f t="shared" si="18"/>
        <v>516838.5</v>
      </c>
      <c r="G46" s="33">
        <f t="shared" si="18"/>
        <v>44100</v>
      </c>
      <c r="H46" s="33">
        <f t="shared" si="18"/>
        <v>0</v>
      </c>
      <c r="I46" s="33">
        <f t="shared" si="18"/>
        <v>0</v>
      </c>
      <c r="J46" s="33">
        <f t="shared" si="18"/>
        <v>0</v>
      </c>
      <c r="K46" s="33">
        <f t="shared" si="18"/>
        <v>0</v>
      </c>
      <c r="L46" s="33">
        <f t="shared" si="18"/>
        <v>0</v>
      </c>
      <c r="M46" s="33">
        <f t="shared" si="18"/>
        <v>460090</v>
      </c>
      <c r="N46" s="33">
        <f t="shared" si="18"/>
        <v>0</v>
      </c>
      <c r="O46" s="33">
        <f t="shared" si="18"/>
        <v>0</v>
      </c>
      <c r="P46" s="33">
        <f t="shared" si="18"/>
        <v>6700.5</v>
      </c>
      <c r="Q46" s="33">
        <f t="shared" si="18"/>
        <v>5948</v>
      </c>
      <c r="R46" s="33">
        <f t="shared" si="18"/>
        <v>0</v>
      </c>
      <c r="S46" s="33">
        <f t="shared" si="18"/>
        <v>0</v>
      </c>
      <c r="T46" s="33">
        <f t="shared" si="18"/>
        <v>0</v>
      </c>
      <c r="U46" s="33">
        <f t="shared" si="18"/>
        <v>0</v>
      </c>
      <c r="V46" s="33">
        <f t="shared" si="18"/>
        <v>0</v>
      </c>
      <c r="W46" s="33">
        <f t="shared" si="18"/>
        <v>0</v>
      </c>
      <c r="X46" s="33">
        <f t="shared" si="18"/>
        <v>0</v>
      </c>
    </row>
    <row r="47" spans="1:25" ht="15.75" customHeight="1" x14ac:dyDescent="0.25">
      <c r="A47" s="31" t="s">
        <v>31</v>
      </c>
      <c r="B47" s="32"/>
      <c r="C47" s="32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5" ht="15.75" customHeight="1" x14ac:dyDescent="0.25">
      <c r="A48" s="31" t="s">
        <v>32</v>
      </c>
      <c r="B48" s="32">
        <f>B49+B52+B54</f>
        <v>516838.5</v>
      </c>
      <c r="C48" s="32">
        <f t="shared" ref="C48:X48" si="19">C49+C52+C54</f>
        <v>0</v>
      </c>
      <c r="D48" s="32">
        <f t="shared" si="19"/>
        <v>0</v>
      </c>
      <c r="E48" s="33">
        <f t="shared" si="19"/>
        <v>0</v>
      </c>
      <c r="F48" s="33">
        <f t="shared" si="19"/>
        <v>516838.5</v>
      </c>
      <c r="G48" s="33">
        <f t="shared" si="19"/>
        <v>44100</v>
      </c>
      <c r="H48" s="33">
        <f t="shared" si="19"/>
        <v>0</v>
      </c>
      <c r="I48" s="33">
        <f t="shared" si="19"/>
        <v>0</v>
      </c>
      <c r="J48" s="33">
        <f t="shared" si="19"/>
        <v>0</v>
      </c>
      <c r="K48" s="33">
        <f t="shared" si="19"/>
        <v>0</v>
      </c>
      <c r="L48" s="33">
        <f t="shared" si="19"/>
        <v>0</v>
      </c>
      <c r="M48" s="33">
        <f t="shared" si="19"/>
        <v>460090</v>
      </c>
      <c r="N48" s="33">
        <f t="shared" si="19"/>
        <v>0</v>
      </c>
      <c r="O48" s="33">
        <f t="shared" si="19"/>
        <v>0</v>
      </c>
      <c r="P48" s="33">
        <f t="shared" si="19"/>
        <v>6700.5</v>
      </c>
      <c r="Q48" s="33">
        <f t="shared" si="19"/>
        <v>5948</v>
      </c>
      <c r="R48" s="33">
        <f t="shared" si="19"/>
        <v>0</v>
      </c>
      <c r="S48" s="33">
        <f t="shared" si="19"/>
        <v>0</v>
      </c>
      <c r="T48" s="33">
        <f t="shared" si="19"/>
        <v>0</v>
      </c>
      <c r="U48" s="33">
        <f t="shared" si="19"/>
        <v>0</v>
      </c>
      <c r="V48" s="33">
        <f t="shared" si="19"/>
        <v>0</v>
      </c>
      <c r="W48" s="33">
        <f t="shared" si="19"/>
        <v>0</v>
      </c>
      <c r="X48" s="33">
        <f t="shared" si="19"/>
        <v>0</v>
      </c>
    </row>
    <row r="49" spans="1:25" ht="21" customHeight="1" x14ac:dyDescent="0.25">
      <c r="A49" s="42" t="s">
        <v>46</v>
      </c>
      <c r="B49" s="32">
        <f>B50+B51</f>
        <v>50048</v>
      </c>
      <c r="C49" s="32">
        <f t="shared" ref="C49:X49" si="20">C50+C51</f>
        <v>0</v>
      </c>
      <c r="D49" s="32">
        <f t="shared" si="20"/>
        <v>0</v>
      </c>
      <c r="E49" s="33">
        <f t="shared" si="20"/>
        <v>0</v>
      </c>
      <c r="F49" s="33">
        <f t="shared" si="20"/>
        <v>50048</v>
      </c>
      <c r="G49" s="33">
        <f t="shared" si="20"/>
        <v>44100</v>
      </c>
      <c r="H49" s="33">
        <f t="shared" si="20"/>
        <v>0</v>
      </c>
      <c r="I49" s="33">
        <f t="shared" si="20"/>
        <v>0</v>
      </c>
      <c r="J49" s="33">
        <f t="shared" si="20"/>
        <v>0</v>
      </c>
      <c r="K49" s="33">
        <f t="shared" si="20"/>
        <v>0</v>
      </c>
      <c r="L49" s="33">
        <f t="shared" si="20"/>
        <v>0</v>
      </c>
      <c r="M49" s="33">
        <f t="shared" si="20"/>
        <v>0</v>
      </c>
      <c r="N49" s="33">
        <f t="shared" si="20"/>
        <v>0</v>
      </c>
      <c r="O49" s="33">
        <f t="shared" si="20"/>
        <v>0</v>
      </c>
      <c r="P49" s="33">
        <f t="shared" si="20"/>
        <v>0</v>
      </c>
      <c r="Q49" s="33">
        <f t="shared" si="20"/>
        <v>5948</v>
      </c>
      <c r="R49" s="33">
        <f t="shared" si="20"/>
        <v>0</v>
      </c>
      <c r="S49" s="33">
        <f t="shared" si="20"/>
        <v>0</v>
      </c>
      <c r="T49" s="33">
        <f t="shared" si="20"/>
        <v>0</v>
      </c>
      <c r="U49" s="33">
        <f t="shared" si="20"/>
        <v>0</v>
      </c>
      <c r="V49" s="33">
        <f t="shared" si="20"/>
        <v>0</v>
      </c>
      <c r="W49" s="33">
        <f t="shared" si="20"/>
        <v>0</v>
      </c>
      <c r="X49" s="33">
        <f t="shared" si="20"/>
        <v>0</v>
      </c>
    </row>
    <row r="50" spans="1:25" s="23" customFormat="1" ht="33.75" customHeight="1" x14ac:dyDescent="0.25">
      <c r="A50" s="43" t="s">
        <v>47</v>
      </c>
      <c r="B50" s="36">
        <v>44100</v>
      </c>
      <c r="C50" s="36"/>
      <c r="D50" s="36"/>
      <c r="E50" s="33">
        <f t="shared" si="10"/>
        <v>0</v>
      </c>
      <c r="F50" s="14">
        <f t="shared" si="11"/>
        <v>44100</v>
      </c>
      <c r="G50" s="21">
        <f>B50</f>
        <v>44100</v>
      </c>
      <c r="H50" s="22"/>
      <c r="I50" s="22"/>
      <c r="J50" s="22"/>
      <c r="K50" s="22"/>
      <c r="L50" s="22"/>
      <c r="M50" s="21"/>
      <c r="N50" s="22"/>
      <c r="O50" s="22"/>
      <c r="P50" s="22"/>
      <c r="Q50" s="22"/>
      <c r="R50" s="22"/>
      <c r="S50" s="21"/>
      <c r="T50" s="22"/>
      <c r="U50" s="22"/>
      <c r="V50" s="22"/>
      <c r="W50" s="22"/>
      <c r="X50" s="22"/>
      <c r="Y50" s="39"/>
    </row>
    <row r="51" spans="1:25" ht="31.5" customHeight="1" x14ac:dyDescent="0.25">
      <c r="A51" s="43" t="s">
        <v>37</v>
      </c>
      <c r="B51" s="36">
        <v>5948</v>
      </c>
      <c r="C51" s="32"/>
      <c r="D51" s="32"/>
      <c r="E51" s="33">
        <f t="shared" si="10"/>
        <v>0</v>
      </c>
      <c r="F51" s="14">
        <f t="shared" si="11"/>
        <v>5948</v>
      </c>
      <c r="G51" s="8"/>
      <c r="H51" s="8"/>
      <c r="I51" s="8"/>
      <c r="J51" s="8"/>
      <c r="K51" s="8"/>
      <c r="L51" s="8"/>
      <c r="M51" s="14"/>
      <c r="N51" s="8"/>
      <c r="O51" s="8"/>
      <c r="P51" s="8"/>
      <c r="Q51" s="14">
        <f>B51</f>
        <v>5948</v>
      </c>
      <c r="R51" s="8"/>
      <c r="S51" s="14"/>
      <c r="T51" s="8"/>
      <c r="U51" s="8"/>
      <c r="V51" s="8"/>
      <c r="W51" s="8"/>
      <c r="X51" s="8"/>
    </row>
    <row r="52" spans="1:25" ht="31.5" customHeight="1" x14ac:dyDescent="0.25">
      <c r="A52" s="42" t="s">
        <v>48</v>
      </c>
      <c r="B52" s="32">
        <f>B53</f>
        <v>460090</v>
      </c>
      <c r="C52" s="32">
        <f t="shared" ref="C52:X52" si="21">C53</f>
        <v>0</v>
      </c>
      <c r="D52" s="32">
        <f t="shared" si="21"/>
        <v>0</v>
      </c>
      <c r="E52" s="33">
        <f t="shared" si="21"/>
        <v>0</v>
      </c>
      <c r="F52" s="33">
        <f t="shared" si="21"/>
        <v>460090</v>
      </c>
      <c r="G52" s="33">
        <f t="shared" si="21"/>
        <v>0</v>
      </c>
      <c r="H52" s="33">
        <f t="shared" si="21"/>
        <v>0</v>
      </c>
      <c r="I52" s="33">
        <f t="shared" si="21"/>
        <v>0</v>
      </c>
      <c r="J52" s="33">
        <f t="shared" si="21"/>
        <v>0</v>
      </c>
      <c r="K52" s="33">
        <f t="shared" si="21"/>
        <v>0</v>
      </c>
      <c r="L52" s="33">
        <f t="shared" si="21"/>
        <v>0</v>
      </c>
      <c r="M52" s="33">
        <f t="shared" si="21"/>
        <v>460090</v>
      </c>
      <c r="N52" s="33">
        <f t="shared" si="21"/>
        <v>0</v>
      </c>
      <c r="O52" s="33">
        <f t="shared" si="21"/>
        <v>0</v>
      </c>
      <c r="P52" s="33">
        <f t="shared" si="21"/>
        <v>0</v>
      </c>
      <c r="Q52" s="33">
        <f t="shared" si="21"/>
        <v>0</v>
      </c>
      <c r="R52" s="33">
        <f t="shared" si="21"/>
        <v>0</v>
      </c>
      <c r="S52" s="33">
        <f t="shared" si="21"/>
        <v>0</v>
      </c>
      <c r="T52" s="33">
        <f t="shared" si="21"/>
        <v>0</v>
      </c>
      <c r="U52" s="33">
        <f t="shared" si="21"/>
        <v>0</v>
      </c>
      <c r="V52" s="33">
        <f t="shared" si="21"/>
        <v>0</v>
      </c>
      <c r="W52" s="33">
        <f t="shared" si="21"/>
        <v>0</v>
      </c>
      <c r="X52" s="33">
        <f t="shared" si="21"/>
        <v>0</v>
      </c>
    </row>
    <row r="53" spans="1:25" s="23" customFormat="1" ht="121.5" customHeight="1" x14ac:dyDescent="0.25">
      <c r="A53" s="43" t="s">
        <v>49</v>
      </c>
      <c r="B53" s="36">
        <v>460090</v>
      </c>
      <c r="C53" s="36"/>
      <c r="D53" s="36"/>
      <c r="E53" s="33">
        <f t="shared" si="10"/>
        <v>0</v>
      </c>
      <c r="F53" s="14">
        <f t="shared" si="11"/>
        <v>460090</v>
      </c>
      <c r="G53" s="22"/>
      <c r="H53" s="22"/>
      <c r="I53" s="22"/>
      <c r="J53" s="22"/>
      <c r="K53" s="22"/>
      <c r="L53" s="22"/>
      <c r="M53" s="21">
        <f>B53</f>
        <v>460090</v>
      </c>
      <c r="N53" s="22"/>
      <c r="O53" s="22"/>
      <c r="P53" s="22"/>
      <c r="Q53" s="22"/>
      <c r="R53" s="22"/>
      <c r="S53" s="21"/>
      <c r="T53" s="22"/>
      <c r="U53" s="22"/>
      <c r="V53" s="22"/>
      <c r="W53" s="22"/>
      <c r="X53" s="22"/>
      <c r="Y53" s="39"/>
    </row>
    <row r="54" spans="1:25" ht="31.5" customHeight="1" x14ac:dyDescent="0.25">
      <c r="A54" s="42" t="s">
        <v>50</v>
      </c>
      <c r="B54" s="32">
        <f>B55</f>
        <v>6700.5</v>
      </c>
      <c r="C54" s="32">
        <f t="shared" ref="C54:X54" si="22">C55</f>
        <v>0</v>
      </c>
      <c r="D54" s="32">
        <f t="shared" si="22"/>
        <v>0</v>
      </c>
      <c r="E54" s="33">
        <f t="shared" si="22"/>
        <v>0</v>
      </c>
      <c r="F54" s="33">
        <f t="shared" si="22"/>
        <v>6700.5</v>
      </c>
      <c r="G54" s="33">
        <f t="shared" si="22"/>
        <v>0</v>
      </c>
      <c r="H54" s="33">
        <f t="shared" si="22"/>
        <v>0</v>
      </c>
      <c r="I54" s="33">
        <f t="shared" si="22"/>
        <v>0</v>
      </c>
      <c r="J54" s="33">
        <f t="shared" si="22"/>
        <v>0</v>
      </c>
      <c r="K54" s="33">
        <f t="shared" si="22"/>
        <v>0</v>
      </c>
      <c r="L54" s="33">
        <f t="shared" si="22"/>
        <v>0</v>
      </c>
      <c r="M54" s="33">
        <f t="shared" si="22"/>
        <v>0</v>
      </c>
      <c r="N54" s="33">
        <f t="shared" si="22"/>
        <v>0</v>
      </c>
      <c r="O54" s="33">
        <f t="shared" si="22"/>
        <v>0</v>
      </c>
      <c r="P54" s="33">
        <f t="shared" si="22"/>
        <v>6700.5</v>
      </c>
      <c r="Q54" s="33">
        <f t="shared" si="22"/>
        <v>0</v>
      </c>
      <c r="R54" s="33">
        <f t="shared" si="22"/>
        <v>0</v>
      </c>
      <c r="S54" s="33">
        <f t="shared" si="22"/>
        <v>0</v>
      </c>
      <c r="T54" s="33">
        <f t="shared" si="22"/>
        <v>0</v>
      </c>
      <c r="U54" s="33">
        <f t="shared" si="22"/>
        <v>0</v>
      </c>
      <c r="V54" s="33">
        <f t="shared" si="22"/>
        <v>0</v>
      </c>
      <c r="W54" s="33">
        <f t="shared" si="22"/>
        <v>0</v>
      </c>
      <c r="X54" s="33">
        <f t="shared" si="22"/>
        <v>0</v>
      </c>
    </row>
    <row r="55" spans="1:25" s="23" customFormat="1" ht="48" customHeight="1" x14ac:dyDescent="0.25">
      <c r="A55" s="43" t="s">
        <v>51</v>
      </c>
      <c r="B55" s="36">
        <v>6700.5</v>
      </c>
      <c r="C55" s="36"/>
      <c r="D55" s="36"/>
      <c r="E55" s="33">
        <f t="shared" si="10"/>
        <v>0</v>
      </c>
      <c r="F55" s="14">
        <f t="shared" si="11"/>
        <v>6700.5</v>
      </c>
      <c r="G55" s="22"/>
      <c r="H55" s="22"/>
      <c r="I55" s="22"/>
      <c r="J55" s="22"/>
      <c r="K55" s="22"/>
      <c r="L55" s="22"/>
      <c r="M55" s="21"/>
      <c r="N55" s="22"/>
      <c r="O55" s="22"/>
      <c r="P55" s="21">
        <f>B55</f>
        <v>6700.5</v>
      </c>
      <c r="Q55" s="22"/>
      <c r="R55" s="22"/>
      <c r="S55" s="21"/>
      <c r="T55" s="22"/>
      <c r="U55" s="22"/>
      <c r="V55" s="22"/>
      <c r="W55" s="22"/>
      <c r="X55" s="22"/>
      <c r="Y55" s="39"/>
    </row>
    <row r="56" spans="1:25" ht="18" customHeight="1" x14ac:dyDescent="0.25">
      <c r="A56" s="34" t="s">
        <v>52</v>
      </c>
      <c r="B56" s="32"/>
      <c r="C56" s="35">
        <f>C57+C58</f>
        <v>5050505</v>
      </c>
      <c r="D56" s="35">
        <f>D57+D58</f>
        <v>37191920</v>
      </c>
      <c r="E56" s="33">
        <f t="shared" si="10"/>
        <v>0</v>
      </c>
      <c r="F56" s="14">
        <f t="shared" si="11"/>
        <v>0</v>
      </c>
      <c r="G56" s="8"/>
      <c r="H56" s="8"/>
      <c r="I56" s="8"/>
      <c r="J56" s="8"/>
      <c r="K56" s="8"/>
      <c r="L56" s="8"/>
      <c r="M56" s="14"/>
      <c r="N56" s="8"/>
      <c r="O56" s="8"/>
      <c r="P56" s="8"/>
      <c r="Q56" s="8"/>
      <c r="R56" s="8"/>
      <c r="S56" s="14"/>
      <c r="T56" s="8"/>
      <c r="U56" s="8"/>
      <c r="V56" s="8"/>
      <c r="W56" s="8"/>
      <c r="X56" s="8"/>
    </row>
    <row r="57" spans="1:25" ht="15" customHeight="1" x14ac:dyDescent="0.25">
      <c r="A57" s="31" t="s">
        <v>31</v>
      </c>
      <c r="B57" s="32"/>
      <c r="C57" s="32">
        <v>5000000</v>
      </c>
      <c r="D57" s="32">
        <v>36820000</v>
      </c>
      <c r="E57" s="33">
        <f t="shared" si="10"/>
        <v>0</v>
      </c>
      <c r="F57" s="14">
        <f t="shared" si="11"/>
        <v>0</v>
      </c>
      <c r="G57" s="8"/>
      <c r="H57" s="8"/>
      <c r="I57" s="8"/>
      <c r="J57" s="8"/>
      <c r="K57" s="8"/>
      <c r="L57" s="8"/>
      <c r="M57" s="14"/>
      <c r="N57" s="8"/>
      <c r="O57" s="8"/>
      <c r="P57" s="8"/>
      <c r="Q57" s="8"/>
      <c r="R57" s="8"/>
      <c r="S57" s="14"/>
      <c r="T57" s="8"/>
      <c r="U57" s="8"/>
      <c r="V57" s="8"/>
      <c r="W57" s="8"/>
      <c r="X57" s="8"/>
    </row>
    <row r="58" spans="1:25" ht="15" customHeight="1" x14ac:dyDescent="0.25">
      <c r="A58" s="31" t="s">
        <v>32</v>
      </c>
      <c r="B58" s="32"/>
      <c r="C58" s="32">
        <v>50505</v>
      </c>
      <c r="D58" s="32">
        <v>371920</v>
      </c>
      <c r="E58" s="33">
        <f t="shared" si="10"/>
        <v>0</v>
      </c>
      <c r="F58" s="14">
        <f t="shared" si="11"/>
        <v>0</v>
      </c>
      <c r="G58" s="8"/>
      <c r="H58" s="8"/>
      <c r="I58" s="8"/>
      <c r="J58" s="8"/>
      <c r="K58" s="8"/>
      <c r="L58" s="8"/>
      <c r="M58" s="14"/>
      <c r="N58" s="8"/>
      <c r="O58" s="8"/>
      <c r="P58" s="8"/>
      <c r="Q58" s="8"/>
      <c r="R58" s="8"/>
      <c r="S58" s="14"/>
      <c r="T58" s="8"/>
      <c r="U58" s="8"/>
      <c r="V58" s="8"/>
      <c r="W58" s="8"/>
      <c r="X58" s="8"/>
    </row>
    <row r="59" spans="1:25" ht="31.5" customHeight="1" x14ac:dyDescent="0.25">
      <c r="A59" s="42" t="s">
        <v>53</v>
      </c>
      <c r="B59" s="32"/>
      <c r="C59" s="32">
        <f>C60</f>
        <v>5050505</v>
      </c>
      <c r="D59" s="32">
        <f>D60</f>
        <v>37191920</v>
      </c>
      <c r="E59" s="33">
        <f t="shared" si="10"/>
        <v>0</v>
      </c>
      <c r="F59" s="14">
        <f t="shared" si="11"/>
        <v>0</v>
      </c>
      <c r="G59" s="8"/>
      <c r="H59" s="8"/>
      <c r="I59" s="8"/>
      <c r="J59" s="8"/>
      <c r="K59" s="8"/>
      <c r="L59" s="8"/>
      <c r="M59" s="14"/>
      <c r="N59" s="8"/>
      <c r="O59" s="8"/>
      <c r="P59" s="8"/>
      <c r="Q59" s="8"/>
      <c r="R59" s="8"/>
      <c r="S59" s="14"/>
      <c r="T59" s="8"/>
      <c r="U59" s="8"/>
      <c r="V59" s="8"/>
      <c r="W59" s="8"/>
      <c r="X59" s="8"/>
    </row>
    <row r="60" spans="1:25" s="23" customFormat="1" ht="135.75" customHeight="1" x14ac:dyDescent="0.25">
      <c r="A60" s="43" t="s">
        <v>54</v>
      </c>
      <c r="B60" s="36"/>
      <c r="C60" s="36">
        <f>5000000+50505</f>
        <v>5050505</v>
      </c>
      <c r="D60" s="36">
        <f>36820000+371920</f>
        <v>37191920</v>
      </c>
      <c r="E60" s="37">
        <f t="shared" si="10"/>
        <v>0</v>
      </c>
      <c r="F60" s="21">
        <f t="shared" si="11"/>
        <v>0</v>
      </c>
      <c r="G60" s="22"/>
      <c r="H60" s="22"/>
      <c r="I60" s="22"/>
      <c r="J60" s="22"/>
      <c r="K60" s="22"/>
      <c r="L60" s="22"/>
      <c r="M60" s="21"/>
      <c r="N60" s="22"/>
      <c r="O60" s="22"/>
      <c r="P60" s="22"/>
      <c r="Q60" s="22"/>
      <c r="R60" s="22"/>
      <c r="S60" s="21"/>
      <c r="T60" s="22"/>
      <c r="U60" s="22"/>
      <c r="V60" s="22"/>
      <c r="W60" s="22"/>
      <c r="X60" s="22"/>
      <c r="Y60" s="39"/>
    </row>
    <row r="61" spans="1:25" ht="15.75" customHeight="1" x14ac:dyDescent="0.25">
      <c r="A61" s="34" t="s">
        <v>55</v>
      </c>
      <c r="B61" s="35">
        <f>B62+B63</f>
        <v>118279</v>
      </c>
      <c r="C61" s="35">
        <f t="shared" ref="C61:X61" si="23">C62+C63</f>
        <v>0</v>
      </c>
      <c r="D61" s="35">
        <f t="shared" si="23"/>
        <v>0</v>
      </c>
      <c r="E61" s="33">
        <f t="shared" si="23"/>
        <v>0</v>
      </c>
      <c r="F61" s="33">
        <f t="shared" si="23"/>
        <v>118279</v>
      </c>
      <c r="G61" s="33">
        <f t="shared" si="23"/>
        <v>0</v>
      </c>
      <c r="H61" s="33">
        <f t="shared" si="23"/>
        <v>0</v>
      </c>
      <c r="I61" s="33">
        <f t="shared" si="23"/>
        <v>0</v>
      </c>
      <c r="J61" s="33">
        <f t="shared" si="23"/>
        <v>0</v>
      </c>
      <c r="K61" s="33">
        <f t="shared" si="23"/>
        <v>0</v>
      </c>
      <c r="L61" s="33">
        <f t="shared" si="23"/>
        <v>0</v>
      </c>
      <c r="M61" s="33">
        <f t="shared" si="23"/>
        <v>0</v>
      </c>
      <c r="N61" s="33">
        <f t="shared" si="23"/>
        <v>118279</v>
      </c>
      <c r="O61" s="33">
        <f t="shared" si="23"/>
        <v>0</v>
      </c>
      <c r="P61" s="33">
        <f t="shared" si="23"/>
        <v>0</v>
      </c>
      <c r="Q61" s="33">
        <f t="shared" si="23"/>
        <v>0</v>
      </c>
      <c r="R61" s="33">
        <f t="shared" si="23"/>
        <v>0</v>
      </c>
      <c r="S61" s="33">
        <f t="shared" si="23"/>
        <v>0</v>
      </c>
      <c r="T61" s="33">
        <f t="shared" si="23"/>
        <v>0</v>
      </c>
      <c r="U61" s="33">
        <f t="shared" si="23"/>
        <v>0</v>
      </c>
      <c r="V61" s="33">
        <f t="shared" si="23"/>
        <v>0</v>
      </c>
      <c r="W61" s="33">
        <f t="shared" si="23"/>
        <v>0</v>
      </c>
      <c r="X61" s="33">
        <f t="shared" si="23"/>
        <v>0</v>
      </c>
    </row>
    <row r="62" spans="1:25" ht="15.75" customHeight="1" x14ac:dyDescent="0.25">
      <c r="A62" s="31" t="s">
        <v>31</v>
      </c>
      <c r="B62" s="32">
        <f>B64+B65</f>
        <v>118279</v>
      </c>
      <c r="C62" s="32">
        <f t="shared" ref="C62:X62" si="24">C64+C65</f>
        <v>0</v>
      </c>
      <c r="D62" s="32">
        <f t="shared" si="24"/>
        <v>0</v>
      </c>
      <c r="E62" s="33">
        <f t="shared" si="24"/>
        <v>0</v>
      </c>
      <c r="F62" s="33">
        <f t="shared" si="24"/>
        <v>118279</v>
      </c>
      <c r="G62" s="33">
        <f t="shared" si="24"/>
        <v>0</v>
      </c>
      <c r="H62" s="33">
        <f t="shared" si="24"/>
        <v>0</v>
      </c>
      <c r="I62" s="33">
        <f t="shared" si="24"/>
        <v>0</v>
      </c>
      <c r="J62" s="33">
        <f t="shared" si="24"/>
        <v>0</v>
      </c>
      <c r="K62" s="33">
        <f t="shared" si="24"/>
        <v>0</v>
      </c>
      <c r="L62" s="33">
        <f t="shared" si="24"/>
        <v>0</v>
      </c>
      <c r="M62" s="33">
        <f t="shared" si="24"/>
        <v>0</v>
      </c>
      <c r="N62" s="33">
        <f t="shared" si="24"/>
        <v>118279</v>
      </c>
      <c r="O62" s="33">
        <f t="shared" si="24"/>
        <v>0</v>
      </c>
      <c r="P62" s="33">
        <f t="shared" si="24"/>
        <v>0</v>
      </c>
      <c r="Q62" s="33">
        <f t="shared" si="24"/>
        <v>0</v>
      </c>
      <c r="R62" s="33">
        <f t="shared" si="24"/>
        <v>0</v>
      </c>
      <c r="S62" s="33">
        <f t="shared" si="24"/>
        <v>0</v>
      </c>
      <c r="T62" s="33">
        <f t="shared" si="24"/>
        <v>0</v>
      </c>
      <c r="U62" s="33">
        <f t="shared" si="24"/>
        <v>0</v>
      </c>
      <c r="V62" s="33">
        <f t="shared" si="24"/>
        <v>0</v>
      </c>
      <c r="W62" s="33">
        <f t="shared" si="24"/>
        <v>0</v>
      </c>
      <c r="X62" s="33">
        <f t="shared" si="24"/>
        <v>0</v>
      </c>
    </row>
    <row r="63" spans="1:25" ht="18" customHeight="1" x14ac:dyDescent="0.25">
      <c r="A63" s="31" t="s">
        <v>32</v>
      </c>
      <c r="B63" s="32"/>
      <c r="C63" s="32"/>
      <c r="D63" s="32"/>
      <c r="E63" s="33">
        <f t="shared" si="10"/>
        <v>0</v>
      </c>
      <c r="F63" s="14">
        <f t="shared" si="11"/>
        <v>0</v>
      </c>
      <c r="G63" s="8"/>
      <c r="H63" s="8"/>
      <c r="I63" s="8"/>
      <c r="J63" s="8"/>
      <c r="K63" s="8"/>
      <c r="L63" s="8"/>
      <c r="M63" s="14"/>
      <c r="N63" s="8"/>
      <c r="O63" s="8"/>
      <c r="P63" s="8"/>
      <c r="Q63" s="8"/>
      <c r="R63" s="8"/>
      <c r="S63" s="14"/>
      <c r="T63" s="8"/>
      <c r="U63" s="8"/>
      <c r="V63" s="8"/>
      <c r="W63" s="8"/>
      <c r="X63" s="8"/>
    </row>
    <row r="64" spans="1:25" ht="46.5" customHeight="1" x14ac:dyDescent="0.25">
      <c r="A64" s="42" t="s">
        <v>109</v>
      </c>
      <c r="B64" s="32">
        <v>50000</v>
      </c>
      <c r="C64" s="32"/>
      <c r="D64" s="32"/>
      <c r="E64" s="33">
        <f t="shared" si="10"/>
        <v>0</v>
      </c>
      <c r="F64" s="14">
        <f t="shared" si="11"/>
        <v>50000</v>
      </c>
      <c r="G64" s="8"/>
      <c r="H64" s="8"/>
      <c r="I64" s="8"/>
      <c r="J64" s="8"/>
      <c r="K64" s="8"/>
      <c r="L64" s="8"/>
      <c r="M64" s="14"/>
      <c r="N64" s="14">
        <f>B64</f>
        <v>50000</v>
      </c>
      <c r="O64" s="8"/>
      <c r="P64" s="8"/>
      <c r="Q64" s="8"/>
      <c r="R64" s="8"/>
      <c r="S64" s="14"/>
      <c r="T64" s="8"/>
      <c r="U64" s="8"/>
      <c r="V64" s="8"/>
      <c r="W64" s="8"/>
      <c r="X64" s="8"/>
    </row>
    <row r="65" spans="1:25" ht="17.25" customHeight="1" x14ac:dyDescent="0.25">
      <c r="A65" s="42" t="s">
        <v>110</v>
      </c>
      <c r="B65" s="32">
        <v>68279</v>
      </c>
      <c r="C65" s="32"/>
      <c r="D65" s="32"/>
      <c r="E65" s="33">
        <f t="shared" si="10"/>
        <v>0</v>
      </c>
      <c r="F65" s="14">
        <f t="shared" si="11"/>
        <v>68279</v>
      </c>
      <c r="G65" s="8"/>
      <c r="H65" s="8"/>
      <c r="I65" s="8"/>
      <c r="J65" s="8"/>
      <c r="K65" s="8"/>
      <c r="L65" s="8"/>
      <c r="M65" s="14"/>
      <c r="N65" s="14">
        <f>B65</f>
        <v>68279</v>
      </c>
      <c r="O65" s="8"/>
      <c r="P65" s="8"/>
      <c r="Q65" s="8"/>
      <c r="R65" s="8"/>
      <c r="S65" s="14"/>
      <c r="T65" s="8"/>
      <c r="U65" s="8"/>
      <c r="V65" s="8"/>
      <c r="W65" s="8"/>
      <c r="X65" s="8"/>
    </row>
    <row r="66" spans="1:25" x14ac:dyDescent="0.25">
      <c r="A66" s="44" t="s">
        <v>56</v>
      </c>
      <c r="B66" s="35">
        <f>B67+B68</f>
        <v>2622190</v>
      </c>
      <c r="C66" s="35">
        <f t="shared" ref="C66:X66" si="25">C67+C68</f>
        <v>0</v>
      </c>
      <c r="D66" s="35">
        <f t="shared" si="25"/>
        <v>0</v>
      </c>
      <c r="E66" s="33">
        <f t="shared" si="25"/>
        <v>40000</v>
      </c>
      <c r="F66" s="33">
        <f t="shared" si="25"/>
        <v>2582190</v>
      </c>
      <c r="G66" s="33">
        <f t="shared" si="25"/>
        <v>0</v>
      </c>
      <c r="H66" s="33">
        <f t="shared" si="25"/>
        <v>0</v>
      </c>
      <c r="I66" s="33">
        <f t="shared" si="25"/>
        <v>0</v>
      </c>
      <c r="J66" s="33">
        <f t="shared" si="25"/>
        <v>2582190</v>
      </c>
      <c r="K66" s="33">
        <f t="shared" si="25"/>
        <v>0</v>
      </c>
      <c r="L66" s="33">
        <f t="shared" si="25"/>
        <v>0</v>
      </c>
      <c r="M66" s="33">
        <f t="shared" si="25"/>
        <v>0</v>
      </c>
      <c r="N66" s="33">
        <f t="shared" si="25"/>
        <v>0</v>
      </c>
      <c r="O66" s="33">
        <f t="shared" si="25"/>
        <v>0</v>
      </c>
      <c r="P66" s="33">
        <f t="shared" si="25"/>
        <v>0</v>
      </c>
      <c r="Q66" s="33">
        <f t="shared" si="25"/>
        <v>0</v>
      </c>
      <c r="R66" s="33">
        <f t="shared" si="25"/>
        <v>0</v>
      </c>
      <c r="S66" s="33">
        <f t="shared" si="25"/>
        <v>0</v>
      </c>
      <c r="T66" s="33">
        <f t="shared" si="25"/>
        <v>0</v>
      </c>
      <c r="U66" s="33">
        <f t="shared" si="25"/>
        <v>0</v>
      </c>
      <c r="V66" s="33">
        <f t="shared" si="25"/>
        <v>0</v>
      </c>
      <c r="W66" s="33">
        <f t="shared" si="25"/>
        <v>0</v>
      </c>
      <c r="X66" s="33">
        <f t="shared" si="25"/>
        <v>0</v>
      </c>
      <c r="Y66" s="4"/>
    </row>
    <row r="67" spans="1:25" x14ac:dyDescent="0.25">
      <c r="A67" s="31" t="s">
        <v>31</v>
      </c>
      <c r="B67" s="32">
        <f>B69</f>
        <v>2582190</v>
      </c>
      <c r="C67" s="32">
        <f t="shared" ref="C67:X67" si="26">C69</f>
        <v>0</v>
      </c>
      <c r="D67" s="32">
        <f t="shared" si="26"/>
        <v>0</v>
      </c>
      <c r="E67" s="33">
        <f t="shared" si="26"/>
        <v>0</v>
      </c>
      <c r="F67" s="33">
        <f t="shared" si="26"/>
        <v>2582190</v>
      </c>
      <c r="G67" s="33">
        <f t="shared" si="26"/>
        <v>0</v>
      </c>
      <c r="H67" s="33">
        <f t="shared" si="26"/>
        <v>0</v>
      </c>
      <c r="I67" s="33">
        <f t="shared" si="26"/>
        <v>0</v>
      </c>
      <c r="J67" s="33">
        <f t="shared" si="26"/>
        <v>2582190</v>
      </c>
      <c r="K67" s="33">
        <f t="shared" si="26"/>
        <v>0</v>
      </c>
      <c r="L67" s="33">
        <f t="shared" si="26"/>
        <v>0</v>
      </c>
      <c r="M67" s="33">
        <f t="shared" si="26"/>
        <v>0</v>
      </c>
      <c r="N67" s="33">
        <f t="shared" si="26"/>
        <v>0</v>
      </c>
      <c r="O67" s="33">
        <f t="shared" si="26"/>
        <v>0</v>
      </c>
      <c r="P67" s="33">
        <f t="shared" si="26"/>
        <v>0</v>
      </c>
      <c r="Q67" s="33">
        <f t="shared" si="26"/>
        <v>0</v>
      </c>
      <c r="R67" s="33">
        <f t="shared" si="26"/>
        <v>0</v>
      </c>
      <c r="S67" s="33">
        <f t="shared" si="26"/>
        <v>0</v>
      </c>
      <c r="T67" s="33">
        <f t="shared" si="26"/>
        <v>0</v>
      </c>
      <c r="U67" s="33">
        <f t="shared" si="26"/>
        <v>0</v>
      </c>
      <c r="V67" s="33">
        <f t="shared" si="26"/>
        <v>0</v>
      </c>
      <c r="W67" s="33">
        <f t="shared" si="26"/>
        <v>0</v>
      </c>
      <c r="X67" s="33">
        <f t="shared" si="26"/>
        <v>0</v>
      </c>
      <c r="Y67" s="4"/>
    </row>
    <row r="68" spans="1:25" x14ac:dyDescent="0.25">
      <c r="A68" s="31" t="s">
        <v>32</v>
      </c>
      <c r="B68" s="32">
        <f>B70</f>
        <v>40000</v>
      </c>
      <c r="C68" s="32">
        <f t="shared" ref="C68:D68" si="27">C69</f>
        <v>0</v>
      </c>
      <c r="D68" s="32">
        <f t="shared" si="27"/>
        <v>0</v>
      </c>
      <c r="E68" s="33">
        <f t="shared" si="10"/>
        <v>40000</v>
      </c>
      <c r="F68" s="14">
        <f t="shared" si="11"/>
        <v>0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4"/>
    </row>
    <row r="69" spans="1:25" ht="45" x14ac:dyDescent="0.25">
      <c r="A69" s="42" t="s">
        <v>57</v>
      </c>
      <c r="B69" s="32">
        <v>2582190</v>
      </c>
      <c r="C69" s="45"/>
      <c r="D69" s="45"/>
      <c r="E69" s="33">
        <f t="shared" si="10"/>
        <v>0</v>
      </c>
      <c r="F69" s="14">
        <f t="shared" si="11"/>
        <v>2582190</v>
      </c>
      <c r="G69" s="14"/>
      <c r="H69" s="14"/>
      <c r="I69" s="14"/>
      <c r="J69" s="14">
        <f>B69</f>
        <v>2582190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4"/>
    </row>
    <row r="70" spans="1:25" ht="30" x14ac:dyDescent="0.25">
      <c r="A70" s="42" t="s">
        <v>58</v>
      </c>
      <c r="B70" s="32">
        <v>40000</v>
      </c>
      <c r="C70" s="32"/>
      <c r="D70" s="32"/>
      <c r="E70" s="33">
        <f t="shared" si="10"/>
        <v>0</v>
      </c>
      <c r="F70" s="14">
        <f t="shared" si="11"/>
        <v>40000</v>
      </c>
      <c r="G70" s="33"/>
      <c r="H70" s="33"/>
      <c r="I70" s="33"/>
      <c r="J70" s="33">
        <f>B70</f>
        <v>40000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4"/>
    </row>
    <row r="71" spans="1:25" hidden="1" x14ac:dyDescent="0.25">
      <c r="A71" s="42"/>
      <c r="B71" s="32"/>
      <c r="C71" s="45"/>
      <c r="D71" s="45"/>
      <c r="E71" s="33">
        <f t="shared" si="10"/>
        <v>0</v>
      </c>
      <c r="F71" s="14">
        <f t="shared" si="11"/>
        <v>0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4"/>
    </row>
    <row r="72" spans="1:25" hidden="1" x14ac:dyDescent="0.25">
      <c r="A72" s="42"/>
      <c r="B72" s="32"/>
      <c r="C72" s="45"/>
      <c r="D72" s="45"/>
      <c r="E72" s="33">
        <f t="shared" si="10"/>
        <v>0</v>
      </c>
      <c r="F72" s="14">
        <f t="shared" si="11"/>
        <v>0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4"/>
    </row>
    <row r="73" spans="1:25" ht="28.5" x14ac:dyDescent="0.25">
      <c r="A73" s="28" t="s">
        <v>59</v>
      </c>
      <c r="B73" s="46">
        <f>B76+B84+B99+B108</f>
        <v>13101508</v>
      </c>
      <c r="C73" s="46">
        <f t="shared" ref="C73:X75" si="28">C76+C84+C99+C108</f>
        <v>0</v>
      </c>
      <c r="D73" s="46">
        <f t="shared" si="28"/>
        <v>0</v>
      </c>
      <c r="E73" s="47">
        <f t="shared" si="28"/>
        <v>0</v>
      </c>
      <c r="F73" s="47">
        <f t="shared" si="28"/>
        <v>13101508</v>
      </c>
      <c r="G73" s="47">
        <f t="shared" si="28"/>
        <v>0</v>
      </c>
      <c r="H73" s="47">
        <f t="shared" si="28"/>
        <v>0</v>
      </c>
      <c r="I73" s="47">
        <f t="shared" si="28"/>
        <v>0</v>
      </c>
      <c r="J73" s="47">
        <f t="shared" si="28"/>
        <v>-410600</v>
      </c>
      <c r="K73" s="47">
        <f t="shared" si="28"/>
        <v>0</v>
      </c>
      <c r="L73" s="47">
        <f t="shared" si="28"/>
        <v>0</v>
      </c>
      <c r="M73" s="47">
        <f t="shared" si="28"/>
        <v>0</v>
      </c>
      <c r="N73" s="47">
        <f t="shared" si="28"/>
        <v>13512108</v>
      </c>
      <c r="O73" s="47">
        <f t="shared" si="28"/>
        <v>0</v>
      </c>
      <c r="P73" s="47">
        <f t="shared" si="28"/>
        <v>0</v>
      </c>
      <c r="Q73" s="47">
        <f t="shared" si="28"/>
        <v>0</v>
      </c>
      <c r="R73" s="47">
        <f t="shared" si="28"/>
        <v>0</v>
      </c>
      <c r="S73" s="47">
        <f t="shared" si="28"/>
        <v>0</v>
      </c>
      <c r="T73" s="47">
        <f t="shared" si="28"/>
        <v>0</v>
      </c>
      <c r="U73" s="47">
        <f t="shared" si="28"/>
        <v>0</v>
      </c>
      <c r="V73" s="47">
        <f t="shared" si="28"/>
        <v>0</v>
      </c>
      <c r="W73" s="47">
        <f t="shared" si="28"/>
        <v>0</v>
      </c>
      <c r="X73" s="47">
        <f t="shared" si="28"/>
        <v>0</v>
      </c>
      <c r="Y73" s="4"/>
    </row>
    <row r="74" spans="1:25" x14ac:dyDescent="0.25">
      <c r="A74" s="31" t="s">
        <v>31</v>
      </c>
      <c r="B74" s="32">
        <f>B77+B85+B100+B109</f>
        <v>13101508.9</v>
      </c>
      <c r="C74" s="32">
        <f t="shared" si="28"/>
        <v>0</v>
      </c>
      <c r="D74" s="32">
        <f t="shared" si="28"/>
        <v>0</v>
      </c>
      <c r="E74" s="33">
        <f t="shared" si="28"/>
        <v>0</v>
      </c>
      <c r="F74" s="33">
        <f t="shared" si="28"/>
        <v>13101508.9</v>
      </c>
      <c r="G74" s="33">
        <f t="shared" si="28"/>
        <v>0</v>
      </c>
      <c r="H74" s="33">
        <f t="shared" si="28"/>
        <v>0</v>
      </c>
      <c r="I74" s="33">
        <f t="shared" si="28"/>
        <v>0</v>
      </c>
      <c r="J74" s="33">
        <f t="shared" si="28"/>
        <v>-410600</v>
      </c>
      <c r="K74" s="33">
        <f t="shared" si="28"/>
        <v>0</v>
      </c>
      <c r="L74" s="33">
        <f t="shared" si="28"/>
        <v>0</v>
      </c>
      <c r="M74" s="33">
        <f t="shared" si="28"/>
        <v>0</v>
      </c>
      <c r="N74" s="33">
        <f t="shared" si="28"/>
        <v>13512108.9</v>
      </c>
      <c r="O74" s="33">
        <f t="shared" si="28"/>
        <v>0</v>
      </c>
      <c r="P74" s="33">
        <f t="shared" si="28"/>
        <v>0</v>
      </c>
      <c r="Q74" s="33">
        <f t="shared" si="28"/>
        <v>0</v>
      </c>
      <c r="R74" s="33">
        <f t="shared" si="28"/>
        <v>0</v>
      </c>
      <c r="S74" s="33">
        <f t="shared" si="28"/>
        <v>0</v>
      </c>
      <c r="T74" s="33">
        <f t="shared" si="28"/>
        <v>0</v>
      </c>
      <c r="U74" s="33">
        <f t="shared" si="28"/>
        <v>0</v>
      </c>
      <c r="V74" s="33">
        <f t="shared" si="28"/>
        <v>0</v>
      </c>
      <c r="W74" s="33">
        <f t="shared" si="28"/>
        <v>0</v>
      </c>
      <c r="X74" s="33">
        <f t="shared" si="28"/>
        <v>0</v>
      </c>
      <c r="Y74" s="4"/>
    </row>
    <row r="75" spans="1:25" x14ac:dyDescent="0.25">
      <c r="A75" s="31" t="s">
        <v>32</v>
      </c>
      <c r="B75" s="32">
        <f>B78+B86+B101+B110</f>
        <v>-0.89999999999417923</v>
      </c>
      <c r="C75" s="32">
        <f t="shared" si="28"/>
        <v>0</v>
      </c>
      <c r="D75" s="32">
        <f t="shared" si="28"/>
        <v>0</v>
      </c>
      <c r="E75" s="33">
        <f t="shared" si="28"/>
        <v>0</v>
      </c>
      <c r="F75" s="33">
        <f t="shared" si="28"/>
        <v>-0.89999999999417923</v>
      </c>
      <c r="G75" s="33">
        <f t="shared" si="28"/>
        <v>0</v>
      </c>
      <c r="H75" s="33">
        <f t="shared" si="28"/>
        <v>0</v>
      </c>
      <c r="I75" s="33">
        <f t="shared" si="28"/>
        <v>0</v>
      </c>
      <c r="J75" s="33">
        <f t="shared" si="28"/>
        <v>0</v>
      </c>
      <c r="K75" s="33">
        <f t="shared" si="28"/>
        <v>0</v>
      </c>
      <c r="L75" s="33">
        <f t="shared" si="28"/>
        <v>0</v>
      </c>
      <c r="M75" s="33">
        <f t="shared" si="28"/>
        <v>0</v>
      </c>
      <c r="N75" s="33">
        <f t="shared" si="28"/>
        <v>-0.89999999999417923</v>
      </c>
      <c r="O75" s="33">
        <f t="shared" si="28"/>
        <v>0</v>
      </c>
      <c r="P75" s="33">
        <f t="shared" si="28"/>
        <v>0</v>
      </c>
      <c r="Q75" s="33">
        <f t="shared" si="28"/>
        <v>0</v>
      </c>
      <c r="R75" s="33">
        <f t="shared" si="28"/>
        <v>0</v>
      </c>
      <c r="S75" s="33">
        <f t="shared" si="28"/>
        <v>0</v>
      </c>
      <c r="T75" s="33">
        <f t="shared" si="28"/>
        <v>0</v>
      </c>
      <c r="U75" s="33">
        <f t="shared" si="28"/>
        <v>0</v>
      </c>
      <c r="V75" s="33">
        <f t="shared" si="28"/>
        <v>0</v>
      </c>
      <c r="W75" s="33">
        <f t="shared" si="28"/>
        <v>0</v>
      </c>
      <c r="X75" s="33">
        <f t="shared" si="28"/>
        <v>0</v>
      </c>
      <c r="Y75" s="4"/>
    </row>
    <row r="76" spans="1:25" x14ac:dyDescent="0.25">
      <c r="A76" s="48" t="s">
        <v>60</v>
      </c>
      <c r="B76" s="49">
        <f>B79+B81</f>
        <v>27861</v>
      </c>
      <c r="C76" s="49">
        <f t="shared" ref="C76:X76" si="29">C79+C81</f>
        <v>0</v>
      </c>
      <c r="D76" s="49">
        <f t="shared" si="29"/>
        <v>0</v>
      </c>
      <c r="E76" s="50">
        <f t="shared" si="29"/>
        <v>0</v>
      </c>
      <c r="F76" s="50">
        <f t="shared" si="29"/>
        <v>27861</v>
      </c>
      <c r="G76" s="50">
        <f t="shared" si="29"/>
        <v>0</v>
      </c>
      <c r="H76" s="50">
        <f t="shared" si="29"/>
        <v>0</v>
      </c>
      <c r="I76" s="50">
        <f t="shared" si="29"/>
        <v>0</v>
      </c>
      <c r="J76" s="50">
        <f t="shared" si="29"/>
        <v>0</v>
      </c>
      <c r="K76" s="50">
        <f t="shared" si="29"/>
        <v>0</v>
      </c>
      <c r="L76" s="50">
        <f t="shared" si="29"/>
        <v>0</v>
      </c>
      <c r="M76" s="50">
        <f t="shared" si="29"/>
        <v>0</v>
      </c>
      <c r="N76" s="50">
        <f t="shared" si="29"/>
        <v>27861</v>
      </c>
      <c r="O76" s="50">
        <f t="shared" si="29"/>
        <v>0</v>
      </c>
      <c r="P76" s="50">
        <f t="shared" si="29"/>
        <v>0</v>
      </c>
      <c r="Q76" s="50">
        <f t="shared" si="29"/>
        <v>0</v>
      </c>
      <c r="R76" s="50">
        <f t="shared" si="29"/>
        <v>0</v>
      </c>
      <c r="S76" s="50">
        <f t="shared" si="29"/>
        <v>0</v>
      </c>
      <c r="T76" s="50">
        <f t="shared" si="29"/>
        <v>0</v>
      </c>
      <c r="U76" s="50">
        <f t="shared" si="29"/>
        <v>0</v>
      </c>
      <c r="V76" s="50">
        <f t="shared" si="29"/>
        <v>0</v>
      </c>
      <c r="W76" s="50">
        <f t="shared" si="29"/>
        <v>0</v>
      </c>
      <c r="X76" s="50">
        <f t="shared" si="29"/>
        <v>0</v>
      </c>
      <c r="Y76" s="4"/>
    </row>
    <row r="77" spans="1:25" x14ac:dyDescent="0.25">
      <c r="A77" s="31" t="s">
        <v>31</v>
      </c>
      <c r="B77" s="35"/>
      <c r="C77" s="35"/>
      <c r="D77" s="35"/>
      <c r="E77" s="33">
        <f t="shared" si="10"/>
        <v>0</v>
      </c>
      <c r="F77" s="14">
        <f t="shared" si="11"/>
        <v>0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4"/>
    </row>
    <row r="78" spans="1:25" x14ac:dyDescent="0.25">
      <c r="A78" s="31" t="s">
        <v>32</v>
      </c>
      <c r="B78" s="36">
        <f>B79+B81</f>
        <v>27861</v>
      </c>
      <c r="C78" s="36">
        <f t="shared" ref="C78:X78" si="30">C79+C81</f>
        <v>0</v>
      </c>
      <c r="D78" s="36">
        <f t="shared" si="30"/>
        <v>0</v>
      </c>
      <c r="E78" s="37">
        <f t="shared" si="30"/>
        <v>0</v>
      </c>
      <c r="F78" s="37">
        <f t="shared" si="30"/>
        <v>27861</v>
      </c>
      <c r="G78" s="37">
        <f t="shared" si="30"/>
        <v>0</v>
      </c>
      <c r="H78" s="37">
        <f t="shared" si="30"/>
        <v>0</v>
      </c>
      <c r="I78" s="37">
        <f t="shared" si="30"/>
        <v>0</v>
      </c>
      <c r="J78" s="37">
        <f t="shared" si="30"/>
        <v>0</v>
      </c>
      <c r="K78" s="37">
        <f t="shared" si="30"/>
        <v>0</v>
      </c>
      <c r="L78" s="37">
        <f t="shared" si="30"/>
        <v>0</v>
      </c>
      <c r="M78" s="37">
        <f t="shared" si="30"/>
        <v>0</v>
      </c>
      <c r="N78" s="37">
        <f t="shared" si="30"/>
        <v>27861</v>
      </c>
      <c r="O78" s="37">
        <f t="shared" si="30"/>
        <v>0</v>
      </c>
      <c r="P78" s="37">
        <f t="shared" si="30"/>
        <v>0</v>
      </c>
      <c r="Q78" s="37">
        <f t="shared" si="30"/>
        <v>0</v>
      </c>
      <c r="R78" s="37">
        <f t="shared" si="30"/>
        <v>0</v>
      </c>
      <c r="S78" s="37">
        <f t="shared" si="30"/>
        <v>0</v>
      </c>
      <c r="T78" s="37">
        <f t="shared" si="30"/>
        <v>0</v>
      </c>
      <c r="U78" s="37">
        <f t="shared" si="30"/>
        <v>0</v>
      </c>
      <c r="V78" s="37">
        <f t="shared" si="30"/>
        <v>0</v>
      </c>
      <c r="W78" s="37">
        <f t="shared" si="30"/>
        <v>0</v>
      </c>
      <c r="X78" s="37">
        <f t="shared" si="30"/>
        <v>0</v>
      </c>
      <c r="Y78" s="4"/>
    </row>
    <row r="79" spans="1:25" x14ac:dyDescent="0.25">
      <c r="A79" s="51" t="s">
        <v>61</v>
      </c>
      <c r="B79" s="32">
        <f>B80</f>
        <v>93646</v>
      </c>
      <c r="C79" s="32">
        <f t="shared" ref="C79:X79" si="31">C80</f>
        <v>0</v>
      </c>
      <c r="D79" s="32">
        <f t="shared" si="31"/>
        <v>0</v>
      </c>
      <c r="E79" s="33">
        <f t="shared" si="31"/>
        <v>0</v>
      </c>
      <c r="F79" s="33">
        <f t="shared" si="31"/>
        <v>93646</v>
      </c>
      <c r="G79" s="33">
        <f t="shared" si="31"/>
        <v>0</v>
      </c>
      <c r="H79" s="33">
        <f t="shared" si="31"/>
        <v>0</v>
      </c>
      <c r="I79" s="33">
        <f t="shared" si="31"/>
        <v>0</v>
      </c>
      <c r="J79" s="33">
        <f t="shared" si="31"/>
        <v>0</v>
      </c>
      <c r="K79" s="33">
        <f t="shared" si="31"/>
        <v>0</v>
      </c>
      <c r="L79" s="33">
        <f t="shared" si="31"/>
        <v>0</v>
      </c>
      <c r="M79" s="33">
        <f t="shared" si="31"/>
        <v>0</v>
      </c>
      <c r="N79" s="33">
        <f t="shared" si="31"/>
        <v>93646</v>
      </c>
      <c r="O79" s="33">
        <f t="shared" si="31"/>
        <v>0</v>
      </c>
      <c r="P79" s="33">
        <f t="shared" si="31"/>
        <v>0</v>
      </c>
      <c r="Q79" s="33">
        <f t="shared" si="31"/>
        <v>0</v>
      </c>
      <c r="R79" s="33">
        <f t="shared" si="31"/>
        <v>0</v>
      </c>
      <c r="S79" s="33">
        <f t="shared" si="31"/>
        <v>0</v>
      </c>
      <c r="T79" s="33">
        <f t="shared" si="31"/>
        <v>0</v>
      </c>
      <c r="U79" s="33">
        <f t="shared" si="31"/>
        <v>0</v>
      </c>
      <c r="V79" s="33">
        <f t="shared" si="31"/>
        <v>0</v>
      </c>
      <c r="W79" s="33">
        <f t="shared" si="31"/>
        <v>0</v>
      </c>
      <c r="X79" s="33">
        <f t="shared" si="31"/>
        <v>0</v>
      </c>
      <c r="Y79" s="4"/>
    </row>
    <row r="80" spans="1:25" x14ac:dyDescent="0.25">
      <c r="A80" s="31" t="s">
        <v>62</v>
      </c>
      <c r="B80" s="36">
        <v>93646</v>
      </c>
      <c r="C80" s="32"/>
      <c r="D80" s="32"/>
      <c r="E80" s="33">
        <f t="shared" si="10"/>
        <v>0</v>
      </c>
      <c r="F80" s="14">
        <f t="shared" si="11"/>
        <v>93646</v>
      </c>
      <c r="G80" s="33"/>
      <c r="H80" s="33"/>
      <c r="I80" s="33"/>
      <c r="J80" s="33"/>
      <c r="K80" s="33"/>
      <c r="L80" s="33"/>
      <c r="M80" s="33"/>
      <c r="N80" s="33">
        <f t="shared" ref="N80:N82" si="32">B80</f>
        <v>93646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4"/>
    </row>
    <row r="81" spans="1:25" ht="32.25" customHeight="1" x14ac:dyDescent="0.25">
      <c r="A81" s="51" t="s">
        <v>63</v>
      </c>
      <c r="B81" s="32">
        <f>B82+B83</f>
        <v>-65785</v>
      </c>
      <c r="C81" s="32">
        <f t="shared" ref="C81:X81" si="33">C82+C83</f>
        <v>0</v>
      </c>
      <c r="D81" s="32">
        <f t="shared" si="33"/>
        <v>0</v>
      </c>
      <c r="E81" s="33">
        <f t="shared" si="33"/>
        <v>0</v>
      </c>
      <c r="F81" s="33">
        <f t="shared" si="33"/>
        <v>-65785</v>
      </c>
      <c r="G81" s="33">
        <f t="shared" si="33"/>
        <v>0</v>
      </c>
      <c r="H81" s="33">
        <f t="shared" si="33"/>
        <v>0</v>
      </c>
      <c r="I81" s="33">
        <f t="shared" si="33"/>
        <v>0</v>
      </c>
      <c r="J81" s="33">
        <f t="shared" si="33"/>
        <v>0</v>
      </c>
      <c r="K81" s="33">
        <f t="shared" si="33"/>
        <v>0</v>
      </c>
      <c r="L81" s="33">
        <f t="shared" si="33"/>
        <v>0</v>
      </c>
      <c r="M81" s="33">
        <f t="shared" si="33"/>
        <v>0</v>
      </c>
      <c r="N81" s="33">
        <f t="shared" si="33"/>
        <v>-65785</v>
      </c>
      <c r="O81" s="33">
        <f t="shared" si="33"/>
        <v>0</v>
      </c>
      <c r="P81" s="33">
        <f t="shared" si="33"/>
        <v>0</v>
      </c>
      <c r="Q81" s="33">
        <f t="shared" si="33"/>
        <v>0</v>
      </c>
      <c r="R81" s="33">
        <f t="shared" si="33"/>
        <v>0</v>
      </c>
      <c r="S81" s="33">
        <f t="shared" si="33"/>
        <v>0</v>
      </c>
      <c r="T81" s="33">
        <f t="shared" si="33"/>
        <v>0</v>
      </c>
      <c r="U81" s="33">
        <f t="shared" si="33"/>
        <v>0</v>
      </c>
      <c r="V81" s="33">
        <f t="shared" si="33"/>
        <v>0</v>
      </c>
      <c r="W81" s="33">
        <f t="shared" si="33"/>
        <v>0</v>
      </c>
      <c r="X81" s="33">
        <f t="shared" si="33"/>
        <v>0</v>
      </c>
      <c r="Y81" s="4"/>
    </row>
    <row r="82" spans="1:25" ht="63" customHeight="1" x14ac:dyDescent="0.25">
      <c r="A82" s="31" t="s">
        <v>64</v>
      </c>
      <c r="B82" s="36">
        <v>-55885</v>
      </c>
      <c r="C82" s="32"/>
      <c r="D82" s="32"/>
      <c r="E82" s="33">
        <f t="shared" si="10"/>
        <v>0</v>
      </c>
      <c r="F82" s="14">
        <f t="shared" si="11"/>
        <v>-55885</v>
      </c>
      <c r="G82" s="33"/>
      <c r="H82" s="33"/>
      <c r="I82" s="33"/>
      <c r="J82" s="33"/>
      <c r="K82" s="33"/>
      <c r="L82" s="33"/>
      <c r="M82" s="33"/>
      <c r="N82" s="33">
        <f t="shared" si="32"/>
        <v>-55885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4"/>
    </row>
    <row r="83" spans="1:25" ht="45" x14ac:dyDescent="0.25">
      <c r="A83" s="31" t="s">
        <v>65</v>
      </c>
      <c r="B83" s="36">
        <v>-9900</v>
      </c>
      <c r="C83" s="32"/>
      <c r="D83" s="32"/>
      <c r="E83" s="33">
        <f t="shared" si="10"/>
        <v>0</v>
      </c>
      <c r="F83" s="14">
        <f t="shared" si="11"/>
        <v>-9900</v>
      </c>
      <c r="G83" s="33"/>
      <c r="H83" s="33"/>
      <c r="I83" s="33"/>
      <c r="J83" s="33"/>
      <c r="K83" s="33"/>
      <c r="L83" s="33"/>
      <c r="M83" s="33"/>
      <c r="N83" s="33">
        <f>B83</f>
        <v>-9900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4"/>
    </row>
    <row r="84" spans="1:25" x14ac:dyDescent="0.25">
      <c r="A84" s="48" t="s">
        <v>66</v>
      </c>
      <c r="B84" s="49">
        <f>B87+B89+B91+B93+B96</f>
        <v>13212728</v>
      </c>
      <c r="C84" s="49">
        <f t="shared" ref="C84:X84" si="34">C87+C89+C91+C93+C96</f>
        <v>0</v>
      </c>
      <c r="D84" s="49">
        <f t="shared" si="34"/>
        <v>0</v>
      </c>
      <c r="E84" s="50">
        <f t="shared" si="34"/>
        <v>0</v>
      </c>
      <c r="F84" s="50">
        <f t="shared" si="34"/>
        <v>13212728</v>
      </c>
      <c r="G84" s="50">
        <f t="shared" si="34"/>
        <v>0</v>
      </c>
      <c r="H84" s="50">
        <f t="shared" si="34"/>
        <v>0</v>
      </c>
      <c r="I84" s="50">
        <f t="shared" si="34"/>
        <v>0</v>
      </c>
      <c r="J84" s="50">
        <f t="shared" si="34"/>
        <v>0</v>
      </c>
      <c r="K84" s="50">
        <f t="shared" si="34"/>
        <v>0</v>
      </c>
      <c r="L84" s="50">
        <f t="shared" si="34"/>
        <v>0</v>
      </c>
      <c r="M84" s="50">
        <f t="shared" si="34"/>
        <v>0</v>
      </c>
      <c r="N84" s="50">
        <f t="shared" si="34"/>
        <v>13212728</v>
      </c>
      <c r="O84" s="50">
        <f t="shared" si="34"/>
        <v>0</v>
      </c>
      <c r="P84" s="50">
        <f t="shared" si="34"/>
        <v>0</v>
      </c>
      <c r="Q84" s="50">
        <f t="shared" si="34"/>
        <v>0</v>
      </c>
      <c r="R84" s="50">
        <f t="shared" si="34"/>
        <v>0</v>
      </c>
      <c r="S84" s="50">
        <f t="shared" si="34"/>
        <v>0</v>
      </c>
      <c r="T84" s="50">
        <f t="shared" si="34"/>
        <v>0</v>
      </c>
      <c r="U84" s="50">
        <f t="shared" si="34"/>
        <v>0</v>
      </c>
      <c r="V84" s="50">
        <f t="shared" si="34"/>
        <v>0</v>
      </c>
      <c r="W84" s="50">
        <f t="shared" si="34"/>
        <v>0</v>
      </c>
      <c r="X84" s="50">
        <f t="shared" si="34"/>
        <v>0</v>
      </c>
      <c r="Y84" s="4"/>
    </row>
    <row r="85" spans="1:25" x14ac:dyDescent="0.25">
      <c r="A85" s="31" t="s">
        <v>31</v>
      </c>
      <c r="B85" s="36">
        <f>B92+B94+B97</f>
        <v>13309576.9</v>
      </c>
      <c r="C85" s="36">
        <f t="shared" ref="C85:X85" si="35">C92+C94+C97</f>
        <v>0</v>
      </c>
      <c r="D85" s="36">
        <f t="shared" si="35"/>
        <v>0</v>
      </c>
      <c r="E85" s="37">
        <f t="shared" si="35"/>
        <v>0</v>
      </c>
      <c r="F85" s="37">
        <f t="shared" si="35"/>
        <v>13309576.9</v>
      </c>
      <c r="G85" s="37">
        <f t="shared" si="35"/>
        <v>0</v>
      </c>
      <c r="H85" s="37">
        <f t="shared" si="35"/>
        <v>0</v>
      </c>
      <c r="I85" s="37">
        <f t="shared" si="35"/>
        <v>0</v>
      </c>
      <c r="J85" s="37">
        <f t="shared" si="35"/>
        <v>0</v>
      </c>
      <c r="K85" s="37">
        <f t="shared" si="35"/>
        <v>0</v>
      </c>
      <c r="L85" s="37">
        <f t="shared" si="35"/>
        <v>0</v>
      </c>
      <c r="M85" s="37">
        <f t="shared" si="35"/>
        <v>0</v>
      </c>
      <c r="N85" s="37">
        <f t="shared" si="35"/>
        <v>13309576.9</v>
      </c>
      <c r="O85" s="37">
        <f t="shared" si="35"/>
        <v>0</v>
      </c>
      <c r="P85" s="37">
        <f t="shared" si="35"/>
        <v>0</v>
      </c>
      <c r="Q85" s="37">
        <f t="shared" si="35"/>
        <v>0</v>
      </c>
      <c r="R85" s="37">
        <f t="shared" si="35"/>
        <v>0</v>
      </c>
      <c r="S85" s="37">
        <f t="shared" si="35"/>
        <v>0</v>
      </c>
      <c r="T85" s="37">
        <f t="shared" si="35"/>
        <v>0</v>
      </c>
      <c r="U85" s="37">
        <f t="shared" si="35"/>
        <v>0</v>
      </c>
      <c r="V85" s="37">
        <f t="shared" si="35"/>
        <v>0</v>
      </c>
      <c r="W85" s="37">
        <f t="shared" si="35"/>
        <v>0</v>
      </c>
      <c r="X85" s="37">
        <f t="shared" si="35"/>
        <v>0</v>
      </c>
      <c r="Y85" s="4"/>
    </row>
    <row r="86" spans="1:25" x14ac:dyDescent="0.25">
      <c r="A86" s="31" t="s">
        <v>32</v>
      </c>
      <c r="B86" s="36">
        <f>B87+B89+B95+B98</f>
        <v>-96848.9</v>
      </c>
      <c r="C86" s="36">
        <f t="shared" ref="C86:X86" si="36">C87+C89+C95+C98</f>
        <v>0</v>
      </c>
      <c r="D86" s="36">
        <f t="shared" si="36"/>
        <v>0</v>
      </c>
      <c r="E86" s="37">
        <f t="shared" si="36"/>
        <v>0</v>
      </c>
      <c r="F86" s="37">
        <f t="shared" si="36"/>
        <v>-96848.9</v>
      </c>
      <c r="G86" s="37">
        <f t="shared" si="36"/>
        <v>0</v>
      </c>
      <c r="H86" s="37">
        <f t="shared" si="36"/>
        <v>0</v>
      </c>
      <c r="I86" s="37">
        <f t="shared" si="36"/>
        <v>0</v>
      </c>
      <c r="J86" s="37">
        <f t="shared" si="36"/>
        <v>0</v>
      </c>
      <c r="K86" s="37">
        <f t="shared" si="36"/>
        <v>0</v>
      </c>
      <c r="L86" s="37">
        <f t="shared" si="36"/>
        <v>0</v>
      </c>
      <c r="M86" s="37">
        <f t="shared" si="36"/>
        <v>0</v>
      </c>
      <c r="N86" s="37">
        <f t="shared" si="36"/>
        <v>-96848.9</v>
      </c>
      <c r="O86" s="37">
        <f t="shared" si="36"/>
        <v>0</v>
      </c>
      <c r="P86" s="37">
        <f t="shared" si="36"/>
        <v>0</v>
      </c>
      <c r="Q86" s="37">
        <f t="shared" si="36"/>
        <v>0</v>
      </c>
      <c r="R86" s="37">
        <f t="shared" si="36"/>
        <v>0</v>
      </c>
      <c r="S86" s="37">
        <f t="shared" si="36"/>
        <v>0</v>
      </c>
      <c r="T86" s="37">
        <f t="shared" si="36"/>
        <v>0</v>
      </c>
      <c r="U86" s="37">
        <f t="shared" si="36"/>
        <v>0</v>
      </c>
      <c r="V86" s="37">
        <f t="shared" si="36"/>
        <v>0</v>
      </c>
      <c r="W86" s="37">
        <f t="shared" si="36"/>
        <v>0</v>
      </c>
      <c r="X86" s="37">
        <f t="shared" si="36"/>
        <v>0</v>
      </c>
      <c r="Y86" s="4"/>
    </row>
    <row r="87" spans="1:25" x14ac:dyDescent="0.25">
      <c r="A87" s="51" t="s">
        <v>61</v>
      </c>
      <c r="B87" s="36">
        <f>B88</f>
        <v>33413</v>
      </c>
      <c r="C87" s="36">
        <f t="shared" ref="C87:X87" si="37">C88</f>
        <v>0</v>
      </c>
      <c r="D87" s="36">
        <f t="shared" si="37"/>
        <v>0</v>
      </c>
      <c r="E87" s="37">
        <f t="shared" si="37"/>
        <v>0</v>
      </c>
      <c r="F87" s="37">
        <f t="shared" si="37"/>
        <v>33413</v>
      </c>
      <c r="G87" s="37">
        <f t="shared" si="37"/>
        <v>0</v>
      </c>
      <c r="H87" s="37">
        <f t="shared" si="37"/>
        <v>0</v>
      </c>
      <c r="I87" s="37">
        <f t="shared" si="37"/>
        <v>0</v>
      </c>
      <c r="J87" s="37">
        <f t="shared" si="37"/>
        <v>0</v>
      </c>
      <c r="K87" s="37">
        <f t="shared" si="37"/>
        <v>0</v>
      </c>
      <c r="L87" s="37">
        <f t="shared" si="37"/>
        <v>0</v>
      </c>
      <c r="M87" s="37">
        <f t="shared" si="37"/>
        <v>0</v>
      </c>
      <c r="N87" s="37">
        <f t="shared" si="37"/>
        <v>33413</v>
      </c>
      <c r="O87" s="37">
        <f t="shared" si="37"/>
        <v>0</v>
      </c>
      <c r="P87" s="37">
        <f t="shared" si="37"/>
        <v>0</v>
      </c>
      <c r="Q87" s="37">
        <f t="shared" si="37"/>
        <v>0</v>
      </c>
      <c r="R87" s="37">
        <f t="shared" si="37"/>
        <v>0</v>
      </c>
      <c r="S87" s="37">
        <f t="shared" si="37"/>
        <v>0</v>
      </c>
      <c r="T87" s="37">
        <f t="shared" si="37"/>
        <v>0</v>
      </c>
      <c r="U87" s="37">
        <f t="shared" si="37"/>
        <v>0</v>
      </c>
      <c r="V87" s="37">
        <f t="shared" si="37"/>
        <v>0</v>
      </c>
      <c r="W87" s="37">
        <f t="shared" si="37"/>
        <v>0</v>
      </c>
      <c r="X87" s="37">
        <f t="shared" si="37"/>
        <v>0</v>
      </c>
      <c r="Y87" s="4"/>
    </row>
    <row r="88" spans="1:25" ht="75" x14ac:dyDescent="0.25">
      <c r="A88" s="31" t="s">
        <v>67</v>
      </c>
      <c r="B88" s="36">
        <v>33413</v>
      </c>
      <c r="C88" s="36"/>
      <c r="D88" s="36"/>
      <c r="E88" s="33">
        <f t="shared" ref="E88:E121" si="38">B88-F88</f>
        <v>0</v>
      </c>
      <c r="F88" s="14">
        <f t="shared" ref="F88:F119" si="39">SUM(G88:X88)</f>
        <v>33413</v>
      </c>
      <c r="G88" s="33"/>
      <c r="H88" s="33"/>
      <c r="I88" s="33"/>
      <c r="J88" s="33"/>
      <c r="K88" s="33"/>
      <c r="L88" s="33"/>
      <c r="M88" s="33"/>
      <c r="N88" s="33">
        <f>B88</f>
        <v>33413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4"/>
    </row>
    <row r="89" spans="1:25" ht="30" x14ac:dyDescent="0.25">
      <c r="A89" s="51" t="s">
        <v>63</v>
      </c>
      <c r="B89" s="36">
        <f>B90</f>
        <v>-70594</v>
      </c>
      <c r="C89" s="36">
        <f t="shared" ref="C89:X89" si="40">C90</f>
        <v>0</v>
      </c>
      <c r="D89" s="36">
        <f t="shared" si="40"/>
        <v>0</v>
      </c>
      <c r="E89" s="37">
        <f t="shared" si="40"/>
        <v>0</v>
      </c>
      <c r="F89" s="37">
        <f t="shared" si="40"/>
        <v>-70594</v>
      </c>
      <c r="G89" s="37">
        <f t="shared" si="40"/>
        <v>0</v>
      </c>
      <c r="H89" s="37">
        <f t="shared" si="40"/>
        <v>0</v>
      </c>
      <c r="I89" s="37">
        <f t="shared" si="40"/>
        <v>0</v>
      </c>
      <c r="J89" s="37">
        <f t="shared" si="40"/>
        <v>0</v>
      </c>
      <c r="K89" s="37">
        <f t="shared" si="40"/>
        <v>0</v>
      </c>
      <c r="L89" s="37">
        <f t="shared" si="40"/>
        <v>0</v>
      </c>
      <c r="M89" s="37">
        <f t="shared" si="40"/>
        <v>0</v>
      </c>
      <c r="N89" s="37">
        <f t="shared" si="40"/>
        <v>-70594</v>
      </c>
      <c r="O89" s="37">
        <f t="shared" si="40"/>
        <v>0</v>
      </c>
      <c r="P89" s="37">
        <f t="shared" si="40"/>
        <v>0</v>
      </c>
      <c r="Q89" s="37">
        <f t="shared" si="40"/>
        <v>0</v>
      </c>
      <c r="R89" s="37">
        <f t="shared" si="40"/>
        <v>0</v>
      </c>
      <c r="S89" s="37">
        <f t="shared" si="40"/>
        <v>0</v>
      </c>
      <c r="T89" s="37">
        <f t="shared" si="40"/>
        <v>0</v>
      </c>
      <c r="U89" s="37">
        <f t="shared" si="40"/>
        <v>0</v>
      </c>
      <c r="V89" s="37">
        <f t="shared" si="40"/>
        <v>0</v>
      </c>
      <c r="W89" s="37">
        <f t="shared" si="40"/>
        <v>0</v>
      </c>
      <c r="X89" s="37">
        <f t="shared" si="40"/>
        <v>0</v>
      </c>
      <c r="Y89" s="4"/>
    </row>
    <row r="90" spans="1:25" ht="45" customHeight="1" x14ac:dyDescent="0.25">
      <c r="A90" s="31" t="s">
        <v>68</v>
      </c>
      <c r="B90" s="36">
        <f>-70594</f>
        <v>-70594</v>
      </c>
      <c r="C90" s="36"/>
      <c r="D90" s="36"/>
      <c r="E90" s="33">
        <f t="shared" si="38"/>
        <v>0</v>
      </c>
      <c r="F90" s="14">
        <f t="shared" si="39"/>
        <v>-70594</v>
      </c>
      <c r="G90" s="33"/>
      <c r="H90" s="33"/>
      <c r="I90" s="33"/>
      <c r="J90" s="33"/>
      <c r="K90" s="33"/>
      <c r="L90" s="33"/>
      <c r="M90" s="33"/>
      <c r="N90" s="21">
        <f t="shared" ref="N90:N97" si="41">B90</f>
        <v>-70594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4"/>
    </row>
    <row r="91" spans="1:25" ht="16.5" customHeight="1" x14ac:dyDescent="0.25">
      <c r="A91" s="51" t="s">
        <v>69</v>
      </c>
      <c r="B91" s="36">
        <f>B92</f>
        <v>52249</v>
      </c>
      <c r="C91" s="36">
        <f t="shared" ref="C91:X91" si="42">C92</f>
        <v>0</v>
      </c>
      <c r="D91" s="36">
        <f t="shared" si="42"/>
        <v>0</v>
      </c>
      <c r="E91" s="37">
        <f t="shared" si="42"/>
        <v>0</v>
      </c>
      <c r="F91" s="37">
        <f t="shared" si="42"/>
        <v>52249</v>
      </c>
      <c r="G91" s="37">
        <f t="shared" si="42"/>
        <v>0</v>
      </c>
      <c r="H91" s="37">
        <f t="shared" si="42"/>
        <v>0</v>
      </c>
      <c r="I91" s="37">
        <f t="shared" si="42"/>
        <v>0</v>
      </c>
      <c r="J91" s="37">
        <f t="shared" si="42"/>
        <v>0</v>
      </c>
      <c r="K91" s="37">
        <f t="shared" si="42"/>
        <v>0</v>
      </c>
      <c r="L91" s="37">
        <f t="shared" si="42"/>
        <v>0</v>
      </c>
      <c r="M91" s="37">
        <f t="shared" si="42"/>
        <v>0</v>
      </c>
      <c r="N91" s="37">
        <f t="shared" si="42"/>
        <v>52249</v>
      </c>
      <c r="O91" s="37">
        <f t="shared" si="42"/>
        <v>0</v>
      </c>
      <c r="P91" s="37">
        <f t="shared" si="42"/>
        <v>0</v>
      </c>
      <c r="Q91" s="37">
        <f t="shared" si="42"/>
        <v>0</v>
      </c>
      <c r="R91" s="37">
        <f t="shared" si="42"/>
        <v>0</v>
      </c>
      <c r="S91" s="37">
        <f t="shared" si="42"/>
        <v>0</v>
      </c>
      <c r="T91" s="37">
        <f t="shared" si="42"/>
        <v>0</v>
      </c>
      <c r="U91" s="37">
        <f t="shared" si="42"/>
        <v>0</v>
      </c>
      <c r="V91" s="37">
        <f t="shared" si="42"/>
        <v>0</v>
      </c>
      <c r="W91" s="37">
        <f t="shared" si="42"/>
        <v>0</v>
      </c>
      <c r="X91" s="37">
        <f t="shared" si="42"/>
        <v>0</v>
      </c>
      <c r="Y91" s="4"/>
    </row>
    <row r="92" spans="1:25" s="23" customFormat="1" ht="30" x14ac:dyDescent="0.25">
      <c r="A92" s="31" t="s">
        <v>70</v>
      </c>
      <c r="B92" s="36">
        <v>52249</v>
      </c>
      <c r="C92" s="36"/>
      <c r="D92" s="36"/>
      <c r="E92" s="33">
        <f t="shared" si="38"/>
        <v>0</v>
      </c>
      <c r="F92" s="14">
        <f t="shared" si="39"/>
        <v>52249</v>
      </c>
      <c r="G92" s="37"/>
      <c r="H92" s="37"/>
      <c r="I92" s="37"/>
      <c r="J92" s="37"/>
      <c r="K92" s="37"/>
      <c r="L92" s="37"/>
      <c r="M92" s="37"/>
      <c r="N92" s="21">
        <f t="shared" si="41"/>
        <v>52249</v>
      </c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52"/>
    </row>
    <row r="93" spans="1:25" ht="35.25" customHeight="1" x14ac:dyDescent="0.25">
      <c r="A93" s="53" t="s">
        <v>71</v>
      </c>
      <c r="B93" s="32">
        <f>B94+B95</f>
        <v>10185484</v>
      </c>
      <c r="C93" s="32">
        <f t="shared" ref="C93:X93" si="43">C94+C95</f>
        <v>0</v>
      </c>
      <c r="D93" s="32">
        <f t="shared" si="43"/>
        <v>0</v>
      </c>
      <c r="E93" s="33">
        <f t="shared" si="43"/>
        <v>0</v>
      </c>
      <c r="F93" s="33">
        <f t="shared" si="43"/>
        <v>10185484</v>
      </c>
      <c r="G93" s="33">
        <f t="shared" si="43"/>
        <v>0</v>
      </c>
      <c r="H93" s="33">
        <f t="shared" si="43"/>
        <v>0</v>
      </c>
      <c r="I93" s="33">
        <f t="shared" si="43"/>
        <v>0</v>
      </c>
      <c r="J93" s="33">
        <f t="shared" si="43"/>
        <v>0</v>
      </c>
      <c r="K93" s="33">
        <f t="shared" si="43"/>
        <v>0</v>
      </c>
      <c r="L93" s="33">
        <f t="shared" si="43"/>
        <v>0</v>
      </c>
      <c r="M93" s="33">
        <f t="shared" si="43"/>
        <v>0</v>
      </c>
      <c r="N93" s="33">
        <f t="shared" si="43"/>
        <v>10185484</v>
      </c>
      <c r="O93" s="33">
        <f t="shared" si="43"/>
        <v>0</v>
      </c>
      <c r="P93" s="33">
        <f t="shared" si="43"/>
        <v>0</v>
      </c>
      <c r="Q93" s="33">
        <f t="shared" si="43"/>
        <v>0</v>
      </c>
      <c r="R93" s="33">
        <f t="shared" si="43"/>
        <v>0</v>
      </c>
      <c r="S93" s="33">
        <f t="shared" si="43"/>
        <v>0</v>
      </c>
      <c r="T93" s="33">
        <f t="shared" si="43"/>
        <v>0</v>
      </c>
      <c r="U93" s="33">
        <f t="shared" si="43"/>
        <v>0</v>
      </c>
      <c r="V93" s="33">
        <f t="shared" si="43"/>
        <v>0</v>
      </c>
      <c r="W93" s="33">
        <f t="shared" si="43"/>
        <v>0</v>
      </c>
      <c r="X93" s="33">
        <f t="shared" si="43"/>
        <v>0</v>
      </c>
      <c r="Y93" s="4"/>
    </row>
    <row r="94" spans="1:25" ht="32.25" customHeight="1" x14ac:dyDescent="0.25">
      <c r="A94" s="31" t="s">
        <v>72</v>
      </c>
      <c r="B94" s="32">
        <v>10245151.5</v>
      </c>
      <c r="C94" s="45"/>
      <c r="D94" s="45"/>
      <c r="E94" s="33">
        <f t="shared" si="38"/>
        <v>0</v>
      </c>
      <c r="F94" s="14">
        <f t="shared" si="39"/>
        <v>10245151.5</v>
      </c>
      <c r="G94" s="14"/>
      <c r="H94" s="14"/>
      <c r="I94" s="14"/>
      <c r="J94" s="14"/>
      <c r="K94" s="14"/>
      <c r="L94" s="14"/>
      <c r="M94" s="14"/>
      <c r="N94" s="21">
        <f t="shared" si="41"/>
        <v>10245151.5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4"/>
    </row>
    <row r="95" spans="1:25" s="23" customFormat="1" ht="46.5" customHeight="1" x14ac:dyDescent="0.25">
      <c r="A95" s="54" t="s">
        <v>73</v>
      </c>
      <c r="B95" s="36">
        <v>-59667.5</v>
      </c>
      <c r="C95" s="55"/>
      <c r="D95" s="55"/>
      <c r="E95" s="33">
        <f t="shared" si="38"/>
        <v>0</v>
      </c>
      <c r="F95" s="14">
        <f t="shared" si="39"/>
        <v>-59667.5</v>
      </c>
      <c r="G95" s="21"/>
      <c r="H95" s="21"/>
      <c r="I95" s="21"/>
      <c r="J95" s="21"/>
      <c r="K95" s="21"/>
      <c r="L95" s="21"/>
      <c r="M95" s="21"/>
      <c r="N95" s="21">
        <f t="shared" si="41"/>
        <v>-59667.5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52"/>
    </row>
    <row r="96" spans="1:25" ht="44.25" customHeight="1" x14ac:dyDescent="0.25">
      <c r="A96" s="56" t="s">
        <v>74</v>
      </c>
      <c r="B96" s="32">
        <f>B97+B98</f>
        <v>3012176</v>
      </c>
      <c r="C96" s="32">
        <f t="shared" ref="C96:X96" si="44">C97+C98</f>
        <v>0</v>
      </c>
      <c r="D96" s="32">
        <f t="shared" si="44"/>
        <v>0</v>
      </c>
      <c r="E96" s="33">
        <f t="shared" si="44"/>
        <v>0</v>
      </c>
      <c r="F96" s="33">
        <f t="shared" si="44"/>
        <v>3012176</v>
      </c>
      <c r="G96" s="33">
        <f t="shared" si="44"/>
        <v>0</v>
      </c>
      <c r="H96" s="33">
        <f t="shared" si="44"/>
        <v>0</v>
      </c>
      <c r="I96" s="33">
        <f t="shared" si="44"/>
        <v>0</v>
      </c>
      <c r="J96" s="33">
        <f t="shared" si="44"/>
        <v>0</v>
      </c>
      <c r="K96" s="33">
        <f t="shared" si="44"/>
        <v>0</v>
      </c>
      <c r="L96" s="33">
        <f t="shared" si="44"/>
        <v>0</v>
      </c>
      <c r="M96" s="33">
        <f t="shared" si="44"/>
        <v>0</v>
      </c>
      <c r="N96" s="33">
        <f t="shared" si="44"/>
        <v>3012176</v>
      </c>
      <c r="O96" s="33">
        <f t="shared" si="44"/>
        <v>0</v>
      </c>
      <c r="P96" s="33">
        <f t="shared" si="44"/>
        <v>0</v>
      </c>
      <c r="Q96" s="33">
        <f t="shared" si="44"/>
        <v>0</v>
      </c>
      <c r="R96" s="33">
        <f t="shared" si="44"/>
        <v>0</v>
      </c>
      <c r="S96" s="33">
        <f t="shared" si="44"/>
        <v>0</v>
      </c>
      <c r="T96" s="33">
        <f t="shared" si="44"/>
        <v>0</v>
      </c>
      <c r="U96" s="33">
        <f t="shared" si="44"/>
        <v>0</v>
      </c>
      <c r="V96" s="33">
        <f t="shared" si="44"/>
        <v>0</v>
      </c>
      <c r="W96" s="33">
        <f t="shared" si="44"/>
        <v>0</v>
      </c>
      <c r="X96" s="33">
        <f t="shared" si="44"/>
        <v>0</v>
      </c>
      <c r="Y96" s="4"/>
    </row>
    <row r="97" spans="1:25" s="23" customFormat="1" ht="33.75" customHeight="1" x14ac:dyDescent="0.25">
      <c r="A97" s="31" t="s">
        <v>75</v>
      </c>
      <c r="B97" s="36">
        <v>3012176.4</v>
      </c>
      <c r="C97" s="55"/>
      <c r="D97" s="55"/>
      <c r="E97" s="33">
        <f t="shared" si="38"/>
        <v>0</v>
      </c>
      <c r="F97" s="14">
        <f t="shared" si="39"/>
        <v>3012176.4</v>
      </c>
      <c r="G97" s="21"/>
      <c r="H97" s="21"/>
      <c r="I97" s="21"/>
      <c r="J97" s="21"/>
      <c r="K97" s="21"/>
      <c r="L97" s="21"/>
      <c r="M97" s="21"/>
      <c r="N97" s="21">
        <f t="shared" si="41"/>
        <v>3012176.4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52"/>
    </row>
    <row r="98" spans="1:25" s="23" customFormat="1" ht="45.75" customHeight="1" x14ac:dyDescent="0.25">
      <c r="A98" s="54" t="s">
        <v>76</v>
      </c>
      <c r="B98" s="36">
        <v>-0.4</v>
      </c>
      <c r="C98" s="55"/>
      <c r="D98" s="55"/>
      <c r="E98" s="33">
        <f t="shared" si="38"/>
        <v>0</v>
      </c>
      <c r="F98" s="14">
        <f t="shared" si="39"/>
        <v>-0.4</v>
      </c>
      <c r="G98" s="21"/>
      <c r="H98" s="21"/>
      <c r="I98" s="21"/>
      <c r="J98" s="21"/>
      <c r="K98" s="21"/>
      <c r="L98" s="21"/>
      <c r="M98" s="21"/>
      <c r="N98" s="21">
        <f>B98</f>
        <v>-0.4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52"/>
    </row>
    <row r="99" spans="1:25" x14ac:dyDescent="0.25">
      <c r="A99" s="48" t="s">
        <v>77</v>
      </c>
      <c r="B99" s="49">
        <f>B102+B105</f>
        <v>271519</v>
      </c>
      <c r="C99" s="49">
        <f t="shared" ref="C99:X99" si="45">C102+C105</f>
        <v>0</v>
      </c>
      <c r="D99" s="49">
        <f t="shared" si="45"/>
        <v>0</v>
      </c>
      <c r="E99" s="50">
        <f t="shared" si="45"/>
        <v>0</v>
      </c>
      <c r="F99" s="50">
        <f t="shared" si="45"/>
        <v>271519</v>
      </c>
      <c r="G99" s="50">
        <f t="shared" si="45"/>
        <v>0</v>
      </c>
      <c r="H99" s="50">
        <f t="shared" si="45"/>
        <v>0</v>
      </c>
      <c r="I99" s="50">
        <f t="shared" si="45"/>
        <v>0</v>
      </c>
      <c r="J99" s="50">
        <f t="shared" si="45"/>
        <v>0</v>
      </c>
      <c r="K99" s="50">
        <f t="shared" si="45"/>
        <v>0</v>
      </c>
      <c r="L99" s="50">
        <f t="shared" si="45"/>
        <v>0</v>
      </c>
      <c r="M99" s="50">
        <f t="shared" si="45"/>
        <v>0</v>
      </c>
      <c r="N99" s="50">
        <f t="shared" si="45"/>
        <v>271519</v>
      </c>
      <c r="O99" s="50">
        <f t="shared" si="45"/>
        <v>0</v>
      </c>
      <c r="P99" s="50">
        <f t="shared" si="45"/>
        <v>0</v>
      </c>
      <c r="Q99" s="50">
        <f t="shared" si="45"/>
        <v>0</v>
      </c>
      <c r="R99" s="50">
        <f t="shared" si="45"/>
        <v>0</v>
      </c>
      <c r="S99" s="50">
        <f t="shared" si="45"/>
        <v>0</v>
      </c>
      <c r="T99" s="50">
        <f t="shared" si="45"/>
        <v>0</v>
      </c>
      <c r="U99" s="50">
        <f t="shared" si="45"/>
        <v>0</v>
      </c>
      <c r="V99" s="50">
        <f t="shared" si="45"/>
        <v>0</v>
      </c>
      <c r="W99" s="50">
        <f t="shared" si="45"/>
        <v>0</v>
      </c>
      <c r="X99" s="50">
        <f t="shared" si="45"/>
        <v>0</v>
      </c>
      <c r="Y99" s="4"/>
    </row>
    <row r="100" spans="1:25" x14ac:dyDescent="0.25">
      <c r="A100" s="31" t="s">
        <v>31</v>
      </c>
      <c r="B100" s="36">
        <f>B106</f>
        <v>202532</v>
      </c>
      <c r="C100" s="36">
        <f t="shared" ref="C100:X100" si="46">C106</f>
        <v>0</v>
      </c>
      <c r="D100" s="36">
        <f t="shared" si="46"/>
        <v>0</v>
      </c>
      <c r="E100" s="37">
        <f t="shared" si="46"/>
        <v>0</v>
      </c>
      <c r="F100" s="37">
        <f t="shared" si="46"/>
        <v>202532</v>
      </c>
      <c r="G100" s="37">
        <f t="shared" si="46"/>
        <v>0</v>
      </c>
      <c r="H100" s="37">
        <f t="shared" si="46"/>
        <v>0</v>
      </c>
      <c r="I100" s="37">
        <f t="shared" si="46"/>
        <v>0</v>
      </c>
      <c r="J100" s="37">
        <f t="shared" si="46"/>
        <v>0</v>
      </c>
      <c r="K100" s="37">
        <f t="shared" si="46"/>
        <v>0</v>
      </c>
      <c r="L100" s="37">
        <f t="shared" si="46"/>
        <v>0</v>
      </c>
      <c r="M100" s="37">
        <f t="shared" si="46"/>
        <v>0</v>
      </c>
      <c r="N100" s="37">
        <f t="shared" si="46"/>
        <v>202532</v>
      </c>
      <c r="O100" s="37">
        <f t="shared" si="46"/>
        <v>0</v>
      </c>
      <c r="P100" s="37">
        <f t="shared" si="46"/>
        <v>0</v>
      </c>
      <c r="Q100" s="37">
        <f t="shared" si="46"/>
        <v>0</v>
      </c>
      <c r="R100" s="37">
        <f t="shared" si="46"/>
        <v>0</v>
      </c>
      <c r="S100" s="37">
        <f t="shared" si="46"/>
        <v>0</v>
      </c>
      <c r="T100" s="37">
        <f t="shared" si="46"/>
        <v>0</v>
      </c>
      <c r="U100" s="37">
        <f t="shared" si="46"/>
        <v>0</v>
      </c>
      <c r="V100" s="37">
        <f t="shared" si="46"/>
        <v>0</v>
      </c>
      <c r="W100" s="37">
        <f t="shared" si="46"/>
        <v>0</v>
      </c>
      <c r="X100" s="37">
        <f t="shared" si="46"/>
        <v>0</v>
      </c>
      <c r="Y100" s="4"/>
    </row>
    <row r="101" spans="1:25" x14ac:dyDescent="0.25">
      <c r="A101" s="31" t="s">
        <v>32</v>
      </c>
      <c r="B101" s="36">
        <f>B102+B107</f>
        <v>68987</v>
      </c>
      <c r="C101" s="36">
        <f t="shared" ref="C101:X101" si="47">C102+C107</f>
        <v>0</v>
      </c>
      <c r="D101" s="36">
        <f t="shared" si="47"/>
        <v>0</v>
      </c>
      <c r="E101" s="37">
        <f t="shared" si="47"/>
        <v>0</v>
      </c>
      <c r="F101" s="37">
        <f t="shared" si="47"/>
        <v>68987</v>
      </c>
      <c r="G101" s="37">
        <f t="shared" si="47"/>
        <v>0</v>
      </c>
      <c r="H101" s="37">
        <f t="shared" si="47"/>
        <v>0</v>
      </c>
      <c r="I101" s="37">
        <f t="shared" si="47"/>
        <v>0</v>
      </c>
      <c r="J101" s="37">
        <f t="shared" si="47"/>
        <v>0</v>
      </c>
      <c r="K101" s="37">
        <f t="shared" si="47"/>
        <v>0</v>
      </c>
      <c r="L101" s="37">
        <f t="shared" si="47"/>
        <v>0</v>
      </c>
      <c r="M101" s="37">
        <f t="shared" si="47"/>
        <v>0</v>
      </c>
      <c r="N101" s="37">
        <f t="shared" si="47"/>
        <v>68987</v>
      </c>
      <c r="O101" s="37">
        <f t="shared" si="47"/>
        <v>0</v>
      </c>
      <c r="P101" s="37">
        <f t="shared" si="47"/>
        <v>0</v>
      </c>
      <c r="Q101" s="37">
        <f t="shared" si="47"/>
        <v>0</v>
      </c>
      <c r="R101" s="37">
        <f t="shared" si="47"/>
        <v>0</v>
      </c>
      <c r="S101" s="37">
        <f t="shared" si="47"/>
        <v>0</v>
      </c>
      <c r="T101" s="37">
        <f t="shared" si="47"/>
        <v>0</v>
      </c>
      <c r="U101" s="37">
        <f t="shared" si="47"/>
        <v>0</v>
      </c>
      <c r="V101" s="37">
        <f t="shared" si="47"/>
        <v>0</v>
      </c>
      <c r="W101" s="37">
        <f t="shared" si="47"/>
        <v>0</v>
      </c>
      <c r="X101" s="37">
        <f t="shared" si="47"/>
        <v>0</v>
      </c>
      <c r="Y101" s="4"/>
    </row>
    <row r="102" spans="1:25" x14ac:dyDescent="0.25">
      <c r="A102" s="51" t="s">
        <v>61</v>
      </c>
      <c r="B102" s="36">
        <f>B103+B104</f>
        <v>158327</v>
      </c>
      <c r="C102" s="36">
        <f t="shared" ref="C102:X102" si="48">C103+C104</f>
        <v>0</v>
      </c>
      <c r="D102" s="36">
        <f t="shared" si="48"/>
        <v>0</v>
      </c>
      <c r="E102" s="37">
        <f t="shared" si="48"/>
        <v>0</v>
      </c>
      <c r="F102" s="37">
        <f t="shared" si="48"/>
        <v>158327</v>
      </c>
      <c r="G102" s="37">
        <f t="shared" si="48"/>
        <v>0</v>
      </c>
      <c r="H102" s="37">
        <f t="shared" si="48"/>
        <v>0</v>
      </c>
      <c r="I102" s="37">
        <f t="shared" si="48"/>
        <v>0</v>
      </c>
      <c r="J102" s="37">
        <f t="shared" si="48"/>
        <v>0</v>
      </c>
      <c r="K102" s="37">
        <f t="shared" si="48"/>
        <v>0</v>
      </c>
      <c r="L102" s="37">
        <f t="shared" si="48"/>
        <v>0</v>
      </c>
      <c r="M102" s="37">
        <f t="shared" si="48"/>
        <v>0</v>
      </c>
      <c r="N102" s="37">
        <f t="shared" si="48"/>
        <v>158327</v>
      </c>
      <c r="O102" s="37">
        <f t="shared" si="48"/>
        <v>0</v>
      </c>
      <c r="P102" s="37">
        <f t="shared" si="48"/>
        <v>0</v>
      </c>
      <c r="Q102" s="37">
        <f t="shared" si="48"/>
        <v>0</v>
      </c>
      <c r="R102" s="37">
        <f t="shared" si="48"/>
        <v>0</v>
      </c>
      <c r="S102" s="37">
        <f t="shared" si="48"/>
        <v>0</v>
      </c>
      <c r="T102" s="37">
        <f t="shared" si="48"/>
        <v>0</v>
      </c>
      <c r="U102" s="37">
        <f t="shared" si="48"/>
        <v>0</v>
      </c>
      <c r="V102" s="37">
        <f t="shared" si="48"/>
        <v>0</v>
      </c>
      <c r="W102" s="37">
        <f t="shared" si="48"/>
        <v>0</v>
      </c>
      <c r="X102" s="37">
        <f t="shared" si="48"/>
        <v>0</v>
      </c>
      <c r="Y102" s="4"/>
    </row>
    <row r="103" spans="1:25" ht="18" customHeight="1" x14ac:dyDescent="0.25">
      <c r="A103" s="31" t="s">
        <v>78</v>
      </c>
      <c r="B103" s="36">
        <v>52241</v>
      </c>
      <c r="C103" s="36"/>
      <c r="D103" s="36"/>
      <c r="E103" s="33">
        <f t="shared" si="38"/>
        <v>0</v>
      </c>
      <c r="F103" s="14">
        <f t="shared" si="39"/>
        <v>52241</v>
      </c>
      <c r="G103" s="33"/>
      <c r="H103" s="33"/>
      <c r="I103" s="33"/>
      <c r="J103" s="33"/>
      <c r="K103" s="33"/>
      <c r="L103" s="33"/>
      <c r="M103" s="33"/>
      <c r="N103" s="33">
        <f>B103</f>
        <v>52241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4"/>
    </row>
    <row r="104" spans="1:25" ht="30" x14ac:dyDescent="0.25">
      <c r="A104" s="31" t="s">
        <v>79</v>
      </c>
      <c r="B104" s="36">
        <v>106086</v>
      </c>
      <c r="C104" s="36"/>
      <c r="D104" s="36"/>
      <c r="E104" s="33">
        <f t="shared" si="38"/>
        <v>0</v>
      </c>
      <c r="F104" s="14">
        <f t="shared" si="39"/>
        <v>106086</v>
      </c>
      <c r="G104" s="33"/>
      <c r="H104" s="33"/>
      <c r="I104" s="33"/>
      <c r="J104" s="33"/>
      <c r="K104" s="33"/>
      <c r="L104" s="33"/>
      <c r="M104" s="33"/>
      <c r="N104" s="33">
        <f>B104</f>
        <v>106086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4"/>
    </row>
    <row r="105" spans="1:25" x14ac:dyDescent="0.25">
      <c r="A105" s="51" t="s">
        <v>80</v>
      </c>
      <c r="B105" s="32">
        <f>B106+B107</f>
        <v>113192</v>
      </c>
      <c r="C105" s="32">
        <f t="shared" ref="C105:X105" si="49">C106+C107</f>
        <v>0</v>
      </c>
      <c r="D105" s="32">
        <f t="shared" si="49"/>
        <v>0</v>
      </c>
      <c r="E105" s="33">
        <f t="shared" si="49"/>
        <v>0</v>
      </c>
      <c r="F105" s="33">
        <f t="shared" si="49"/>
        <v>113192</v>
      </c>
      <c r="G105" s="33">
        <f t="shared" si="49"/>
        <v>0</v>
      </c>
      <c r="H105" s="33">
        <f t="shared" si="49"/>
        <v>0</v>
      </c>
      <c r="I105" s="33">
        <f t="shared" si="49"/>
        <v>0</v>
      </c>
      <c r="J105" s="33">
        <f t="shared" si="49"/>
        <v>0</v>
      </c>
      <c r="K105" s="33">
        <f t="shared" si="49"/>
        <v>0</v>
      </c>
      <c r="L105" s="33">
        <f t="shared" si="49"/>
        <v>0</v>
      </c>
      <c r="M105" s="33">
        <f t="shared" si="49"/>
        <v>0</v>
      </c>
      <c r="N105" s="33">
        <f t="shared" si="49"/>
        <v>113192</v>
      </c>
      <c r="O105" s="33">
        <f t="shared" si="49"/>
        <v>0</v>
      </c>
      <c r="P105" s="33">
        <f t="shared" si="49"/>
        <v>0</v>
      </c>
      <c r="Q105" s="33">
        <f t="shared" si="49"/>
        <v>0</v>
      </c>
      <c r="R105" s="33">
        <f t="shared" si="49"/>
        <v>0</v>
      </c>
      <c r="S105" s="33">
        <f t="shared" si="49"/>
        <v>0</v>
      </c>
      <c r="T105" s="33">
        <f t="shared" si="49"/>
        <v>0</v>
      </c>
      <c r="U105" s="33">
        <f t="shared" si="49"/>
        <v>0</v>
      </c>
      <c r="V105" s="33">
        <f t="shared" si="49"/>
        <v>0</v>
      </c>
      <c r="W105" s="33">
        <f t="shared" si="49"/>
        <v>0</v>
      </c>
      <c r="X105" s="33">
        <f t="shared" si="49"/>
        <v>0</v>
      </c>
      <c r="Y105" s="4"/>
    </row>
    <row r="106" spans="1:25" s="23" customFormat="1" ht="47.25" customHeight="1" x14ac:dyDescent="0.25">
      <c r="A106" s="31" t="s">
        <v>81</v>
      </c>
      <c r="B106" s="36">
        <v>202532</v>
      </c>
      <c r="C106" s="55"/>
      <c r="D106" s="55"/>
      <c r="E106" s="33">
        <f t="shared" si="38"/>
        <v>0</v>
      </c>
      <c r="F106" s="14">
        <f t="shared" si="39"/>
        <v>202532</v>
      </c>
      <c r="G106" s="21"/>
      <c r="H106" s="21"/>
      <c r="I106" s="21"/>
      <c r="J106" s="21"/>
      <c r="K106" s="21"/>
      <c r="L106" s="21"/>
      <c r="M106" s="21"/>
      <c r="N106" s="21">
        <f>B106</f>
        <v>202532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52"/>
    </row>
    <row r="107" spans="1:25" s="23" customFormat="1" ht="45.75" customHeight="1" x14ac:dyDescent="0.25">
      <c r="A107" s="54" t="s">
        <v>82</v>
      </c>
      <c r="B107" s="36">
        <v>-89340</v>
      </c>
      <c r="C107" s="55"/>
      <c r="D107" s="55"/>
      <c r="E107" s="33">
        <f t="shared" si="38"/>
        <v>0</v>
      </c>
      <c r="F107" s="14">
        <f t="shared" si="39"/>
        <v>-89340</v>
      </c>
      <c r="G107" s="21"/>
      <c r="H107" s="21"/>
      <c r="I107" s="21"/>
      <c r="J107" s="21"/>
      <c r="K107" s="21"/>
      <c r="L107" s="21"/>
      <c r="M107" s="21"/>
      <c r="N107" s="21">
        <f>B107</f>
        <v>-89340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52"/>
    </row>
    <row r="108" spans="1:25" x14ac:dyDescent="0.25">
      <c r="A108" s="48" t="s">
        <v>83</v>
      </c>
      <c r="B108" s="49">
        <f>B109+B110</f>
        <v>-410600</v>
      </c>
      <c r="C108" s="49">
        <f t="shared" ref="C108:X108" si="50">C109+C110</f>
        <v>0</v>
      </c>
      <c r="D108" s="49">
        <f t="shared" si="50"/>
        <v>0</v>
      </c>
      <c r="E108" s="33">
        <f t="shared" si="38"/>
        <v>0</v>
      </c>
      <c r="F108" s="14">
        <f t="shared" si="39"/>
        <v>-410600</v>
      </c>
      <c r="G108" s="50">
        <f t="shared" si="50"/>
        <v>0</v>
      </c>
      <c r="H108" s="50">
        <f t="shared" si="50"/>
        <v>0</v>
      </c>
      <c r="I108" s="50">
        <f t="shared" si="50"/>
        <v>0</v>
      </c>
      <c r="J108" s="50">
        <f t="shared" si="50"/>
        <v>-410600</v>
      </c>
      <c r="K108" s="50">
        <f t="shared" si="50"/>
        <v>0</v>
      </c>
      <c r="L108" s="50">
        <f t="shared" si="50"/>
        <v>0</v>
      </c>
      <c r="M108" s="50">
        <f t="shared" si="50"/>
        <v>0</v>
      </c>
      <c r="N108" s="50">
        <f t="shared" si="50"/>
        <v>0</v>
      </c>
      <c r="O108" s="50">
        <f t="shared" si="50"/>
        <v>0</v>
      </c>
      <c r="P108" s="50">
        <f t="shared" si="50"/>
        <v>0</v>
      </c>
      <c r="Q108" s="50">
        <f t="shared" si="50"/>
        <v>0</v>
      </c>
      <c r="R108" s="50">
        <f t="shared" si="50"/>
        <v>0</v>
      </c>
      <c r="S108" s="50">
        <f t="shared" si="50"/>
        <v>0</v>
      </c>
      <c r="T108" s="50">
        <f t="shared" si="50"/>
        <v>0</v>
      </c>
      <c r="U108" s="50">
        <f t="shared" si="50"/>
        <v>0</v>
      </c>
      <c r="V108" s="50">
        <f t="shared" si="50"/>
        <v>0</v>
      </c>
      <c r="W108" s="50">
        <f t="shared" si="50"/>
        <v>0</v>
      </c>
      <c r="X108" s="50">
        <f t="shared" si="50"/>
        <v>0</v>
      </c>
      <c r="Y108" s="4"/>
    </row>
    <row r="109" spans="1:25" x14ac:dyDescent="0.25">
      <c r="A109" s="31" t="s">
        <v>31</v>
      </c>
      <c r="B109" s="36">
        <f>B111</f>
        <v>-410600</v>
      </c>
      <c r="C109" s="36">
        <f t="shared" ref="C109:X109" si="51">C111</f>
        <v>0</v>
      </c>
      <c r="D109" s="36">
        <f t="shared" si="51"/>
        <v>0</v>
      </c>
      <c r="E109" s="33">
        <f t="shared" si="38"/>
        <v>0</v>
      </c>
      <c r="F109" s="14">
        <f t="shared" si="39"/>
        <v>-410600</v>
      </c>
      <c r="G109" s="37">
        <f t="shared" si="51"/>
        <v>0</v>
      </c>
      <c r="H109" s="37">
        <f t="shared" si="51"/>
        <v>0</v>
      </c>
      <c r="I109" s="37">
        <f t="shared" si="51"/>
        <v>0</v>
      </c>
      <c r="J109" s="37">
        <f t="shared" si="51"/>
        <v>-410600</v>
      </c>
      <c r="K109" s="37">
        <f t="shared" si="51"/>
        <v>0</v>
      </c>
      <c r="L109" s="37">
        <f t="shared" si="51"/>
        <v>0</v>
      </c>
      <c r="M109" s="37">
        <f t="shared" si="51"/>
        <v>0</v>
      </c>
      <c r="N109" s="37">
        <f t="shared" si="51"/>
        <v>0</v>
      </c>
      <c r="O109" s="37">
        <f t="shared" si="51"/>
        <v>0</v>
      </c>
      <c r="P109" s="37">
        <f t="shared" si="51"/>
        <v>0</v>
      </c>
      <c r="Q109" s="37">
        <f t="shared" si="51"/>
        <v>0</v>
      </c>
      <c r="R109" s="37">
        <f t="shared" si="51"/>
        <v>0</v>
      </c>
      <c r="S109" s="37">
        <f t="shared" si="51"/>
        <v>0</v>
      </c>
      <c r="T109" s="37">
        <f t="shared" si="51"/>
        <v>0</v>
      </c>
      <c r="U109" s="37">
        <f t="shared" si="51"/>
        <v>0</v>
      </c>
      <c r="V109" s="37">
        <f t="shared" si="51"/>
        <v>0</v>
      </c>
      <c r="W109" s="37">
        <f t="shared" si="51"/>
        <v>0</v>
      </c>
      <c r="X109" s="37">
        <f t="shared" si="51"/>
        <v>0</v>
      </c>
      <c r="Y109" s="4"/>
    </row>
    <row r="110" spans="1:25" x14ac:dyDescent="0.25">
      <c r="A110" s="31" t="s">
        <v>32</v>
      </c>
      <c r="B110" s="36"/>
      <c r="C110" s="36"/>
      <c r="D110" s="36"/>
      <c r="E110" s="33">
        <f t="shared" si="38"/>
        <v>0</v>
      </c>
      <c r="F110" s="14">
        <f t="shared" si="39"/>
        <v>0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4"/>
    </row>
    <row r="111" spans="1:25" ht="62.25" customHeight="1" x14ac:dyDescent="0.25">
      <c r="A111" s="42" t="s">
        <v>84</v>
      </c>
      <c r="B111" s="32">
        <f>B112+B113</f>
        <v>-410600</v>
      </c>
      <c r="C111" s="32">
        <f t="shared" ref="C111:X111" si="52">C112+C113</f>
        <v>0</v>
      </c>
      <c r="D111" s="32">
        <f t="shared" si="52"/>
        <v>0</v>
      </c>
      <c r="E111" s="33">
        <f t="shared" si="38"/>
        <v>0</v>
      </c>
      <c r="F111" s="14">
        <f t="shared" si="39"/>
        <v>-410600</v>
      </c>
      <c r="G111" s="33">
        <f t="shared" si="52"/>
        <v>0</v>
      </c>
      <c r="H111" s="33">
        <f t="shared" si="52"/>
        <v>0</v>
      </c>
      <c r="I111" s="33">
        <f t="shared" si="52"/>
        <v>0</v>
      </c>
      <c r="J111" s="33">
        <f t="shared" si="52"/>
        <v>-410600</v>
      </c>
      <c r="K111" s="33">
        <f t="shared" si="52"/>
        <v>0</v>
      </c>
      <c r="L111" s="33">
        <f t="shared" si="52"/>
        <v>0</v>
      </c>
      <c r="M111" s="33">
        <f t="shared" si="52"/>
        <v>0</v>
      </c>
      <c r="N111" s="33">
        <f t="shared" si="52"/>
        <v>0</v>
      </c>
      <c r="O111" s="33">
        <f t="shared" si="52"/>
        <v>0</v>
      </c>
      <c r="P111" s="33">
        <f t="shared" si="52"/>
        <v>0</v>
      </c>
      <c r="Q111" s="33">
        <f t="shared" si="52"/>
        <v>0</v>
      </c>
      <c r="R111" s="33">
        <f t="shared" si="52"/>
        <v>0</v>
      </c>
      <c r="S111" s="33">
        <f t="shared" si="52"/>
        <v>0</v>
      </c>
      <c r="T111" s="33">
        <f t="shared" si="52"/>
        <v>0</v>
      </c>
      <c r="U111" s="33">
        <f t="shared" si="52"/>
        <v>0</v>
      </c>
      <c r="V111" s="33">
        <f t="shared" si="52"/>
        <v>0</v>
      </c>
      <c r="W111" s="33">
        <f t="shared" si="52"/>
        <v>0</v>
      </c>
      <c r="X111" s="33">
        <f t="shared" si="52"/>
        <v>0</v>
      </c>
    </row>
    <row r="112" spans="1:25" s="23" customFormat="1" ht="48.75" customHeight="1" x14ac:dyDescent="0.25">
      <c r="A112" s="43" t="s">
        <v>85</v>
      </c>
      <c r="B112" s="36">
        <v>-120000</v>
      </c>
      <c r="C112" s="36"/>
      <c r="D112" s="36"/>
      <c r="E112" s="33">
        <f t="shared" si="38"/>
        <v>0</v>
      </c>
      <c r="F112" s="14">
        <f t="shared" si="39"/>
        <v>-120000</v>
      </c>
      <c r="G112" s="22"/>
      <c r="H112" s="22"/>
      <c r="I112" s="22"/>
      <c r="J112" s="22">
        <v>-120000</v>
      </c>
      <c r="K112" s="22"/>
      <c r="L112" s="22"/>
      <c r="M112" s="21"/>
      <c r="N112" s="22"/>
      <c r="O112" s="22"/>
      <c r="P112" s="22"/>
      <c r="Q112" s="22"/>
      <c r="R112" s="22"/>
      <c r="S112" s="21"/>
      <c r="T112" s="22"/>
      <c r="U112" s="22"/>
      <c r="V112" s="22"/>
      <c r="W112" s="22"/>
      <c r="X112" s="22"/>
      <c r="Y112" s="39"/>
    </row>
    <row r="113" spans="1:25" s="23" customFormat="1" ht="46.5" customHeight="1" x14ac:dyDescent="0.25">
      <c r="A113" s="43" t="s">
        <v>86</v>
      </c>
      <c r="B113" s="36">
        <v>-290600</v>
      </c>
      <c r="C113" s="36"/>
      <c r="D113" s="36"/>
      <c r="E113" s="33">
        <f t="shared" si="38"/>
        <v>0</v>
      </c>
      <c r="F113" s="14">
        <f>SUM(G113:X113)</f>
        <v>-290600</v>
      </c>
      <c r="G113" s="22"/>
      <c r="H113" s="22"/>
      <c r="I113" s="22"/>
      <c r="J113" s="22">
        <v>-290600</v>
      </c>
      <c r="K113" s="22"/>
      <c r="L113" s="22"/>
      <c r="M113" s="21"/>
      <c r="N113" s="22"/>
      <c r="O113" s="22"/>
      <c r="P113" s="22"/>
      <c r="Q113" s="22"/>
      <c r="R113" s="22"/>
      <c r="S113" s="21"/>
      <c r="T113" s="22"/>
      <c r="U113" s="22"/>
      <c r="V113" s="22"/>
      <c r="W113" s="22"/>
      <c r="X113" s="22"/>
      <c r="Y113" s="39"/>
    </row>
    <row r="114" spans="1:25" ht="28.5" x14ac:dyDescent="0.25">
      <c r="A114" s="28" t="s">
        <v>87</v>
      </c>
      <c r="B114" s="29">
        <f>B115+B116</f>
        <v>-40000</v>
      </c>
      <c r="C114" s="29">
        <f t="shared" ref="C114:W114" si="53">C115+C116</f>
        <v>-50505</v>
      </c>
      <c r="D114" s="29">
        <f t="shared" si="53"/>
        <v>-371920</v>
      </c>
      <c r="E114" s="33">
        <f t="shared" si="53"/>
        <v>0</v>
      </c>
      <c r="F114" s="33">
        <f t="shared" si="53"/>
        <v>0</v>
      </c>
      <c r="G114" s="33">
        <f t="shared" si="53"/>
        <v>0</v>
      </c>
      <c r="H114" s="33">
        <f t="shared" si="53"/>
        <v>0</v>
      </c>
      <c r="I114" s="33">
        <f t="shared" si="53"/>
        <v>0</v>
      </c>
      <c r="J114" s="33">
        <f t="shared" si="53"/>
        <v>0</v>
      </c>
      <c r="K114" s="33">
        <f t="shared" si="53"/>
        <v>0</v>
      </c>
      <c r="L114" s="33">
        <f t="shared" si="53"/>
        <v>0</v>
      </c>
      <c r="M114" s="33">
        <f t="shared" si="53"/>
        <v>0</v>
      </c>
      <c r="N114" s="33">
        <f t="shared" si="53"/>
        <v>0</v>
      </c>
      <c r="O114" s="33">
        <f t="shared" si="53"/>
        <v>0</v>
      </c>
      <c r="P114" s="33">
        <f t="shared" si="53"/>
        <v>0</v>
      </c>
      <c r="Q114" s="33">
        <f t="shared" si="53"/>
        <v>0</v>
      </c>
      <c r="R114" s="33">
        <f t="shared" si="53"/>
        <v>0</v>
      </c>
      <c r="S114" s="33">
        <f t="shared" si="53"/>
        <v>-40000</v>
      </c>
      <c r="T114" s="33">
        <f t="shared" si="53"/>
        <v>0</v>
      </c>
      <c r="U114" s="33">
        <f t="shared" si="53"/>
        <v>0</v>
      </c>
      <c r="V114" s="33">
        <f t="shared" si="53"/>
        <v>0</v>
      </c>
      <c r="W114" s="33">
        <f t="shared" si="53"/>
        <v>0</v>
      </c>
      <c r="X114" s="33">
        <f>X115+X116</f>
        <v>0</v>
      </c>
      <c r="Y114" s="4"/>
    </row>
    <row r="115" spans="1:25" x14ac:dyDescent="0.25">
      <c r="A115" s="31" t="s">
        <v>32</v>
      </c>
      <c r="B115" s="36">
        <f>B117+B120</f>
        <v>-40000</v>
      </c>
      <c r="C115" s="36">
        <f t="shared" ref="C115:W115" si="54">C117+C120</f>
        <v>-50505</v>
      </c>
      <c r="D115" s="36">
        <f t="shared" si="54"/>
        <v>-371920</v>
      </c>
      <c r="E115" s="33">
        <f t="shared" si="54"/>
        <v>0</v>
      </c>
      <c r="F115" s="33">
        <f t="shared" si="54"/>
        <v>0</v>
      </c>
      <c r="G115" s="33">
        <f t="shared" si="54"/>
        <v>0</v>
      </c>
      <c r="H115" s="33">
        <f t="shared" si="54"/>
        <v>0</v>
      </c>
      <c r="I115" s="33">
        <f t="shared" si="54"/>
        <v>0</v>
      </c>
      <c r="J115" s="33">
        <f t="shared" si="54"/>
        <v>0</v>
      </c>
      <c r="K115" s="33">
        <f t="shared" si="54"/>
        <v>0</v>
      </c>
      <c r="L115" s="33">
        <f t="shared" si="54"/>
        <v>0</v>
      </c>
      <c r="M115" s="33">
        <f t="shared" si="54"/>
        <v>0</v>
      </c>
      <c r="N115" s="33">
        <f t="shared" si="54"/>
        <v>0</v>
      </c>
      <c r="O115" s="33">
        <f t="shared" si="54"/>
        <v>0</v>
      </c>
      <c r="P115" s="33">
        <f t="shared" si="54"/>
        <v>0</v>
      </c>
      <c r="Q115" s="33">
        <f t="shared" si="54"/>
        <v>0</v>
      </c>
      <c r="R115" s="33">
        <f t="shared" si="54"/>
        <v>0</v>
      </c>
      <c r="S115" s="33">
        <f t="shared" si="54"/>
        <v>-40000</v>
      </c>
      <c r="T115" s="33">
        <f t="shared" si="54"/>
        <v>0</v>
      </c>
      <c r="U115" s="33">
        <f t="shared" si="54"/>
        <v>0</v>
      </c>
      <c r="V115" s="33">
        <f t="shared" si="54"/>
        <v>0</v>
      </c>
      <c r="W115" s="33">
        <f t="shared" si="54"/>
        <v>0</v>
      </c>
      <c r="X115" s="33">
        <f>X117+X120</f>
        <v>0</v>
      </c>
      <c r="Y115" s="4"/>
    </row>
    <row r="116" spans="1:25" hidden="1" x14ac:dyDescent="0.25">
      <c r="A116" s="31" t="s">
        <v>88</v>
      </c>
      <c r="B116" s="36"/>
      <c r="C116" s="36"/>
      <c r="D116" s="36"/>
      <c r="E116" s="33">
        <f t="shared" si="38"/>
        <v>0</v>
      </c>
      <c r="F116" s="14">
        <f t="shared" si="39"/>
        <v>0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4"/>
    </row>
    <row r="117" spans="1:25" ht="46.5" customHeight="1" x14ac:dyDescent="0.25">
      <c r="A117" s="15" t="s">
        <v>89</v>
      </c>
      <c r="B117" s="32">
        <f>B118+B119</f>
        <v>0</v>
      </c>
      <c r="C117" s="32">
        <f t="shared" ref="C117:D117" si="55">C118+C119</f>
        <v>-50505</v>
      </c>
      <c r="D117" s="32">
        <f t="shared" si="55"/>
        <v>-371920</v>
      </c>
      <c r="E117" s="33">
        <f t="shared" si="38"/>
        <v>0</v>
      </c>
      <c r="F117" s="14">
        <f t="shared" si="39"/>
        <v>0</v>
      </c>
      <c r="G117" s="33">
        <f t="shared" ref="G117:W117" si="56">G118</f>
        <v>0</v>
      </c>
      <c r="H117" s="33">
        <f t="shared" si="56"/>
        <v>0</v>
      </c>
      <c r="I117" s="33">
        <f t="shared" si="56"/>
        <v>0</v>
      </c>
      <c r="J117" s="33">
        <f t="shared" si="56"/>
        <v>0</v>
      </c>
      <c r="K117" s="33">
        <f t="shared" si="56"/>
        <v>0</v>
      </c>
      <c r="L117" s="33">
        <f t="shared" si="56"/>
        <v>0</v>
      </c>
      <c r="M117" s="33">
        <f t="shared" si="56"/>
        <v>0</v>
      </c>
      <c r="N117" s="33">
        <f t="shared" si="56"/>
        <v>0</v>
      </c>
      <c r="O117" s="33">
        <f t="shared" si="56"/>
        <v>0</v>
      </c>
      <c r="P117" s="33">
        <f t="shared" si="56"/>
        <v>0</v>
      </c>
      <c r="Q117" s="33">
        <f t="shared" si="56"/>
        <v>0</v>
      </c>
      <c r="R117" s="33">
        <f t="shared" si="56"/>
        <v>0</v>
      </c>
      <c r="S117" s="33">
        <f t="shared" si="56"/>
        <v>0</v>
      </c>
      <c r="T117" s="33">
        <f t="shared" si="56"/>
        <v>0</v>
      </c>
      <c r="U117" s="33">
        <f t="shared" si="56"/>
        <v>0</v>
      </c>
      <c r="V117" s="33">
        <f t="shared" si="56"/>
        <v>0</v>
      </c>
      <c r="W117" s="33">
        <f t="shared" si="56"/>
        <v>0</v>
      </c>
      <c r="X117" s="33">
        <f>X118</f>
        <v>0</v>
      </c>
      <c r="Y117" s="4"/>
    </row>
    <row r="118" spans="1:25" ht="18" customHeight="1" x14ac:dyDescent="0.25">
      <c r="A118" s="15" t="s">
        <v>90</v>
      </c>
      <c r="B118" s="32"/>
      <c r="C118" s="45"/>
      <c r="D118" s="45">
        <v>-131920</v>
      </c>
      <c r="E118" s="33">
        <f t="shared" si="38"/>
        <v>0</v>
      </c>
      <c r="F118" s="14">
        <f t="shared" si="39"/>
        <v>0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4"/>
    </row>
    <row r="119" spans="1:25" ht="18" customHeight="1" x14ac:dyDescent="0.25">
      <c r="A119" s="17" t="s">
        <v>91</v>
      </c>
      <c r="B119" s="32"/>
      <c r="C119" s="45">
        <v>-50505</v>
      </c>
      <c r="D119" s="45">
        <v>-240000</v>
      </c>
      <c r="E119" s="33">
        <f t="shared" si="38"/>
        <v>0</v>
      </c>
      <c r="F119" s="14">
        <f t="shared" si="39"/>
        <v>0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4"/>
    </row>
    <row r="120" spans="1:25" ht="58.5" customHeight="1" x14ac:dyDescent="0.25">
      <c r="A120" s="15" t="s">
        <v>92</v>
      </c>
      <c r="B120" s="32">
        <v>-40000</v>
      </c>
      <c r="C120" s="45"/>
      <c r="D120" s="45"/>
      <c r="E120" s="3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>
        <f>B120</f>
        <v>-40000</v>
      </c>
      <c r="T120" s="14"/>
      <c r="U120" s="14"/>
      <c r="V120" s="14"/>
      <c r="W120" s="14"/>
      <c r="X120" s="14"/>
      <c r="Y120" s="4"/>
    </row>
    <row r="121" spans="1:25" ht="28.5" x14ac:dyDescent="0.25">
      <c r="A121" s="12" t="s">
        <v>111</v>
      </c>
      <c r="B121" s="35">
        <f>B8-B23</f>
        <v>-685337.59999999963</v>
      </c>
      <c r="C121" s="57">
        <v>0</v>
      </c>
      <c r="D121" s="57">
        <v>0</v>
      </c>
      <c r="E121" s="33">
        <f t="shared" si="38"/>
        <v>-685337.59999999963</v>
      </c>
      <c r="F121" s="14">
        <f t="shared" ref="F121" si="57">SUM(G121:X121)</f>
        <v>0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4"/>
    </row>
    <row r="122" spans="1:25" x14ac:dyDescent="0.25">
      <c r="B122" s="58"/>
      <c r="C122" s="58"/>
      <c r="D122" s="5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41" customFormat="1" ht="28.5" x14ac:dyDescent="0.25">
      <c r="A123" s="59" t="s">
        <v>93</v>
      </c>
      <c r="B123" s="60"/>
      <c r="C123" s="75" t="s">
        <v>94</v>
      </c>
      <c r="D123" s="7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61"/>
    </row>
    <row r="124" spans="1:25" x14ac:dyDescent="0.25">
      <c r="B124" s="58"/>
      <c r="C124" s="58"/>
      <c r="D124" s="58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x14ac:dyDescent="0.25">
      <c r="A125" s="1" t="s">
        <v>95</v>
      </c>
      <c r="B125" s="58"/>
      <c r="C125" s="58"/>
      <c r="D125" s="5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x14ac:dyDescent="0.25">
      <c r="A126" s="1" t="s">
        <v>96</v>
      </c>
      <c r="B126" s="58"/>
      <c r="C126" s="58"/>
      <c r="D126" s="5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25">
      <c r="B127" s="58"/>
      <c r="C127" s="58"/>
      <c r="D127" s="5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x14ac:dyDescent="0.25">
      <c r="B128" s="58"/>
      <c r="C128" s="58"/>
      <c r="D128" s="5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x14ac:dyDescent="0.25">
      <c r="B129" s="58"/>
      <c r="C129" s="58"/>
      <c r="D129" s="5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50.25" customHeight="1" x14ac:dyDescent="0.25">
      <c r="A130" s="62" t="s">
        <v>97</v>
      </c>
      <c r="B130" s="45"/>
      <c r="C130" s="63" t="s">
        <v>98</v>
      </c>
      <c r="D130" s="63" t="s">
        <v>99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8.75" customHeight="1" x14ac:dyDescent="0.25">
      <c r="A131" s="53" t="s">
        <v>100</v>
      </c>
      <c r="B131" s="45"/>
      <c r="C131" s="64">
        <f>'[1]7.ВС'!AU414</f>
        <v>241458759.54000002</v>
      </c>
      <c r="D131" s="64">
        <f>'[1]7.ВС'!AZ414</f>
        <v>281414608.24000001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8.75" customHeight="1" x14ac:dyDescent="0.25">
      <c r="A132" s="53" t="s">
        <v>101</v>
      </c>
      <c r="B132" s="45"/>
      <c r="C132" s="64">
        <f>C133+C134+C135</f>
        <v>125339159.54000001</v>
      </c>
      <c r="D132" s="64">
        <f>D133+D134+D135</f>
        <v>162332708.24000001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8.75" customHeight="1" x14ac:dyDescent="0.25">
      <c r="A133" s="53" t="s">
        <v>102</v>
      </c>
      <c r="B133" s="45"/>
      <c r="C133" s="64">
        <f>'[1]1.Дох'!L141</f>
        <v>7037602</v>
      </c>
      <c r="D133" s="64">
        <f>'[1]1.Дох'!Q141</f>
        <v>46556725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8.75" customHeight="1" x14ac:dyDescent="0.25">
      <c r="A134" s="53" t="s">
        <v>103</v>
      </c>
      <c r="B134" s="45"/>
      <c r="C134" s="64">
        <f>'[1]1.Дох'!L142</f>
        <v>113615868.54000001</v>
      </c>
      <c r="D134" s="64">
        <f>'[1]1.Дох'!Q142</f>
        <v>111090294.24000001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8.75" customHeight="1" x14ac:dyDescent="0.25">
      <c r="A135" s="53" t="s">
        <v>104</v>
      </c>
      <c r="B135" s="45"/>
      <c r="C135" s="64">
        <f>'[1]1.Дох'!L145</f>
        <v>4685689</v>
      </c>
      <c r="D135" s="64">
        <f>'[1]1.Дох'!Q145</f>
        <v>4685689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8.75" customHeight="1" x14ac:dyDescent="0.25">
      <c r="A136" s="53" t="s">
        <v>105</v>
      </c>
      <c r="B136" s="45"/>
      <c r="C136" s="64">
        <f>'[1]7.ВС'!AU388</f>
        <v>3125495</v>
      </c>
      <c r="D136" s="64">
        <f>'[1]7.ВС'!AZ388</f>
        <v>5956300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s="41" customFormat="1" ht="18.75" customHeight="1" x14ac:dyDescent="0.25">
      <c r="A137" s="65" t="s">
        <v>106</v>
      </c>
      <c r="B137" s="57"/>
      <c r="C137" s="66">
        <f>C136/(C131-C132)*100</f>
        <v>2.691617091343752</v>
      </c>
      <c r="D137" s="66">
        <f>D136/(D131-D132)*100</f>
        <v>5.00185166679403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61"/>
    </row>
    <row r="138" spans="1:25" x14ac:dyDescent="0.25">
      <c r="B138" s="58"/>
      <c r="C138" s="67"/>
      <c r="D138" s="67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x14ac:dyDescent="0.25">
      <c r="B139" s="58"/>
      <c r="C139" s="67"/>
      <c r="D139" s="67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x14ac:dyDescent="0.25">
      <c r="B140" s="58"/>
      <c r="C140" s="67"/>
      <c r="D140" s="67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x14ac:dyDescent="0.25">
      <c r="B141" s="58"/>
      <c r="C141" s="67"/>
      <c r="D141" s="6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x14ac:dyDescent="0.25">
      <c r="B142" s="58"/>
      <c r="C142" s="67"/>
      <c r="D142" s="6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x14ac:dyDescent="0.25">
      <c r="B143" s="58"/>
      <c r="C143" s="67"/>
      <c r="D143" s="67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x14ac:dyDescent="0.25">
      <c r="B144" s="58"/>
      <c r="C144" s="58"/>
      <c r="D144" s="58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2:25" s="2" customFormat="1" x14ac:dyDescent="0.25">
      <c r="B145" s="58"/>
      <c r="C145" s="58"/>
      <c r="D145" s="5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2:25" s="2" customFormat="1" x14ac:dyDescent="0.25">
      <c r="B146" s="58"/>
      <c r="C146" s="58"/>
      <c r="D146" s="5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2:25" s="2" customFormat="1" x14ac:dyDescent="0.25">
      <c r="B147" s="58"/>
      <c r="C147" s="58"/>
      <c r="D147" s="5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2:25" s="2" customFormat="1" x14ac:dyDescent="0.25">
      <c r="B148" s="58"/>
      <c r="C148" s="58"/>
      <c r="D148" s="5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2:25" s="2" customFormat="1" x14ac:dyDescent="0.25">
      <c r="B149" s="58"/>
      <c r="C149" s="58"/>
      <c r="D149" s="5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2:25" s="2" customFormat="1" x14ac:dyDescent="0.25">
      <c r="B150" s="58"/>
      <c r="C150" s="58"/>
      <c r="D150" s="5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2:25" s="2" customFormat="1" x14ac:dyDescent="0.25">
      <c r="B151" s="58"/>
      <c r="C151" s="58"/>
      <c r="D151" s="5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2:25" s="2" customFormat="1" x14ac:dyDescent="0.25">
      <c r="B152" s="58"/>
      <c r="C152" s="58"/>
      <c r="D152" s="5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2:25" s="2" customFormat="1" x14ac:dyDescent="0.25">
      <c r="B153" s="58"/>
      <c r="C153" s="58"/>
      <c r="D153" s="5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2:25" s="2" customFormat="1" x14ac:dyDescent="0.25">
      <c r="B154" s="58"/>
      <c r="C154" s="58"/>
      <c r="D154" s="5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2:25" s="2" customFormat="1" x14ac:dyDescent="0.25">
      <c r="B155" s="58"/>
      <c r="C155" s="58"/>
      <c r="D155" s="5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2:25" s="2" customFormat="1" x14ac:dyDescent="0.25">
      <c r="B156" s="58"/>
      <c r="C156" s="58"/>
      <c r="D156" s="5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2:25" s="2" customFormat="1" x14ac:dyDescent="0.25">
      <c r="B157" s="58"/>
      <c r="C157" s="58"/>
      <c r="D157" s="5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2:25" s="2" customFormat="1" x14ac:dyDescent="0.25">
      <c r="B158" s="58"/>
      <c r="C158" s="58"/>
      <c r="D158" s="5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2:25" s="2" customFormat="1" x14ac:dyDescent="0.25">
      <c r="B159" s="58"/>
      <c r="C159" s="58"/>
      <c r="D159" s="5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2:25" s="2" customFormat="1" x14ac:dyDescent="0.25">
      <c r="B160" s="58"/>
      <c r="C160" s="58"/>
      <c r="D160" s="5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2:25" s="2" customFormat="1" x14ac:dyDescent="0.25">
      <c r="B161" s="58"/>
      <c r="C161" s="58"/>
      <c r="D161" s="5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2:25" s="2" customFormat="1" x14ac:dyDescent="0.25">
      <c r="B162" s="58"/>
      <c r="C162" s="58"/>
      <c r="D162" s="5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2:25" s="2" customFormat="1" x14ac:dyDescent="0.25">
      <c r="B163" s="58"/>
      <c r="C163" s="58"/>
      <c r="D163" s="5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2:25" s="2" customFormat="1" x14ac:dyDescent="0.25">
      <c r="B164" s="58"/>
      <c r="C164" s="58"/>
      <c r="D164" s="5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2:25" s="2" customFormat="1" x14ac:dyDescent="0.25">
      <c r="B165" s="58"/>
      <c r="C165" s="58"/>
      <c r="D165" s="5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2:25" s="2" customFormat="1" x14ac:dyDescent="0.25">
      <c r="B166" s="58"/>
      <c r="C166" s="58"/>
      <c r="D166" s="5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2:25" s="2" customFormat="1" x14ac:dyDescent="0.25">
      <c r="B167" s="58"/>
      <c r="C167" s="58"/>
      <c r="D167" s="5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2:25" s="2" customFormat="1" x14ac:dyDescent="0.25">
      <c r="B168" s="58"/>
      <c r="C168" s="58"/>
      <c r="D168" s="5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2:25" s="2" customFormat="1" x14ac:dyDescent="0.25">
      <c r="B169" s="58"/>
      <c r="C169" s="58"/>
      <c r="D169" s="58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2:25" s="2" customFormat="1" x14ac:dyDescent="0.25">
      <c r="B170" s="58"/>
      <c r="C170" s="58"/>
      <c r="D170" s="58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2:25" s="2" customFormat="1" x14ac:dyDescent="0.25">
      <c r="B171" s="58"/>
      <c r="C171" s="58"/>
      <c r="D171" s="58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2:25" s="2" customFormat="1" x14ac:dyDescent="0.25">
      <c r="B172" s="58"/>
      <c r="C172" s="58"/>
      <c r="D172" s="5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2:25" s="2" customFormat="1" x14ac:dyDescent="0.25">
      <c r="B173" s="58"/>
      <c r="C173" s="58"/>
      <c r="D173" s="5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2:25" s="2" customFormat="1" x14ac:dyDescent="0.25">
      <c r="B174" s="58"/>
      <c r="C174" s="58"/>
      <c r="D174" s="58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2:25" s="2" customFormat="1" x14ac:dyDescent="0.25">
      <c r="B175" s="58"/>
      <c r="C175" s="58"/>
      <c r="D175" s="5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2:25" s="2" customFormat="1" x14ac:dyDescent="0.25">
      <c r="B176" s="58"/>
      <c r="C176" s="58"/>
      <c r="D176" s="5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2:25" s="2" customFormat="1" x14ac:dyDescent="0.25">
      <c r="B177" s="58"/>
      <c r="C177" s="58"/>
      <c r="D177" s="58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2:25" s="2" customFormat="1" x14ac:dyDescent="0.25">
      <c r="B178" s="58"/>
      <c r="C178" s="58"/>
      <c r="D178" s="5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2:25" s="2" customFormat="1" x14ac:dyDescent="0.25">
      <c r="B179" s="58"/>
      <c r="C179" s="58"/>
      <c r="D179" s="5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2:25" s="2" customFormat="1" x14ac:dyDescent="0.25">
      <c r="B180" s="58"/>
      <c r="C180" s="58"/>
      <c r="D180" s="5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2:25" s="2" customFormat="1" x14ac:dyDescent="0.25">
      <c r="B181" s="58"/>
      <c r="C181" s="58"/>
      <c r="D181" s="58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2:25" s="2" customFormat="1" x14ac:dyDescent="0.25">
      <c r="B182" s="58"/>
      <c r="C182" s="58"/>
      <c r="D182" s="5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2:25" s="2" customFormat="1" x14ac:dyDescent="0.25">
      <c r="B183" s="58"/>
      <c r="C183" s="58"/>
      <c r="D183" s="58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2:25" s="2" customFormat="1" x14ac:dyDescent="0.25">
      <c r="B184" s="58"/>
      <c r="C184" s="58"/>
      <c r="D184" s="5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2:25" s="2" customFormat="1" x14ac:dyDescent="0.25">
      <c r="B185" s="58"/>
      <c r="C185" s="58"/>
      <c r="D185" s="5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2:25" s="2" customFormat="1" x14ac:dyDescent="0.25">
      <c r="B186" s="58"/>
      <c r="C186" s="58"/>
      <c r="D186" s="5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2:25" s="2" customFormat="1" x14ac:dyDescent="0.25">
      <c r="B187" s="58"/>
      <c r="C187" s="58"/>
      <c r="D187" s="5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2:25" s="2" customFormat="1" x14ac:dyDescent="0.25">
      <c r="B188" s="58"/>
      <c r="C188" s="58"/>
      <c r="D188" s="5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2:25" s="2" customFormat="1" x14ac:dyDescent="0.25">
      <c r="B189" s="58"/>
      <c r="C189" s="58"/>
      <c r="D189" s="5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2:25" s="2" customFormat="1" x14ac:dyDescent="0.25">
      <c r="B190" s="58"/>
      <c r="C190" s="58"/>
      <c r="D190" s="5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2:25" s="2" customFormat="1" x14ac:dyDescent="0.25">
      <c r="B191" s="58"/>
      <c r="C191" s="58"/>
      <c r="D191" s="5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2:25" s="2" customFormat="1" x14ac:dyDescent="0.25">
      <c r="B192" s="58"/>
      <c r="C192" s="58"/>
      <c r="D192" s="5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2:25" s="2" customFormat="1" x14ac:dyDescent="0.25">
      <c r="B193" s="58"/>
      <c r="C193" s="58"/>
      <c r="D193" s="5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2:25" s="2" customFormat="1" x14ac:dyDescent="0.25">
      <c r="B194" s="58"/>
      <c r="C194" s="58"/>
      <c r="D194" s="5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2:25" s="2" customFormat="1" x14ac:dyDescent="0.25">
      <c r="B195" s="58"/>
      <c r="C195" s="58"/>
      <c r="D195" s="5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2:25" s="2" customFormat="1" x14ac:dyDescent="0.25">
      <c r="B196" s="58"/>
      <c r="C196" s="58"/>
      <c r="D196" s="5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2:25" s="2" customFormat="1" x14ac:dyDescent="0.25">
      <c r="B197" s="58"/>
      <c r="C197" s="58"/>
      <c r="D197" s="5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2:25" s="2" customFormat="1" x14ac:dyDescent="0.25">
      <c r="B198" s="58"/>
      <c r="C198" s="58"/>
      <c r="D198" s="5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2:25" s="2" customFormat="1" x14ac:dyDescent="0.25">
      <c r="B199" s="58"/>
      <c r="C199" s="58"/>
      <c r="D199" s="58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2:25" s="2" customFormat="1" x14ac:dyDescent="0.25">
      <c r="B200" s="58"/>
      <c r="C200" s="58"/>
      <c r="D200" s="5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2:25" s="2" customFormat="1" x14ac:dyDescent="0.25">
      <c r="B201" s="58"/>
      <c r="C201" s="58"/>
      <c r="D201" s="5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2:25" s="2" customFormat="1" x14ac:dyDescent="0.25">
      <c r="B202" s="58"/>
      <c r="C202" s="58"/>
      <c r="D202" s="5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2:25" s="2" customFormat="1" x14ac:dyDescent="0.25">
      <c r="B203" s="58"/>
      <c r="C203" s="58"/>
      <c r="D203" s="5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2:25" s="2" customFormat="1" x14ac:dyDescent="0.25">
      <c r="B204" s="58"/>
      <c r="C204" s="58"/>
      <c r="D204" s="5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2:25" s="2" customFormat="1" x14ac:dyDescent="0.25">
      <c r="B205" s="58"/>
      <c r="C205" s="58"/>
      <c r="D205" s="5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2:25" s="2" customFormat="1" x14ac:dyDescent="0.25">
      <c r="B206" s="58"/>
      <c r="C206" s="58"/>
      <c r="D206" s="5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2:25" s="2" customFormat="1" x14ac:dyDescent="0.25">
      <c r="B207" s="58"/>
      <c r="C207" s="58"/>
      <c r="D207" s="5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2:25" s="2" customFormat="1" x14ac:dyDescent="0.25">
      <c r="B208" s="58"/>
      <c r="C208" s="58"/>
      <c r="D208" s="5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2:25" s="2" customFormat="1" x14ac:dyDescent="0.25">
      <c r="B209" s="58"/>
      <c r="C209" s="58"/>
      <c r="D209" s="58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2:25" s="2" customFormat="1" x14ac:dyDescent="0.25">
      <c r="B210" s="58"/>
      <c r="C210" s="58"/>
      <c r="D210" s="58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2:25" s="2" customFormat="1" x14ac:dyDescent="0.25">
      <c r="B211" s="58"/>
      <c r="C211" s="58"/>
      <c r="D211" s="5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2:25" s="2" customFormat="1" x14ac:dyDescent="0.25">
      <c r="B212" s="58"/>
      <c r="C212" s="58"/>
      <c r="D212" s="5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2:25" s="2" customFormat="1" x14ac:dyDescent="0.25">
      <c r="B213" s="58"/>
      <c r="C213" s="58"/>
      <c r="D213" s="5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2:25" s="2" customFormat="1" x14ac:dyDescent="0.25">
      <c r="B214" s="58"/>
      <c r="C214" s="58"/>
      <c r="D214" s="5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2:25" s="2" customFormat="1" x14ac:dyDescent="0.25">
      <c r="B215" s="58"/>
      <c r="C215" s="58"/>
      <c r="D215" s="5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2:25" s="2" customFormat="1" x14ac:dyDescent="0.25">
      <c r="B216" s="58"/>
      <c r="C216" s="58"/>
      <c r="D216" s="5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2:25" s="2" customFormat="1" x14ac:dyDescent="0.25">
      <c r="B217" s="58"/>
      <c r="C217" s="58"/>
      <c r="D217" s="58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2:25" s="2" customFormat="1" x14ac:dyDescent="0.25">
      <c r="B218" s="58"/>
      <c r="C218" s="58"/>
      <c r="D218" s="5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2:25" s="2" customFormat="1" x14ac:dyDescent="0.25">
      <c r="B219" s="58"/>
      <c r="C219" s="58"/>
      <c r="D219" s="5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2:25" s="2" customFormat="1" x14ac:dyDescent="0.25">
      <c r="B220" s="67"/>
      <c r="C220" s="67"/>
      <c r="D220" s="67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2:25" s="2" customFormat="1" x14ac:dyDescent="0.25">
      <c r="B221" s="67"/>
      <c r="C221" s="67"/>
      <c r="D221" s="67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2:25" s="2" customFormat="1" x14ac:dyDescent="0.25">
      <c r="B222" s="67"/>
      <c r="C222" s="67"/>
      <c r="D222" s="67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2:25" s="2" customFormat="1" x14ac:dyDescent="0.25">
      <c r="B223" s="67"/>
      <c r="C223" s="67"/>
      <c r="D223" s="67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2:25" s="2" customFormat="1" x14ac:dyDescent="0.25">
      <c r="B224" s="67"/>
      <c r="C224" s="67"/>
      <c r="D224" s="67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2:25" s="2" customFormat="1" x14ac:dyDescent="0.25">
      <c r="B225" s="67"/>
      <c r="C225" s="67"/>
      <c r="D225" s="67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2:25" s="2" customFormat="1" x14ac:dyDescent="0.25">
      <c r="B226" s="67"/>
      <c r="C226" s="67"/>
      <c r="D226" s="67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2:25" s="2" customFormat="1" x14ac:dyDescent="0.25">
      <c r="B227" s="67"/>
      <c r="C227" s="67"/>
      <c r="D227" s="6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2:25" s="2" customFormat="1" x14ac:dyDescent="0.25">
      <c r="B228" s="67"/>
      <c r="C228" s="67"/>
      <c r="D228" s="67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2:25" s="2" customFormat="1" x14ac:dyDescent="0.25">
      <c r="B229" s="67"/>
      <c r="C229" s="67"/>
      <c r="D229" s="67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2:25" s="2" customFormat="1" x14ac:dyDescent="0.25">
      <c r="B230" s="67"/>
      <c r="C230" s="67"/>
      <c r="D230" s="67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2:25" s="2" customFormat="1" x14ac:dyDescent="0.25">
      <c r="B231" s="67"/>
      <c r="C231" s="67"/>
      <c r="D231" s="67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2:25" s="2" customFormat="1" x14ac:dyDescent="0.25">
      <c r="B232" s="67"/>
      <c r="C232" s="67"/>
      <c r="D232" s="67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2:25" s="2" customFormat="1" x14ac:dyDescent="0.25">
      <c r="B233" s="67"/>
      <c r="C233" s="67"/>
      <c r="D233" s="67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2:25" s="2" customFormat="1" x14ac:dyDescent="0.25">
      <c r="B234" s="67"/>
      <c r="C234" s="67"/>
      <c r="D234" s="67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2:25" s="2" customFormat="1" x14ac:dyDescent="0.25">
      <c r="B235" s="67"/>
      <c r="C235" s="67"/>
      <c r="D235" s="67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2:25" s="2" customFormat="1" x14ac:dyDescent="0.25">
      <c r="B236" s="67"/>
      <c r="C236" s="67"/>
      <c r="D236" s="67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2:25" s="2" customFormat="1" x14ac:dyDescent="0.25">
      <c r="B237" s="67"/>
      <c r="C237" s="67"/>
      <c r="D237" s="6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2:25" s="2" customFormat="1" x14ac:dyDescent="0.25">
      <c r="B238" s="67"/>
      <c r="C238" s="67"/>
      <c r="D238" s="67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2:25" s="2" customFormat="1" x14ac:dyDescent="0.25">
      <c r="B239" s="67"/>
      <c r="C239" s="67"/>
      <c r="D239" s="67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2:25" s="2" customFormat="1" x14ac:dyDescent="0.25">
      <c r="B240" s="67"/>
      <c r="C240" s="67"/>
      <c r="D240" s="67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2:25" s="2" customFormat="1" x14ac:dyDescent="0.25">
      <c r="B241" s="67"/>
      <c r="C241" s="67"/>
      <c r="D241" s="67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2:25" s="2" customFormat="1" x14ac:dyDescent="0.25">
      <c r="B242" s="67"/>
      <c r="C242" s="67"/>
      <c r="D242" s="67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2:25" s="2" customFormat="1" x14ac:dyDescent="0.25">
      <c r="B243" s="67"/>
      <c r="C243" s="67"/>
      <c r="D243" s="67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2:25" s="2" customFormat="1" x14ac:dyDescent="0.25">
      <c r="B244" s="67"/>
      <c r="C244" s="67"/>
      <c r="D244" s="67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2:25" s="2" customFormat="1" x14ac:dyDescent="0.25">
      <c r="B245" s="67"/>
      <c r="C245" s="67"/>
      <c r="D245" s="67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s="2" customFormat="1" x14ac:dyDescent="0.25">
      <c r="B246" s="67"/>
      <c r="C246" s="67"/>
      <c r="D246" s="67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s="2" customFormat="1" x14ac:dyDescent="0.25">
      <c r="B247" s="67"/>
      <c r="C247" s="67"/>
      <c r="D247" s="67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s="2" customFormat="1" x14ac:dyDescent="0.25">
      <c r="B248" s="67"/>
      <c r="C248" s="67"/>
      <c r="D248" s="67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s="2" customFormat="1" x14ac:dyDescent="0.25">
      <c r="B249" s="67"/>
      <c r="C249" s="67"/>
      <c r="D249" s="67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s="2" customFormat="1" x14ac:dyDescent="0.25">
      <c r="B250" s="67"/>
      <c r="C250" s="67"/>
      <c r="D250" s="67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s="2" customFormat="1" x14ac:dyDescent="0.25">
      <c r="B251" s="67"/>
      <c r="C251" s="67"/>
      <c r="D251" s="67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2:25" s="2" customFormat="1" x14ac:dyDescent="0.25">
      <c r="B252" s="67"/>
      <c r="C252" s="67"/>
      <c r="D252" s="67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2:25" s="2" customFormat="1" x14ac:dyDescent="0.25">
      <c r="B253" s="67"/>
      <c r="C253" s="67"/>
      <c r="D253" s="67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2:25" s="2" customFormat="1" x14ac:dyDescent="0.25">
      <c r="B254" s="67"/>
      <c r="C254" s="67"/>
      <c r="D254" s="67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2:25" s="2" customFormat="1" x14ac:dyDescent="0.25">
      <c r="B255" s="67"/>
      <c r="C255" s="67"/>
      <c r="D255" s="67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2:25" s="2" customFormat="1" x14ac:dyDescent="0.25">
      <c r="B256" s="67"/>
      <c r="C256" s="67"/>
      <c r="D256" s="67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2:24" s="2" customFormat="1" x14ac:dyDescent="0.25">
      <c r="B257" s="67"/>
      <c r="C257" s="67"/>
      <c r="D257" s="67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2:24" s="2" customFormat="1" x14ac:dyDescent="0.25">
      <c r="B258" s="67"/>
      <c r="C258" s="67"/>
      <c r="D258" s="67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2:24" s="2" customFormat="1" x14ac:dyDescent="0.25">
      <c r="B259" s="67"/>
      <c r="C259" s="67"/>
      <c r="D259" s="67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2:24" s="2" customFormat="1" x14ac:dyDescent="0.25">
      <c r="B260" s="67"/>
      <c r="C260" s="67"/>
      <c r="D260" s="67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2:24" s="2" customFormat="1" x14ac:dyDescent="0.25">
      <c r="B261" s="67"/>
      <c r="C261" s="67"/>
      <c r="D261" s="67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2:24" s="2" customFormat="1" x14ac:dyDescent="0.25">
      <c r="B262" s="67"/>
      <c r="C262" s="67"/>
      <c r="D262" s="67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2:24" s="2" customFormat="1" x14ac:dyDescent="0.25">
      <c r="B263" s="67"/>
      <c r="C263" s="67"/>
      <c r="D263" s="67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2:24" s="2" customFormat="1" x14ac:dyDescent="0.25">
      <c r="B264" s="67"/>
      <c r="C264" s="67"/>
      <c r="D264" s="67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2:24" s="2" customFormat="1" x14ac:dyDescent="0.25">
      <c r="B265" s="67"/>
      <c r="C265" s="67"/>
      <c r="D265" s="67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2:24" s="2" customFormat="1" x14ac:dyDescent="0.25">
      <c r="B266" s="67"/>
      <c r="C266" s="67"/>
      <c r="D266" s="67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2:24" s="2" customFormat="1" x14ac:dyDescent="0.25">
      <c r="B267" s="67"/>
      <c r="C267" s="67"/>
      <c r="D267" s="67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2:24" s="2" customFormat="1" x14ac:dyDescent="0.25">
      <c r="B268" s="67"/>
      <c r="C268" s="67"/>
      <c r="D268" s="67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2:24" s="2" customFormat="1" x14ac:dyDescent="0.25">
      <c r="B269" s="67"/>
      <c r="C269" s="67"/>
      <c r="D269" s="67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2:24" s="2" customFormat="1" x14ac:dyDescent="0.25">
      <c r="B270" s="67"/>
      <c r="C270" s="67"/>
      <c r="D270" s="67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2:24" s="2" customFormat="1" x14ac:dyDescent="0.25">
      <c r="B271" s="67"/>
      <c r="C271" s="67"/>
      <c r="D271" s="67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2:24" s="2" customFormat="1" x14ac:dyDescent="0.25">
      <c r="B272" s="67"/>
      <c r="C272" s="67"/>
      <c r="D272" s="67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2:24" s="2" customFormat="1" x14ac:dyDescent="0.25">
      <c r="B273" s="67"/>
      <c r="C273" s="67"/>
      <c r="D273" s="67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2:24" s="2" customFormat="1" x14ac:dyDescent="0.25">
      <c r="B274" s="67"/>
      <c r="C274" s="67"/>
      <c r="D274" s="67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2:24" s="2" customFormat="1" x14ac:dyDescent="0.25">
      <c r="B275" s="67"/>
      <c r="C275" s="67"/>
      <c r="D275" s="67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2:24" s="2" customFormat="1" x14ac:dyDescent="0.25">
      <c r="B276" s="67"/>
      <c r="C276" s="67"/>
      <c r="D276" s="67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2:24" s="2" customFormat="1" x14ac:dyDescent="0.25">
      <c r="B277" s="67"/>
      <c r="C277" s="67"/>
      <c r="D277" s="67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2:24" s="2" customFormat="1" x14ac:dyDescent="0.25">
      <c r="B278" s="67"/>
      <c r="C278" s="67"/>
      <c r="D278" s="67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2:24" s="2" customFormat="1" x14ac:dyDescent="0.25">
      <c r="B279" s="67"/>
      <c r="C279" s="67"/>
      <c r="D279" s="67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2:24" s="2" customFormat="1" x14ac:dyDescent="0.25">
      <c r="B280" s="67"/>
      <c r="C280" s="67"/>
      <c r="D280" s="67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2:24" s="2" customFormat="1" x14ac:dyDescent="0.25">
      <c r="B281" s="67"/>
      <c r="C281" s="67"/>
      <c r="D281" s="67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2:24" s="2" customFormat="1" x14ac:dyDescent="0.25">
      <c r="B282" s="67"/>
      <c r="C282" s="67"/>
      <c r="D282" s="67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2:24" s="2" customFormat="1" x14ac:dyDescent="0.25">
      <c r="B283" s="67"/>
      <c r="C283" s="67"/>
      <c r="D283" s="67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2:24" s="2" customFormat="1" x14ac:dyDescent="0.25">
      <c r="B284" s="67"/>
      <c r="C284" s="67"/>
      <c r="D284" s="67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2:24" s="2" customFormat="1" x14ac:dyDescent="0.25">
      <c r="B285" s="67"/>
      <c r="C285" s="67"/>
      <c r="D285" s="67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2:24" s="2" customFormat="1" x14ac:dyDescent="0.25">
      <c r="B286" s="67"/>
      <c r="C286" s="67"/>
      <c r="D286" s="67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2:24" s="2" customFormat="1" x14ac:dyDescent="0.25">
      <c r="B287" s="67"/>
      <c r="C287" s="67"/>
      <c r="D287" s="67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2:24" s="2" customFormat="1" x14ac:dyDescent="0.25">
      <c r="B288" s="67"/>
      <c r="C288" s="67"/>
      <c r="D288" s="67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2:24" s="2" customFormat="1" x14ac:dyDescent="0.25">
      <c r="B289" s="67"/>
      <c r="C289" s="67"/>
      <c r="D289" s="67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2:24" s="2" customFormat="1" x14ac:dyDescent="0.25">
      <c r="B290" s="67"/>
      <c r="C290" s="67"/>
      <c r="D290" s="67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2:24" s="2" customFormat="1" x14ac:dyDescent="0.25">
      <c r="B291" s="67"/>
      <c r="C291" s="67"/>
      <c r="D291" s="67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2:24" s="2" customFormat="1" x14ac:dyDescent="0.25">
      <c r="B292" s="67"/>
      <c r="C292" s="67"/>
      <c r="D292" s="67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2:24" s="2" customFormat="1" x14ac:dyDescent="0.25">
      <c r="B293" s="67"/>
      <c r="C293" s="67"/>
      <c r="D293" s="67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2:24" s="2" customFormat="1" x14ac:dyDescent="0.25">
      <c r="B294" s="67"/>
      <c r="C294" s="67"/>
      <c r="D294" s="67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2:24" s="2" customFormat="1" x14ac:dyDescent="0.25">
      <c r="B295" s="67"/>
      <c r="C295" s="67"/>
      <c r="D295" s="67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2:24" s="2" customFormat="1" x14ac:dyDescent="0.25">
      <c r="B296" s="67"/>
      <c r="C296" s="67"/>
      <c r="D296" s="67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2:24" s="2" customFormat="1" x14ac:dyDescent="0.25">
      <c r="B297" s="67"/>
      <c r="C297" s="67"/>
      <c r="D297" s="67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2:24" s="2" customFormat="1" x14ac:dyDescent="0.25">
      <c r="B298" s="67"/>
      <c r="C298" s="67"/>
      <c r="D298" s="67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2:24" s="2" customFormat="1" x14ac:dyDescent="0.25">
      <c r="B299" s="67"/>
      <c r="C299" s="67"/>
      <c r="D299" s="67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2:24" s="2" customFormat="1" x14ac:dyDescent="0.25">
      <c r="B300" s="67"/>
      <c r="C300" s="67"/>
      <c r="D300" s="67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2:24" s="2" customFormat="1" x14ac:dyDescent="0.25">
      <c r="B301" s="67"/>
      <c r="C301" s="67"/>
      <c r="D301" s="67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2:24" s="2" customFormat="1" x14ac:dyDescent="0.25">
      <c r="B302" s="67"/>
      <c r="C302" s="67"/>
      <c r="D302" s="67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2:24" s="2" customFormat="1" x14ac:dyDescent="0.25">
      <c r="B303" s="67"/>
      <c r="C303" s="67"/>
      <c r="D303" s="67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2:24" s="2" customFormat="1" x14ac:dyDescent="0.25">
      <c r="B304" s="67"/>
      <c r="C304" s="67"/>
      <c r="D304" s="67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2:24" s="2" customFormat="1" x14ac:dyDescent="0.25">
      <c r="B305" s="67"/>
      <c r="C305" s="67"/>
      <c r="D305" s="67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2:24" s="2" customFormat="1" x14ac:dyDescent="0.25">
      <c r="B306" s="67"/>
      <c r="C306" s="67"/>
      <c r="D306" s="67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2:24" s="2" customFormat="1" x14ac:dyDescent="0.25">
      <c r="B307" s="67"/>
      <c r="C307" s="67"/>
      <c r="D307" s="67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2:24" s="2" customFormat="1" x14ac:dyDescent="0.25">
      <c r="B308" s="67"/>
      <c r="C308" s="67"/>
      <c r="D308" s="67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2:24" s="2" customFormat="1" x14ac:dyDescent="0.25">
      <c r="B309" s="67"/>
      <c r="C309" s="67"/>
      <c r="D309" s="67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2:24" s="2" customFormat="1" x14ac:dyDescent="0.25">
      <c r="B310" s="67"/>
      <c r="C310" s="67"/>
      <c r="D310" s="67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2:24" s="2" customFormat="1" x14ac:dyDescent="0.25">
      <c r="B311" s="67"/>
      <c r="C311" s="67"/>
      <c r="D311" s="67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2:24" s="2" customFormat="1" x14ac:dyDescent="0.25">
      <c r="B312" s="67"/>
      <c r="C312" s="67"/>
      <c r="D312" s="67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2:24" s="2" customFormat="1" x14ac:dyDescent="0.25">
      <c r="B313" s="67"/>
      <c r="C313" s="67"/>
      <c r="D313" s="67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2:24" s="2" customFormat="1" x14ac:dyDescent="0.25">
      <c r="B314" s="67"/>
      <c r="C314" s="67"/>
      <c r="D314" s="67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2:24" s="2" customFormat="1" x14ac:dyDescent="0.25">
      <c r="B315" s="67"/>
      <c r="C315" s="67"/>
      <c r="D315" s="67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2:24" s="2" customFormat="1" x14ac:dyDescent="0.25">
      <c r="B316" s="67"/>
      <c r="C316" s="67"/>
      <c r="D316" s="67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2:24" s="2" customFormat="1" x14ac:dyDescent="0.25">
      <c r="B317" s="67"/>
      <c r="C317" s="67"/>
      <c r="D317" s="67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2:24" s="2" customFormat="1" x14ac:dyDescent="0.25">
      <c r="B318" s="67"/>
      <c r="C318" s="67"/>
      <c r="D318" s="67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2:24" s="2" customFormat="1" x14ac:dyDescent="0.25">
      <c r="B319" s="67"/>
      <c r="C319" s="67"/>
      <c r="D319" s="67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2:24" s="2" customFormat="1" x14ac:dyDescent="0.25">
      <c r="B320" s="67"/>
      <c r="C320" s="67"/>
      <c r="D320" s="67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2:24" s="2" customFormat="1" x14ac:dyDescent="0.25">
      <c r="B321" s="67"/>
      <c r="C321" s="67"/>
      <c r="D321" s="67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2:24" s="2" customFormat="1" x14ac:dyDescent="0.25">
      <c r="B322" s="67"/>
      <c r="C322" s="67"/>
      <c r="D322" s="67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2:24" s="2" customFormat="1" x14ac:dyDescent="0.25">
      <c r="B323" s="67"/>
      <c r="C323" s="67"/>
      <c r="D323" s="67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2:24" s="2" customFormat="1" x14ac:dyDescent="0.25">
      <c r="B324" s="67"/>
      <c r="C324" s="67"/>
      <c r="D324" s="67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2:24" s="2" customFormat="1" x14ac:dyDescent="0.25">
      <c r="B325" s="67"/>
      <c r="C325" s="67"/>
      <c r="D325" s="67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2:24" s="2" customFormat="1" x14ac:dyDescent="0.25">
      <c r="B326" s="67"/>
      <c r="C326" s="67"/>
      <c r="D326" s="67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2:24" s="2" customFormat="1" x14ac:dyDescent="0.25">
      <c r="B327" s="67"/>
      <c r="C327" s="67"/>
      <c r="D327" s="67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2:24" s="2" customFormat="1" x14ac:dyDescent="0.25">
      <c r="B328" s="67"/>
      <c r="C328" s="67"/>
      <c r="D328" s="67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2:24" s="2" customFormat="1" x14ac:dyDescent="0.25">
      <c r="B329" s="67"/>
      <c r="C329" s="67"/>
      <c r="D329" s="67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2:24" s="2" customFormat="1" x14ac:dyDescent="0.25">
      <c r="B330" s="67"/>
      <c r="C330" s="67"/>
      <c r="D330" s="67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2:24" s="2" customFormat="1" x14ac:dyDescent="0.25">
      <c r="B331" s="67"/>
      <c r="C331" s="67"/>
      <c r="D331" s="67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2:24" s="2" customFormat="1" x14ac:dyDescent="0.25">
      <c r="B332" s="67"/>
      <c r="C332" s="67"/>
      <c r="D332" s="67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2:24" s="2" customFormat="1" x14ac:dyDescent="0.25">
      <c r="B333" s="67"/>
      <c r="C333" s="67"/>
      <c r="D333" s="67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2:24" s="2" customFormat="1" x14ac:dyDescent="0.25">
      <c r="B334" s="67"/>
      <c r="C334" s="67"/>
      <c r="D334" s="67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2:24" s="2" customFormat="1" x14ac:dyDescent="0.25">
      <c r="B335" s="67"/>
      <c r="C335" s="67"/>
      <c r="D335" s="67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2:24" s="2" customFormat="1" x14ac:dyDescent="0.25">
      <c r="B336" s="67"/>
      <c r="C336" s="67"/>
      <c r="D336" s="67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2:24" s="2" customFormat="1" x14ac:dyDescent="0.25">
      <c r="B337" s="67"/>
      <c r="C337" s="67"/>
      <c r="D337" s="67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2:24" s="2" customFormat="1" x14ac:dyDescent="0.25">
      <c r="B338" s="67"/>
      <c r="C338" s="67"/>
      <c r="D338" s="67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2:24" s="2" customFormat="1" x14ac:dyDescent="0.25">
      <c r="B339" s="67"/>
      <c r="C339" s="67"/>
      <c r="D339" s="67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2:24" s="2" customFormat="1" x14ac:dyDescent="0.25">
      <c r="B340" s="67"/>
      <c r="C340" s="67"/>
      <c r="D340" s="67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2:24" s="2" customFormat="1" x14ac:dyDescent="0.25">
      <c r="B341" s="67"/>
      <c r="C341" s="67"/>
      <c r="D341" s="67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2:24" s="2" customFormat="1" x14ac:dyDescent="0.25">
      <c r="B342" s="67"/>
      <c r="C342" s="67"/>
      <c r="D342" s="67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2:24" s="2" customFormat="1" x14ac:dyDescent="0.25">
      <c r="B343" s="67"/>
      <c r="C343" s="67"/>
      <c r="D343" s="67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2:24" s="2" customFormat="1" x14ac:dyDescent="0.25">
      <c r="B344" s="67"/>
      <c r="C344" s="67"/>
      <c r="D344" s="67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2:24" s="2" customFormat="1" x14ac:dyDescent="0.25">
      <c r="B345" s="67"/>
      <c r="C345" s="67"/>
      <c r="D345" s="67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2:24" s="2" customFormat="1" x14ac:dyDescent="0.25">
      <c r="B346" s="67"/>
      <c r="C346" s="67"/>
      <c r="D346" s="67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2:24" s="2" customFormat="1" x14ac:dyDescent="0.25">
      <c r="B347" s="67"/>
      <c r="C347" s="67"/>
      <c r="D347" s="67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2:24" s="2" customFormat="1" x14ac:dyDescent="0.25">
      <c r="B348" s="67"/>
      <c r="C348" s="67"/>
      <c r="D348" s="67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2:24" s="2" customFormat="1" x14ac:dyDescent="0.25">
      <c r="B349" s="67"/>
      <c r="C349" s="67"/>
      <c r="D349" s="67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2:24" s="2" customFormat="1" x14ac:dyDescent="0.25">
      <c r="B350" s="67"/>
      <c r="C350" s="67"/>
      <c r="D350" s="67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2:24" s="2" customFormat="1" x14ac:dyDescent="0.25">
      <c r="B351" s="67"/>
      <c r="C351" s="67"/>
      <c r="D351" s="67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2:24" s="2" customFormat="1" x14ac:dyDescent="0.25">
      <c r="B352" s="67"/>
      <c r="C352" s="67"/>
      <c r="D352" s="67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2:24" s="2" customFormat="1" x14ac:dyDescent="0.25">
      <c r="B353" s="67"/>
      <c r="C353" s="67"/>
      <c r="D353" s="67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2:24" s="2" customFormat="1" x14ac:dyDescent="0.25">
      <c r="B354" s="67"/>
      <c r="C354" s="67"/>
      <c r="D354" s="67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2:24" s="2" customFormat="1" x14ac:dyDescent="0.25">
      <c r="B355" s="67"/>
      <c r="C355" s="67"/>
      <c r="D355" s="67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2:24" s="2" customFormat="1" x14ac:dyDescent="0.25">
      <c r="B356" s="67"/>
      <c r="C356" s="67"/>
      <c r="D356" s="67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2:24" s="2" customFormat="1" x14ac:dyDescent="0.25">
      <c r="B357" s="67"/>
      <c r="C357" s="67"/>
      <c r="D357" s="67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2:24" s="2" customFormat="1" x14ac:dyDescent="0.25">
      <c r="B358" s="67"/>
      <c r="C358" s="67"/>
      <c r="D358" s="67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2:24" s="2" customFormat="1" x14ac:dyDescent="0.25">
      <c r="B359" s="67"/>
      <c r="C359" s="67"/>
      <c r="D359" s="67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2:24" s="2" customFormat="1" x14ac:dyDescent="0.25">
      <c r="B360" s="67"/>
      <c r="C360" s="67"/>
      <c r="D360" s="67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2:24" s="2" customFormat="1" x14ac:dyDescent="0.25">
      <c r="B361" s="67"/>
      <c r="C361" s="67"/>
      <c r="D361" s="67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2:24" s="2" customFormat="1" x14ac:dyDescent="0.25">
      <c r="B362" s="67"/>
      <c r="C362" s="67"/>
      <c r="D362" s="67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2:24" s="2" customFormat="1" x14ac:dyDescent="0.25">
      <c r="B363" s="67"/>
      <c r="C363" s="67"/>
      <c r="D363" s="67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2:24" s="2" customFormat="1" x14ac:dyDescent="0.25">
      <c r="B364" s="67"/>
      <c r="C364" s="67"/>
      <c r="D364" s="67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2:24" s="2" customFormat="1" x14ac:dyDescent="0.25">
      <c r="B365" s="67"/>
      <c r="C365" s="67"/>
      <c r="D365" s="67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2:24" s="2" customFormat="1" x14ac:dyDescent="0.25">
      <c r="B366" s="67"/>
      <c r="C366" s="67"/>
      <c r="D366" s="67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2:24" s="2" customFormat="1" x14ac:dyDescent="0.25">
      <c r="B367" s="67"/>
      <c r="C367" s="67"/>
      <c r="D367" s="67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2:24" s="2" customFormat="1" x14ac:dyDescent="0.25">
      <c r="B368" s="67"/>
      <c r="C368" s="67"/>
      <c r="D368" s="67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2:24" s="2" customFormat="1" x14ac:dyDescent="0.25">
      <c r="B369" s="67"/>
      <c r="C369" s="67"/>
      <c r="D369" s="67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2:24" s="2" customFormat="1" x14ac:dyDescent="0.25">
      <c r="B370" s="67"/>
      <c r="C370" s="67"/>
      <c r="D370" s="67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2:24" s="2" customFormat="1" x14ac:dyDescent="0.25">
      <c r="B371" s="67"/>
      <c r="C371" s="67"/>
      <c r="D371" s="67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2:24" s="2" customFormat="1" x14ac:dyDescent="0.25">
      <c r="B372" s="67"/>
      <c r="C372" s="67"/>
      <c r="D372" s="67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2:24" s="2" customFormat="1" x14ac:dyDescent="0.25">
      <c r="B373" s="67"/>
      <c r="C373" s="67"/>
      <c r="D373" s="67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2:24" s="2" customFormat="1" x14ac:dyDescent="0.25">
      <c r="B374" s="67"/>
      <c r="C374" s="67"/>
      <c r="D374" s="67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2:24" s="2" customFormat="1" x14ac:dyDescent="0.25">
      <c r="B375" s="67"/>
      <c r="C375" s="67"/>
      <c r="D375" s="67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2:24" s="2" customFormat="1" x14ac:dyDescent="0.25">
      <c r="B376" s="67"/>
      <c r="C376" s="67"/>
      <c r="D376" s="67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2:24" s="2" customFormat="1" x14ac:dyDescent="0.25">
      <c r="B377" s="67"/>
      <c r="C377" s="67"/>
      <c r="D377" s="67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2:24" s="2" customFormat="1" x14ac:dyDescent="0.25">
      <c r="B378" s="67"/>
      <c r="C378" s="67"/>
      <c r="D378" s="67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2:24" s="2" customFormat="1" x14ac:dyDescent="0.25">
      <c r="B379" s="67"/>
      <c r="C379" s="67"/>
      <c r="D379" s="67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2:24" s="2" customFormat="1" x14ac:dyDescent="0.25">
      <c r="B380" s="67"/>
      <c r="C380" s="67"/>
      <c r="D380" s="67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2:24" s="2" customFormat="1" x14ac:dyDescent="0.25">
      <c r="B381" s="67"/>
      <c r="C381" s="67"/>
      <c r="D381" s="67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2:24" s="2" customFormat="1" x14ac:dyDescent="0.25">
      <c r="B382" s="67"/>
      <c r="C382" s="67"/>
      <c r="D382" s="67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2:24" s="2" customFormat="1" x14ac:dyDescent="0.25">
      <c r="B383" s="67"/>
      <c r="C383" s="67"/>
      <c r="D383" s="67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2:24" s="2" customFormat="1" x14ac:dyDescent="0.25">
      <c r="B384" s="67"/>
      <c r="C384" s="67"/>
      <c r="D384" s="67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2:24" s="2" customFormat="1" x14ac:dyDescent="0.25">
      <c r="B385" s="67"/>
      <c r="C385" s="67"/>
      <c r="D385" s="67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2:24" s="2" customFormat="1" x14ac:dyDescent="0.25">
      <c r="B386" s="67"/>
      <c r="C386" s="67"/>
      <c r="D386" s="67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2:24" s="2" customFormat="1" x14ac:dyDescent="0.25">
      <c r="B387" s="67"/>
      <c r="C387" s="67"/>
      <c r="D387" s="67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2:24" s="2" customFormat="1" x14ac:dyDescent="0.25">
      <c r="B388" s="67"/>
      <c r="C388" s="67"/>
      <c r="D388" s="67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2:24" s="2" customFormat="1" x14ac:dyDescent="0.25">
      <c r="B389" s="67"/>
      <c r="C389" s="67"/>
      <c r="D389" s="67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2:24" s="2" customFormat="1" x14ac:dyDescent="0.25">
      <c r="B390" s="67"/>
      <c r="C390" s="67"/>
      <c r="D390" s="67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2:24" s="2" customFormat="1" x14ac:dyDescent="0.25">
      <c r="B391" s="67"/>
      <c r="C391" s="67"/>
      <c r="D391" s="67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2:24" s="2" customFormat="1" x14ac:dyDescent="0.25">
      <c r="B392" s="67"/>
      <c r="C392" s="67"/>
      <c r="D392" s="67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2:24" s="2" customFormat="1" x14ac:dyDescent="0.25">
      <c r="B393" s="67"/>
      <c r="C393" s="67"/>
      <c r="D393" s="67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2:24" s="2" customFormat="1" x14ac:dyDescent="0.25">
      <c r="B394" s="67"/>
      <c r="C394" s="67"/>
      <c r="D394" s="67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2:24" s="2" customFormat="1" x14ac:dyDescent="0.25">
      <c r="B395" s="67"/>
      <c r="C395" s="67"/>
      <c r="D395" s="67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2:24" s="2" customFormat="1" x14ac:dyDescent="0.25">
      <c r="B396" s="67"/>
      <c r="C396" s="67"/>
      <c r="D396" s="67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2:24" s="2" customFormat="1" x14ac:dyDescent="0.25">
      <c r="B397" s="67"/>
      <c r="C397" s="67"/>
      <c r="D397" s="67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2:24" s="2" customFormat="1" x14ac:dyDescent="0.25">
      <c r="B398" s="67"/>
      <c r="C398" s="67"/>
      <c r="D398" s="67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2:24" s="2" customFormat="1" x14ac:dyDescent="0.25">
      <c r="B399" s="67"/>
      <c r="C399" s="67"/>
      <c r="D399" s="67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2:24" s="2" customFormat="1" x14ac:dyDescent="0.25">
      <c r="B400" s="67"/>
      <c r="C400" s="67"/>
      <c r="D400" s="67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2:24" s="2" customFormat="1" x14ac:dyDescent="0.25">
      <c r="B401" s="67"/>
      <c r="C401" s="67"/>
      <c r="D401" s="67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2:24" s="2" customFormat="1" x14ac:dyDescent="0.25">
      <c r="B402" s="67"/>
      <c r="C402" s="67"/>
      <c r="D402" s="67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2:24" s="2" customFormat="1" x14ac:dyDescent="0.25">
      <c r="B403" s="67"/>
      <c r="C403" s="67"/>
      <c r="D403" s="67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2:24" s="2" customFormat="1" x14ac:dyDescent="0.25">
      <c r="B404" s="67"/>
      <c r="C404" s="67"/>
      <c r="D404" s="67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2:24" s="2" customFormat="1" x14ac:dyDescent="0.25">
      <c r="B405" s="67"/>
      <c r="C405" s="67"/>
      <c r="D405" s="67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2:24" s="2" customFormat="1" x14ac:dyDescent="0.25">
      <c r="B406" s="67"/>
      <c r="C406" s="67"/>
      <c r="D406" s="67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2:24" s="2" customFormat="1" x14ac:dyDescent="0.25">
      <c r="B407" s="67"/>
      <c r="C407" s="67"/>
      <c r="D407" s="67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2:24" s="2" customFormat="1" x14ac:dyDescent="0.25">
      <c r="B408" s="67"/>
      <c r="C408" s="67"/>
      <c r="D408" s="67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2:24" s="2" customFormat="1" x14ac:dyDescent="0.25">
      <c r="B409" s="67"/>
      <c r="C409" s="67"/>
      <c r="D409" s="67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2:24" s="2" customFormat="1" x14ac:dyDescent="0.25">
      <c r="B410" s="67"/>
      <c r="C410" s="67"/>
      <c r="D410" s="67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2:24" s="2" customFormat="1" x14ac:dyDescent="0.25">
      <c r="B411" s="67"/>
      <c r="C411" s="67"/>
      <c r="D411" s="67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2:24" s="2" customFormat="1" x14ac:dyDescent="0.25">
      <c r="B412" s="67"/>
      <c r="C412" s="67"/>
      <c r="D412" s="67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2:24" s="2" customFormat="1" x14ac:dyDescent="0.25">
      <c r="B413" s="67"/>
      <c r="C413" s="67"/>
      <c r="D413" s="67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2:24" s="2" customFormat="1" x14ac:dyDescent="0.25">
      <c r="B414" s="67"/>
      <c r="C414" s="67"/>
      <c r="D414" s="67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2:24" s="2" customFormat="1" x14ac:dyDescent="0.25">
      <c r="B415" s="67"/>
      <c r="C415" s="67"/>
      <c r="D415" s="67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2:24" s="2" customFormat="1" x14ac:dyDescent="0.25">
      <c r="B416" s="67"/>
      <c r="C416" s="67"/>
      <c r="D416" s="67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2:24" s="2" customFormat="1" x14ac:dyDescent="0.25">
      <c r="B417" s="67"/>
      <c r="C417" s="67"/>
      <c r="D417" s="67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2:24" s="2" customFormat="1" x14ac:dyDescent="0.25">
      <c r="B418" s="67"/>
      <c r="C418" s="67"/>
      <c r="D418" s="67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2:24" s="2" customFormat="1" x14ac:dyDescent="0.25">
      <c r="B419" s="67"/>
      <c r="C419" s="67"/>
      <c r="D419" s="67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2:24" s="2" customFormat="1" x14ac:dyDescent="0.25">
      <c r="B420" s="67"/>
      <c r="C420" s="67"/>
      <c r="D420" s="67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2:24" s="2" customFormat="1" x14ac:dyDescent="0.25">
      <c r="B421" s="67"/>
      <c r="C421" s="67"/>
      <c r="D421" s="67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2:24" s="2" customFormat="1" x14ac:dyDescent="0.25">
      <c r="B422" s="67"/>
      <c r="C422" s="67"/>
      <c r="D422" s="67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2:24" s="2" customFormat="1" x14ac:dyDescent="0.25">
      <c r="B423" s="67"/>
      <c r="C423" s="67"/>
      <c r="D423" s="67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2:24" s="2" customFormat="1" x14ac:dyDescent="0.25">
      <c r="B424" s="67"/>
      <c r="C424" s="67"/>
      <c r="D424" s="67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2:24" s="2" customFormat="1" x14ac:dyDescent="0.25">
      <c r="B425" s="67"/>
      <c r="C425" s="67"/>
      <c r="D425" s="67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2:24" s="2" customFormat="1" x14ac:dyDescent="0.25">
      <c r="B426" s="67"/>
      <c r="C426" s="67"/>
      <c r="D426" s="67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2:24" s="2" customFormat="1" x14ac:dyDescent="0.25">
      <c r="B427" s="67"/>
      <c r="C427" s="67"/>
      <c r="D427" s="67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2:24" s="2" customFormat="1" x14ac:dyDescent="0.25">
      <c r="B428" s="67"/>
      <c r="C428" s="67"/>
      <c r="D428" s="67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2:24" s="2" customFormat="1" x14ac:dyDescent="0.25">
      <c r="B429" s="67"/>
      <c r="C429" s="67"/>
      <c r="D429" s="67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2:24" s="2" customFormat="1" x14ac:dyDescent="0.25">
      <c r="B430" s="67"/>
      <c r="C430" s="67"/>
      <c r="D430" s="67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2:24" s="2" customFormat="1" x14ac:dyDescent="0.25">
      <c r="B431" s="67"/>
      <c r="C431" s="67"/>
      <c r="D431" s="67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2:24" s="2" customFormat="1" x14ac:dyDescent="0.25">
      <c r="B432" s="67"/>
      <c r="C432" s="67"/>
      <c r="D432" s="67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2:24" s="2" customFormat="1" x14ac:dyDescent="0.25">
      <c r="B433" s="67"/>
      <c r="C433" s="67"/>
      <c r="D433" s="67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2:24" s="2" customFormat="1" x14ac:dyDescent="0.25">
      <c r="B434" s="67"/>
      <c r="C434" s="67"/>
      <c r="D434" s="67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2:24" s="2" customFormat="1" x14ac:dyDescent="0.25">
      <c r="B435" s="67"/>
      <c r="C435" s="67"/>
      <c r="D435" s="67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2:24" s="2" customFormat="1" x14ac:dyDescent="0.25">
      <c r="B436" s="67"/>
      <c r="C436" s="67"/>
      <c r="D436" s="67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2:24" s="2" customFormat="1" x14ac:dyDescent="0.25">
      <c r="B437" s="67"/>
      <c r="C437" s="67"/>
      <c r="D437" s="67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2:24" s="2" customFormat="1" x14ac:dyDescent="0.25">
      <c r="B438" s="67"/>
      <c r="C438" s="67"/>
      <c r="D438" s="67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2:24" s="2" customFormat="1" x14ac:dyDescent="0.25">
      <c r="B439" s="67"/>
      <c r="C439" s="67"/>
      <c r="D439" s="67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2:24" s="2" customFormat="1" x14ac:dyDescent="0.25">
      <c r="B440" s="67"/>
      <c r="C440" s="67"/>
      <c r="D440" s="67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2:24" s="2" customFormat="1" x14ac:dyDescent="0.25">
      <c r="B441" s="67"/>
      <c r="C441" s="67"/>
      <c r="D441" s="67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2:24" s="2" customFormat="1" x14ac:dyDescent="0.25">
      <c r="B442" s="67"/>
      <c r="C442" s="67"/>
      <c r="D442" s="67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2:24" s="2" customFormat="1" x14ac:dyDescent="0.25">
      <c r="B443" s="67"/>
      <c r="C443" s="67"/>
      <c r="D443" s="67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2:24" s="2" customFormat="1" x14ac:dyDescent="0.25">
      <c r="B444" s="67"/>
      <c r="C444" s="67"/>
      <c r="D444" s="67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2:24" s="2" customFormat="1" x14ac:dyDescent="0.25">
      <c r="B445" s="67"/>
      <c r="C445" s="67"/>
      <c r="D445" s="67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2:24" s="2" customFormat="1" x14ac:dyDescent="0.25">
      <c r="B446" s="67"/>
      <c r="C446" s="67"/>
      <c r="D446" s="67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2:24" s="2" customFormat="1" x14ac:dyDescent="0.25">
      <c r="B447" s="67"/>
      <c r="C447" s="67"/>
      <c r="D447" s="67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2:24" s="2" customFormat="1" x14ac:dyDescent="0.25">
      <c r="B448" s="67"/>
      <c r="C448" s="67"/>
      <c r="D448" s="67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2:24" s="2" customFormat="1" x14ac:dyDescent="0.25">
      <c r="B449" s="67"/>
      <c r="C449" s="67"/>
      <c r="D449" s="67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2:24" s="2" customFormat="1" x14ac:dyDescent="0.25">
      <c r="B450" s="67"/>
      <c r="C450" s="67"/>
      <c r="D450" s="67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2:24" s="2" customFormat="1" x14ac:dyDescent="0.25">
      <c r="B451" s="67"/>
      <c r="C451" s="67"/>
      <c r="D451" s="67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2:24" s="2" customFormat="1" x14ac:dyDescent="0.25">
      <c r="B452" s="67"/>
      <c r="C452" s="67"/>
      <c r="D452" s="67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2:24" s="2" customFormat="1" x14ac:dyDescent="0.25">
      <c r="B453" s="67"/>
      <c r="C453" s="67"/>
      <c r="D453" s="67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2:24" s="2" customFormat="1" x14ac:dyDescent="0.25">
      <c r="B454" s="67"/>
      <c r="C454" s="67"/>
      <c r="D454" s="67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2:24" s="2" customFormat="1" x14ac:dyDescent="0.25">
      <c r="B455" s="67"/>
      <c r="C455" s="67"/>
      <c r="D455" s="67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2:24" s="2" customFormat="1" x14ac:dyDescent="0.25">
      <c r="B456" s="67"/>
      <c r="C456" s="67"/>
      <c r="D456" s="67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2:24" s="2" customFormat="1" x14ac:dyDescent="0.25">
      <c r="B457" s="67"/>
      <c r="C457" s="67"/>
      <c r="D457" s="67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2:24" s="2" customFormat="1" x14ac:dyDescent="0.25">
      <c r="B458" s="67"/>
      <c r="C458" s="67"/>
      <c r="D458" s="67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2:24" s="2" customFormat="1" x14ac:dyDescent="0.25">
      <c r="B459" s="67"/>
      <c r="C459" s="67"/>
      <c r="D459" s="67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2:24" s="2" customFormat="1" x14ac:dyDescent="0.25">
      <c r="B460" s="67"/>
      <c r="C460" s="67"/>
      <c r="D460" s="67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2:24" s="2" customFormat="1" x14ac:dyDescent="0.25">
      <c r="B461" s="67"/>
      <c r="C461" s="67"/>
      <c r="D461" s="67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2:24" s="2" customFormat="1" x14ac:dyDescent="0.25">
      <c r="B462" s="67"/>
      <c r="C462" s="67"/>
      <c r="D462" s="67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2:24" s="2" customFormat="1" x14ac:dyDescent="0.25">
      <c r="B463" s="67"/>
      <c r="C463" s="67"/>
      <c r="D463" s="67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2:24" s="2" customFormat="1" x14ac:dyDescent="0.25">
      <c r="B464" s="67"/>
      <c r="C464" s="67"/>
      <c r="D464" s="67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2:24" s="2" customFormat="1" x14ac:dyDescent="0.25">
      <c r="B465" s="67"/>
      <c r="C465" s="67"/>
      <c r="D465" s="67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2:24" s="2" customFormat="1" x14ac:dyDescent="0.25">
      <c r="B466" s="67"/>
      <c r="C466" s="67"/>
      <c r="D466" s="67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2:24" s="2" customFormat="1" x14ac:dyDescent="0.25">
      <c r="B467" s="67"/>
      <c r="C467" s="67"/>
      <c r="D467" s="67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2:24" s="2" customFormat="1" x14ac:dyDescent="0.25">
      <c r="B468" s="67"/>
      <c r="C468" s="67"/>
      <c r="D468" s="67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2:24" s="2" customFormat="1" x14ac:dyDescent="0.25">
      <c r="B469" s="67"/>
      <c r="C469" s="67"/>
      <c r="D469" s="67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2:24" s="2" customFormat="1" x14ac:dyDescent="0.25">
      <c r="B470" s="67"/>
      <c r="C470" s="67"/>
      <c r="D470" s="67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2:24" s="2" customFormat="1" x14ac:dyDescent="0.25">
      <c r="B471" s="67"/>
      <c r="C471" s="67"/>
      <c r="D471" s="67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2:24" s="2" customFormat="1" x14ac:dyDescent="0.25">
      <c r="B472" s="67"/>
      <c r="C472" s="67"/>
      <c r="D472" s="67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2:24" s="2" customFormat="1" x14ac:dyDescent="0.25">
      <c r="B473" s="67"/>
      <c r="C473" s="67"/>
      <c r="D473" s="67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2:24" s="2" customFormat="1" x14ac:dyDescent="0.25">
      <c r="B474" s="67"/>
      <c r="C474" s="67"/>
      <c r="D474" s="67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2:24" s="2" customFormat="1" x14ac:dyDescent="0.25">
      <c r="B475" s="67"/>
      <c r="C475" s="67"/>
      <c r="D475" s="67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2:24" s="2" customFormat="1" x14ac:dyDescent="0.25">
      <c r="B476" s="67"/>
      <c r="C476" s="67"/>
      <c r="D476" s="67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</sheetData>
  <mergeCells count="6">
    <mergeCell ref="C123:D123"/>
    <mergeCell ref="A3:D3"/>
    <mergeCell ref="A4:D4"/>
    <mergeCell ref="A5:D5"/>
    <mergeCell ref="B6:D6"/>
    <mergeCell ref="A22:D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2019-10-29T11:52:46Z</dcterms:modified>
</cp:coreProperties>
</file>