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ояснительная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8" i="1" l="1"/>
  <c r="F177" i="1"/>
  <c r="E177" i="1"/>
  <c r="F176" i="1"/>
  <c r="E176" i="1"/>
  <c r="B176" i="1"/>
  <c r="F175" i="1"/>
  <c r="B175" i="1"/>
  <c r="E175" i="1" s="1"/>
  <c r="F174" i="1"/>
  <c r="F173" i="1"/>
  <c r="E173" i="1" s="1"/>
  <c r="F172" i="1"/>
  <c r="B172" i="1"/>
  <c r="E172" i="1" s="1"/>
  <c r="F171" i="1"/>
  <c r="F170" i="1"/>
  <c r="S169" i="1"/>
  <c r="F169" i="1"/>
  <c r="B169" i="1"/>
  <c r="E169" i="1" s="1"/>
  <c r="X168" i="1"/>
  <c r="W168" i="1"/>
  <c r="W164" i="1" s="1"/>
  <c r="V168" i="1"/>
  <c r="U168" i="1"/>
  <c r="T168" i="1"/>
  <c r="S168" i="1"/>
  <c r="S164" i="1" s="1"/>
  <c r="R168" i="1"/>
  <c r="Q168" i="1"/>
  <c r="P168" i="1"/>
  <c r="O168" i="1"/>
  <c r="O164" i="1" s="1"/>
  <c r="N168" i="1"/>
  <c r="M168" i="1"/>
  <c r="L168" i="1"/>
  <c r="K168" i="1"/>
  <c r="K164" i="1" s="1"/>
  <c r="J168" i="1"/>
  <c r="I168" i="1"/>
  <c r="H168" i="1"/>
  <c r="G168" i="1"/>
  <c r="G164" i="1" s="1"/>
  <c r="D168" i="1"/>
  <c r="C168" i="1"/>
  <c r="C164" i="1" s="1"/>
  <c r="B168" i="1"/>
  <c r="F167" i="1"/>
  <c r="E167" i="1"/>
  <c r="X166" i="1"/>
  <c r="X164" i="1" s="1"/>
  <c r="W166" i="1"/>
  <c r="V166" i="1"/>
  <c r="U166" i="1"/>
  <c r="T166" i="1"/>
  <c r="T164" i="1" s="1"/>
  <c r="S166" i="1"/>
  <c r="R166" i="1"/>
  <c r="Q166" i="1"/>
  <c r="P166" i="1"/>
  <c r="P164" i="1" s="1"/>
  <c r="O166" i="1"/>
  <c r="N166" i="1"/>
  <c r="M166" i="1"/>
  <c r="L166" i="1"/>
  <c r="L164" i="1" s="1"/>
  <c r="K166" i="1"/>
  <c r="J166" i="1"/>
  <c r="I166" i="1"/>
  <c r="H166" i="1"/>
  <c r="H164" i="1" s="1"/>
  <c r="G166" i="1"/>
  <c r="F166" i="1" s="1"/>
  <c r="E166" i="1" s="1"/>
  <c r="D166" i="1"/>
  <c r="D164" i="1" s="1"/>
  <c r="C166" i="1"/>
  <c r="B166" i="1"/>
  <c r="F165" i="1"/>
  <c r="E165" i="1"/>
  <c r="V164" i="1"/>
  <c r="U164" i="1"/>
  <c r="R164" i="1"/>
  <c r="Q164" i="1"/>
  <c r="N164" i="1"/>
  <c r="M164" i="1"/>
  <c r="J164" i="1"/>
  <c r="I164" i="1"/>
  <c r="B164" i="1"/>
  <c r="X163" i="1"/>
  <c r="V163" i="1"/>
  <c r="U163" i="1"/>
  <c r="T163" i="1"/>
  <c r="R163" i="1"/>
  <c r="Q163" i="1"/>
  <c r="P163" i="1"/>
  <c r="N163" i="1"/>
  <c r="M163" i="1"/>
  <c r="L163" i="1"/>
  <c r="J163" i="1"/>
  <c r="I163" i="1"/>
  <c r="H163" i="1"/>
  <c r="D163" i="1"/>
  <c r="B163" i="1"/>
  <c r="J162" i="1"/>
  <c r="J160" i="1" s="1"/>
  <c r="J159" i="1" s="1"/>
  <c r="J157" i="1" s="1"/>
  <c r="F162" i="1"/>
  <c r="F160" i="1" s="1"/>
  <c r="F161" i="1"/>
  <c r="E161" i="1"/>
  <c r="X160" i="1"/>
  <c r="X159" i="1" s="1"/>
  <c r="X157" i="1" s="1"/>
  <c r="W160" i="1"/>
  <c r="V160" i="1"/>
  <c r="U160" i="1"/>
  <c r="U159" i="1" s="1"/>
  <c r="U157" i="1" s="1"/>
  <c r="T160" i="1"/>
  <c r="T159" i="1" s="1"/>
  <c r="T157" i="1" s="1"/>
  <c r="S160" i="1"/>
  <c r="R160" i="1"/>
  <c r="Q160" i="1"/>
  <c r="Q159" i="1" s="1"/>
  <c r="Q157" i="1" s="1"/>
  <c r="P160" i="1"/>
  <c r="P159" i="1" s="1"/>
  <c r="P157" i="1" s="1"/>
  <c r="O160" i="1"/>
  <c r="N160" i="1"/>
  <c r="M160" i="1"/>
  <c r="M159" i="1" s="1"/>
  <c r="M157" i="1" s="1"/>
  <c r="L160" i="1"/>
  <c r="L159" i="1" s="1"/>
  <c r="L157" i="1" s="1"/>
  <c r="K160" i="1"/>
  <c r="I160" i="1"/>
  <c r="I159" i="1" s="1"/>
  <c r="I157" i="1" s="1"/>
  <c r="H160" i="1"/>
  <c r="H159" i="1" s="1"/>
  <c r="H157" i="1" s="1"/>
  <c r="G160" i="1"/>
  <c r="D160" i="1"/>
  <c r="D159" i="1" s="1"/>
  <c r="D157" i="1" s="1"/>
  <c r="C160" i="1"/>
  <c r="B160" i="1"/>
  <c r="W159" i="1"/>
  <c r="W157" i="1" s="1"/>
  <c r="V159" i="1"/>
  <c r="S159" i="1"/>
  <c r="S157" i="1" s="1"/>
  <c r="R159" i="1"/>
  <c r="O159" i="1"/>
  <c r="O157" i="1" s="1"/>
  <c r="N159" i="1"/>
  <c r="K159" i="1"/>
  <c r="K157" i="1" s="1"/>
  <c r="G159" i="1"/>
  <c r="C159" i="1"/>
  <c r="C157" i="1" s="1"/>
  <c r="B159" i="1"/>
  <c r="F158" i="1"/>
  <c r="E158" i="1"/>
  <c r="V157" i="1"/>
  <c r="R157" i="1"/>
  <c r="N157" i="1"/>
  <c r="B157" i="1"/>
  <c r="N156" i="1"/>
  <c r="F156" i="1"/>
  <c r="E156" i="1" s="1"/>
  <c r="N155" i="1"/>
  <c r="F155" i="1"/>
  <c r="E155" i="1"/>
  <c r="N154" i="1"/>
  <c r="F154" i="1"/>
  <c r="E154" i="1"/>
  <c r="X153" i="1"/>
  <c r="X151" i="1" s="1"/>
  <c r="X149" i="1" s="1"/>
  <c r="W153" i="1"/>
  <c r="V153" i="1"/>
  <c r="U153" i="1"/>
  <c r="U151" i="1" s="1"/>
  <c r="T153" i="1"/>
  <c r="T151" i="1" s="1"/>
  <c r="T149" i="1" s="1"/>
  <c r="S153" i="1"/>
  <c r="R153" i="1"/>
  <c r="Q153" i="1"/>
  <c r="Q151" i="1" s="1"/>
  <c r="P153" i="1"/>
  <c r="P151" i="1" s="1"/>
  <c r="P149" i="1" s="1"/>
  <c r="O153" i="1"/>
  <c r="N153" i="1"/>
  <c r="M153" i="1"/>
  <c r="M151" i="1" s="1"/>
  <c r="L153" i="1"/>
  <c r="L151" i="1" s="1"/>
  <c r="L149" i="1" s="1"/>
  <c r="K153" i="1"/>
  <c r="J153" i="1"/>
  <c r="I153" i="1"/>
  <c r="I151" i="1" s="1"/>
  <c r="H153" i="1"/>
  <c r="F153" i="1" s="1"/>
  <c r="E153" i="1" s="1"/>
  <c r="G153" i="1"/>
  <c r="D153" i="1"/>
  <c r="D151" i="1" s="1"/>
  <c r="D149" i="1" s="1"/>
  <c r="C153" i="1"/>
  <c r="B153" i="1"/>
  <c r="N152" i="1"/>
  <c r="F152" i="1"/>
  <c r="E152" i="1" s="1"/>
  <c r="W151" i="1"/>
  <c r="W149" i="1" s="1"/>
  <c r="W114" i="1" s="1"/>
  <c r="V151" i="1"/>
  <c r="S151" i="1"/>
  <c r="S149" i="1" s="1"/>
  <c r="R151" i="1"/>
  <c r="O151" i="1"/>
  <c r="O149" i="1" s="1"/>
  <c r="N151" i="1"/>
  <c r="K151" i="1"/>
  <c r="K149" i="1" s="1"/>
  <c r="J151" i="1"/>
  <c r="G151" i="1"/>
  <c r="G149" i="1" s="1"/>
  <c r="C151" i="1"/>
  <c r="C149" i="1" s="1"/>
  <c r="B151" i="1"/>
  <c r="X150" i="1"/>
  <c r="W150" i="1"/>
  <c r="V150" i="1"/>
  <c r="V149" i="1" s="1"/>
  <c r="U150" i="1"/>
  <c r="U149" i="1" s="1"/>
  <c r="T150" i="1"/>
  <c r="S150" i="1"/>
  <c r="R150" i="1"/>
  <c r="R149" i="1" s="1"/>
  <c r="Q150" i="1"/>
  <c r="Q149" i="1" s="1"/>
  <c r="P150" i="1"/>
  <c r="O150" i="1"/>
  <c r="N150" i="1"/>
  <c r="N149" i="1" s="1"/>
  <c r="M150" i="1"/>
  <c r="M149" i="1" s="1"/>
  <c r="L150" i="1"/>
  <c r="K150" i="1"/>
  <c r="J150" i="1"/>
  <c r="J149" i="1" s="1"/>
  <c r="I150" i="1"/>
  <c r="F150" i="1" s="1"/>
  <c r="E150" i="1" s="1"/>
  <c r="H150" i="1"/>
  <c r="G150" i="1"/>
  <c r="D150" i="1"/>
  <c r="C150" i="1"/>
  <c r="B150" i="1"/>
  <c r="B149" i="1" s="1"/>
  <c r="N148" i="1"/>
  <c r="F148" i="1"/>
  <c r="B148" i="1"/>
  <c r="E148" i="1" s="1"/>
  <c r="N147" i="1"/>
  <c r="F147" i="1"/>
  <c r="E147" i="1" s="1"/>
  <c r="N146" i="1"/>
  <c r="F146" i="1"/>
  <c r="E146" i="1"/>
  <c r="N145" i="1"/>
  <c r="F145" i="1" s="1"/>
  <c r="E145" i="1" s="1"/>
  <c r="N144" i="1"/>
  <c r="F144" i="1" s="1"/>
  <c r="E144" i="1" s="1"/>
  <c r="X143" i="1"/>
  <c r="W143" i="1"/>
  <c r="V143" i="1"/>
  <c r="U143" i="1"/>
  <c r="T143" i="1"/>
  <c r="S143" i="1"/>
  <c r="R143" i="1"/>
  <c r="Q143" i="1"/>
  <c r="P143" i="1"/>
  <c r="O143" i="1"/>
  <c r="M143" i="1"/>
  <c r="L143" i="1"/>
  <c r="K143" i="1"/>
  <c r="J143" i="1"/>
  <c r="I143" i="1"/>
  <c r="H143" i="1"/>
  <c r="G143" i="1"/>
  <c r="D143" i="1"/>
  <c r="C143" i="1"/>
  <c r="B143" i="1"/>
  <c r="N142" i="1"/>
  <c r="F142" i="1"/>
  <c r="E142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F141" i="1" s="1"/>
  <c r="E141" i="1" s="1"/>
  <c r="H141" i="1"/>
  <c r="G141" i="1"/>
  <c r="D141" i="1"/>
  <c r="C141" i="1"/>
  <c r="B141" i="1"/>
  <c r="N140" i="1"/>
  <c r="F140" i="1" s="1"/>
  <c r="E140" i="1" s="1"/>
  <c r="N139" i="1"/>
  <c r="F139" i="1"/>
  <c r="E139" i="1" s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D138" i="1"/>
  <c r="C138" i="1"/>
  <c r="B138" i="1"/>
  <c r="E138" i="1" s="1"/>
  <c r="N137" i="1"/>
  <c r="F137" i="1"/>
  <c r="E137" i="1"/>
  <c r="N136" i="1"/>
  <c r="F136" i="1" s="1"/>
  <c r="N135" i="1"/>
  <c r="F135" i="1"/>
  <c r="E135" i="1" s="1"/>
  <c r="X134" i="1"/>
  <c r="W134" i="1"/>
  <c r="V134" i="1"/>
  <c r="V127" i="1" s="1"/>
  <c r="V123" i="1" s="1"/>
  <c r="U134" i="1"/>
  <c r="T134" i="1"/>
  <c r="S134" i="1"/>
  <c r="R134" i="1"/>
  <c r="R127" i="1" s="1"/>
  <c r="R123" i="1" s="1"/>
  <c r="Q134" i="1"/>
  <c r="P134" i="1"/>
  <c r="O134" i="1"/>
  <c r="N134" i="1"/>
  <c r="M134" i="1"/>
  <c r="L134" i="1"/>
  <c r="K134" i="1"/>
  <c r="J134" i="1"/>
  <c r="J127" i="1" s="1"/>
  <c r="J123" i="1" s="1"/>
  <c r="I134" i="1"/>
  <c r="H134" i="1"/>
  <c r="G134" i="1"/>
  <c r="D134" i="1"/>
  <c r="C134" i="1"/>
  <c r="B134" i="1"/>
  <c r="B127" i="1" s="1"/>
  <c r="N133" i="1"/>
  <c r="F133" i="1"/>
  <c r="E133" i="1"/>
  <c r="N132" i="1"/>
  <c r="F132" i="1" s="1"/>
  <c r="E132" i="1" s="1"/>
  <c r="N131" i="1"/>
  <c r="N128" i="1" s="1"/>
  <c r="N127" i="1" s="1"/>
  <c r="F131" i="1"/>
  <c r="E131" i="1" s="1"/>
  <c r="N130" i="1"/>
  <c r="F130" i="1"/>
  <c r="F128" i="1" s="1"/>
  <c r="E130" i="1"/>
  <c r="N129" i="1"/>
  <c r="F129" i="1"/>
  <c r="E129" i="1"/>
  <c r="X128" i="1"/>
  <c r="X127" i="1" s="1"/>
  <c r="W128" i="1"/>
  <c r="V128" i="1"/>
  <c r="U128" i="1"/>
  <c r="U127" i="1" s="1"/>
  <c r="T128" i="1"/>
  <c r="T127" i="1" s="1"/>
  <c r="S128" i="1"/>
  <c r="R128" i="1"/>
  <c r="Q128" i="1"/>
  <c r="Q127" i="1" s="1"/>
  <c r="P128" i="1"/>
  <c r="P127" i="1" s="1"/>
  <c r="O128" i="1"/>
  <c r="M128" i="1"/>
  <c r="M127" i="1" s="1"/>
  <c r="L128" i="1"/>
  <c r="L127" i="1" s="1"/>
  <c r="K128" i="1"/>
  <c r="J128" i="1"/>
  <c r="I128" i="1"/>
  <c r="I127" i="1" s="1"/>
  <c r="H128" i="1"/>
  <c r="H127" i="1" s="1"/>
  <c r="G128" i="1"/>
  <c r="D128" i="1"/>
  <c r="D127" i="1" s="1"/>
  <c r="C128" i="1"/>
  <c r="B128" i="1"/>
  <c r="W127" i="1"/>
  <c r="W125" i="1" s="1"/>
  <c r="S127" i="1"/>
  <c r="S125" i="1" s="1"/>
  <c r="O127" i="1"/>
  <c r="O125" i="1" s="1"/>
  <c r="K127" i="1"/>
  <c r="K125" i="1" s="1"/>
  <c r="G127" i="1"/>
  <c r="G123" i="1" s="1"/>
  <c r="C127" i="1"/>
  <c r="C125" i="1" s="1"/>
  <c r="B126" i="1"/>
  <c r="N126" i="1" s="1"/>
  <c r="V125" i="1"/>
  <c r="R125" i="1"/>
  <c r="B125" i="1"/>
  <c r="F124" i="1"/>
  <c r="E124" i="1" s="1"/>
  <c r="W123" i="1"/>
  <c r="S123" i="1"/>
  <c r="O123" i="1"/>
  <c r="O114" i="1" s="1"/>
  <c r="K123" i="1"/>
  <c r="C123" i="1"/>
  <c r="N122" i="1"/>
  <c r="F122" i="1"/>
  <c r="E122" i="1"/>
  <c r="X121" i="1"/>
  <c r="W121" i="1"/>
  <c r="V121" i="1"/>
  <c r="V119" i="1" s="1"/>
  <c r="U121" i="1"/>
  <c r="U119" i="1" s="1"/>
  <c r="T121" i="1"/>
  <c r="S121" i="1"/>
  <c r="R121" i="1"/>
  <c r="R119" i="1" s="1"/>
  <c r="Q121" i="1"/>
  <c r="Q119" i="1" s="1"/>
  <c r="P121" i="1"/>
  <c r="O121" i="1"/>
  <c r="M121" i="1"/>
  <c r="M119" i="1" s="1"/>
  <c r="L121" i="1"/>
  <c r="K121" i="1"/>
  <c r="J121" i="1"/>
  <c r="J119" i="1" s="1"/>
  <c r="I121" i="1"/>
  <c r="H121" i="1"/>
  <c r="G121" i="1"/>
  <c r="D121" i="1"/>
  <c r="C121" i="1"/>
  <c r="B121" i="1"/>
  <c r="N121" i="1" s="1"/>
  <c r="N120" i="1"/>
  <c r="F120" i="1" s="1"/>
  <c r="E120" i="1" s="1"/>
  <c r="X119" i="1"/>
  <c r="W119" i="1"/>
  <c r="W117" i="1" s="1"/>
  <c r="T119" i="1"/>
  <c r="S119" i="1"/>
  <c r="S117" i="1" s="1"/>
  <c r="S114" i="1" s="1"/>
  <c r="P119" i="1"/>
  <c r="O119" i="1"/>
  <c r="O117" i="1" s="1"/>
  <c r="L119" i="1"/>
  <c r="L117" i="1" s="1"/>
  <c r="K119" i="1"/>
  <c r="K117" i="1" s="1"/>
  <c r="K114" i="1" s="1"/>
  <c r="H119" i="1"/>
  <c r="G119" i="1"/>
  <c r="D119" i="1"/>
  <c r="D117" i="1" s="1"/>
  <c r="C119" i="1"/>
  <c r="C117" i="1" s="1"/>
  <c r="C114" i="1" s="1"/>
  <c r="F118" i="1"/>
  <c r="E118" i="1"/>
  <c r="X117" i="1"/>
  <c r="U117" i="1"/>
  <c r="T117" i="1"/>
  <c r="Q117" i="1"/>
  <c r="P117" i="1"/>
  <c r="M117" i="1"/>
  <c r="H117" i="1"/>
  <c r="W116" i="1"/>
  <c r="O116" i="1"/>
  <c r="C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D115" i="1"/>
  <c r="C115" i="1"/>
  <c r="B115" i="1"/>
  <c r="E115" i="1" s="1"/>
  <c r="M113" i="1"/>
  <c r="F113" i="1" s="1"/>
  <c r="E113" i="1" s="1"/>
  <c r="M112" i="1"/>
  <c r="F112" i="1"/>
  <c r="E112" i="1" s="1"/>
  <c r="K111" i="1"/>
  <c r="F111" i="1"/>
  <c r="E111" i="1"/>
  <c r="X110" i="1"/>
  <c r="W110" i="1"/>
  <c r="V110" i="1"/>
  <c r="V109" i="1" s="1"/>
  <c r="U110" i="1"/>
  <c r="U109" i="1" s="1"/>
  <c r="T110" i="1"/>
  <c r="S110" i="1"/>
  <c r="R110" i="1"/>
  <c r="R109" i="1" s="1"/>
  <c r="Q110" i="1"/>
  <c r="Q109" i="1" s="1"/>
  <c r="P110" i="1"/>
  <c r="O110" i="1"/>
  <c r="N110" i="1"/>
  <c r="N109" i="1" s="1"/>
  <c r="M110" i="1"/>
  <c r="M109" i="1" s="1"/>
  <c r="L110" i="1"/>
  <c r="K110" i="1"/>
  <c r="J110" i="1"/>
  <c r="J109" i="1" s="1"/>
  <c r="I110" i="1"/>
  <c r="F110" i="1" s="1"/>
  <c r="E110" i="1" s="1"/>
  <c r="H110" i="1"/>
  <c r="G110" i="1"/>
  <c r="D110" i="1"/>
  <c r="C110" i="1"/>
  <c r="B110" i="1"/>
  <c r="B109" i="1" s="1"/>
  <c r="X109" i="1"/>
  <c r="W109" i="1"/>
  <c r="T109" i="1"/>
  <c r="S109" i="1"/>
  <c r="P109" i="1"/>
  <c r="O109" i="1"/>
  <c r="L109" i="1"/>
  <c r="K109" i="1"/>
  <c r="H109" i="1"/>
  <c r="G109" i="1"/>
  <c r="D109" i="1"/>
  <c r="C109" i="1"/>
  <c r="F108" i="1"/>
  <c r="E108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F107" i="1" s="1"/>
  <c r="E107" i="1" s="1"/>
  <c r="H107" i="1"/>
  <c r="G107" i="1"/>
  <c r="D107" i="1"/>
  <c r="C107" i="1"/>
  <c r="B107" i="1"/>
  <c r="J106" i="1"/>
  <c r="F106" i="1" s="1"/>
  <c r="E106" i="1" s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I105" i="1"/>
  <c r="H105" i="1"/>
  <c r="G105" i="1"/>
  <c r="D105" i="1"/>
  <c r="C105" i="1"/>
  <c r="B105" i="1"/>
  <c r="F104" i="1"/>
  <c r="E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I103" i="1"/>
  <c r="H103" i="1"/>
  <c r="G103" i="1"/>
  <c r="D103" i="1"/>
  <c r="C103" i="1"/>
  <c r="B103" i="1"/>
  <c r="N102" i="1"/>
  <c r="F102" i="1"/>
  <c r="E102" i="1" s="1"/>
  <c r="B102" i="1"/>
  <c r="N101" i="1"/>
  <c r="F101" i="1"/>
  <c r="E101" i="1" s="1"/>
  <c r="N100" i="1"/>
  <c r="F100" i="1"/>
  <c r="E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F99" i="1" s="1"/>
  <c r="E99" i="1" s="1"/>
  <c r="H99" i="1"/>
  <c r="G99" i="1"/>
  <c r="D99" i="1"/>
  <c r="C99" i="1"/>
  <c r="B99" i="1"/>
  <c r="N98" i="1"/>
  <c r="F98" i="1" s="1"/>
  <c r="E98" i="1" s="1"/>
  <c r="M97" i="1"/>
  <c r="F97" i="1"/>
  <c r="E97" i="1" s="1"/>
  <c r="N96" i="1"/>
  <c r="F96" i="1"/>
  <c r="E96" i="1"/>
  <c r="N95" i="1"/>
  <c r="F95" i="1" s="1"/>
  <c r="E95" i="1" s="1"/>
  <c r="N94" i="1"/>
  <c r="F94" i="1" s="1"/>
  <c r="E94" i="1" s="1"/>
  <c r="X93" i="1"/>
  <c r="W93" i="1"/>
  <c r="V93" i="1"/>
  <c r="U93" i="1"/>
  <c r="T93" i="1"/>
  <c r="S93" i="1"/>
  <c r="R93" i="1"/>
  <c r="Q93" i="1"/>
  <c r="P93" i="1"/>
  <c r="O93" i="1"/>
  <c r="M93" i="1"/>
  <c r="L93" i="1"/>
  <c r="K93" i="1"/>
  <c r="J93" i="1"/>
  <c r="I93" i="1"/>
  <c r="H93" i="1"/>
  <c r="G93" i="1"/>
  <c r="D93" i="1"/>
  <c r="C93" i="1"/>
  <c r="B93" i="1"/>
  <c r="N92" i="1"/>
  <c r="F92" i="1"/>
  <c r="E92" i="1"/>
  <c r="N91" i="1"/>
  <c r="F91" i="1" s="1"/>
  <c r="E91" i="1" s="1"/>
  <c r="X90" i="1"/>
  <c r="X85" i="1" s="1"/>
  <c r="W90" i="1"/>
  <c r="V90" i="1"/>
  <c r="U90" i="1"/>
  <c r="U85" i="1" s="1"/>
  <c r="T90" i="1"/>
  <c r="T85" i="1" s="1"/>
  <c r="S90" i="1"/>
  <c r="R90" i="1"/>
  <c r="Q90" i="1"/>
  <c r="Q85" i="1" s="1"/>
  <c r="P90" i="1"/>
  <c r="P85" i="1" s="1"/>
  <c r="O90" i="1"/>
  <c r="M90" i="1"/>
  <c r="M85" i="1" s="1"/>
  <c r="L90" i="1"/>
  <c r="L85" i="1" s="1"/>
  <c r="K90" i="1"/>
  <c r="J90" i="1"/>
  <c r="I90" i="1"/>
  <c r="I85" i="1" s="1"/>
  <c r="H90" i="1"/>
  <c r="H85" i="1" s="1"/>
  <c r="G90" i="1"/>
  <c r="D90" i="1"/>
  <c r="D85" i="1" s="1"/>
  <c r="C90" i="1"/>
  <c r="B90" i="1"/>
  <c r="N89" i="1"/>
  <c r="N86" i="1" s="1"/>
  <c r="F89" i="1"/>
  <c r="E89" i="1" s="1"/>
  <c r="F88" i="1"/>
  <c r="E88" i="1"/>
  <c r="X87" i="1"/>
  <c r="W87" i="1"/>
  <c r="V87" i="1"/>
  <c r="U87" i="1"/>
  <c r="T87" i="1"/>
  <c r="S87" i="1"/>
  <c r="R87" i="1"/>
  <c r="Q87" i="1"/>
  <c r="P87" i="1"/>
  <c r="O87" i="1"/>
  <c r="M87" i="1"/>
  <c r="L87" i="1"/>
  <c r="K87" i="1"/>
  <c r="J87" i="1"/>
  <c r="I87" i="1"/>
  <c r="H87" i="1"/>
  <c r="G87" i="1"/>
  <c r="D87" i="1"/>
  <c r="C87" i="1"/>
  <c r="B87" i="1"/>
  <c r="X86" i="1"/>
  <c r="W86" i="1"/>
  <c r="V86" i="1"/>
  <c r="U86" i="1"/>
  <c r="T86" i="1"/>
  <c r="S86" i="1"/>
  <c r="R86" i="1"/>
  <c r="Q86" i="1"/>
  <c r="P86" i="1"/>
  <c r="O86" i="1"/>
  <c r="M86" i="1"/>
  <c r="L86" i="1"/>
  <c r="K86" i="1"/>
  <c r="J86" i="1"/>
  <c r="I86" i="1"/>
  <c r="H86" i="1"/>
  <c r="G86" i="1"/>
  <c r="F86" i="1" s="1"/>
  <c r="D86" i="1"/>
  <c r="C86" i="1"/>
  <c r="B86" i="1"/>
  <c r="W85" i="1"/>
  <c r="V85" i="1"/>
  <c r="S85" i="1"/>
  <c r="R85" i="1"/>
  <c r="O85" i="1"/>
  <c r="K85" i="1"/>
  <c r="J85" i="1"/>
  <c r="G85" i="1"/>
  <c r="C85" i="1"/>
  <c r="B85" i="1"/>
  <c r="R84" i="1"/>
  <c r="F84" i="1" s="1"/>
  <c r="E84" i="1" s="1"/>
  <c r="R83" i="1"/>
  <c r="F83" i="1" s="1"/>
  <c r="E83" i="1" s="1"/>
  <c r="R82" i="1"/>
  <c r="F82" i="1"/>
  <c r="E82" i="1" s="1"/>
  <c r="X81" i="1"/>
  <c r="W81" i="1"/>
  <c r="V81" i="1"/>
  <c r="V62" i="1" s="1"/>
  <c r="U81" i="1"/>
  <c r="U62" i="1" s="1"/>
  <c r="T81" i="1"/>
  <c r="S81" i="1"/>
  <c r="R81" i="1"/>
  <c r="R62" i="1" s="1"/>
  <c r="Q81" i="1"/>
  <c r="Q62" i="1" s="1"/>
  <c r="P81" i="1"/>
  <c r="O81" i="1"/>
  <c r="N81" i="1"/>
  <c r="N62" i="1" s="1"/>
  <c r="N30" i="1" s="1"/>
  <c r="N25" i="1" s="1"/>
  <c r="M81" i="1"/>
  <c r="M62" i="1" s="1"/>
  <c r="L81" i="1"/>
  <c r="K81" i="1"/>
  <c r="J81" i="1"/>
  <c r="J62" i="1" s="1"/>
  <c r="I81" i="1"/>
  <c r="I62" i="1" s="1"/>
  <c r="I30" i="1" s="1"/>
  <c r="I25" i="1" s="1"/>
  <c r="H81" i="1"/>
  <c r="G81" i="1"/>
  <c r="F81" i="1"/>
  <c r="D81" i="1"/>
  <c r="C81" i="1"/>
  <c r="B81" i="1"/>
  <c r="E81" i="1" s="1"/>
  <c r="R80" i="1"/>
  <c r="F80" i="1" s="1"/>
  <c r="E80" i="1" s="1"/>
  <c r="X79" i="1"/>
  <c r="W79" i="1"/>
  <c r="V79" i="1"/>
  <c r="U79" i="1"/>
  <c r="T79" i="1"/>
  <c r="S79" i="1"/>
  <c r="Q79" i="1"/>
  <c r="P79" i="1"/>
  <c r="O79" i="1"/>
  <c r="N79" i="1"/>
  <c r="M79" i="1"/>
  <c r="L79" i="1"/>
  <c r="K79" i="1"/>
  <c r="J79" i="1"/>
  <c r="I79" i="1"/>
  <c r="H79" i="1"/>
  <c r="G79" i="1"/>
  <c r="D79" i="1"/>
  <c r="C79" i="1"/>
  <c r="B79" i="1"/>
  <c r="R78" i="1"/>
  <c r="F78" i="1"/>
  <c r="E78" i="1" s="1"/>
  <c r="R77" i="1"/>
  <c r="F77" i="1"/>
  <c r="E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F76" i="1" s="1"/>
  <c r="E76" i="1" s="1"/>
  <c r="H76" i="1"/>
  <c r="G76" i="1"/>
  <c r="D76" i="1"/>
  <c r="C76" i="1"/>
  <c r="B76" i="1"/>
  <c r="R75" i="1"/>
  <c r="F75" i="1" s="1"/>
  <c r="E75" i="1" s="1"/>
  <c r="R74" i="1"/>
  <c r="F74" i="1"/>
  <c r="E74" i="1" s="1"/>
  <c r="R73" i="1"/>
  <c r="F73" i="1"/>
  <c r="E73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F72" i="1" s="1"/>
  <c r="E72" i="1" s="1"/>
  <c r="H72" i="1"/>
  <c r="G72" i="1"/>
  <c r="D72" i="1"/>
  <c r="C72" i="1"/>
  <c r="B72" i="1"/>
  <c r="R71" i="1"/>
  <c r="F71" i="1" s="1"/>
  <c r="E71" i="1" s="1"/>
  <c r="R70" i="1"/>
  <c r="F70" i="1"/>
  <c r="E70" i="1" s="1"/>
  <c r="R69" i="1"/>
  <c r="F69" i="1"/>
  <c r="E69" i="1"/>
  <c r="X68" i="1"/>
  <c r="W68" i="1"/>
  <c r="V68" i="1"/>
  <c r="V67" i="1" s="1"/>
  <c r="U68" i="1"/>
  <c r="T68" i="1"/>
  <c r="S68" i="1"/>
  <c r="R68" i="1"/>
  <c r="Q68" i="1"/>
  <c r="P68" i="1"/>
  <c r="O68" i="1"/>
  <c r="N68" i="1"/>
  <c r="N67" i="1" s="1"/>
  <c r="M68" i="1"/>
  <c r="L68" i="1"/>
  <c r="K68" i="1"/>
  <c r="J68" i="1"/>
  <c r="J67" i="1" s="1"/>
  <c r="I68" i="1"/>
  <c r="F68" i="1" s="1"/>
  <c r="H68" i="1"/>
  <c r="G68" i="1"/>
  <c r="E68" i="1"/>
  <c r="D68" i="1"/>
  <c r="C68" i="1"/>
  <c r="B68" i="1"/>
  <c r="B67" i="1" s="1"/>
  <c r="X67" i="1"/>
  <c r="X63" i="1" s="1"/>
  <c r="X31" i="1" s="1"/>
  <c r="W67" i="1"/>
  <c r="U67" i="1"/>
  <c r="U63" i="1" s="1"/>
  <c r="T67" i="1"/>
  <c r="S67" i="1"/>
  <c r="Q67" i="1"/>
  <c r="P67" i="1"/>
  <c r="P63" i="1" s="1"/>
  <c r="P31" i="1" s="1"/>
  <c r="O67" i="1"/>
  <c r="M67" i="1"/>
  <c r="M63" i="1" s="1"/>
  <c r="L67" i="1"/>
  <c r="K67" i="1"/>
  <c r="I67" i="1"/>
  <c r="H67" i="1"/>
  <c r="H63" i="1" s="1"/>
  <c r="H31" i="1" s="1"/>
  <c r="G67" i="1"/>
  <c r="D67" i="1"/>
  <c r="C67" i="1"/>
  <c r="M66" i="1"/>
  <c r="F66" i="1"/>
  <c r="E66" i="1" s="1"/>
  <c r="M65" i="1"/>
  <c r="F65" i="1"/>
  <c r="E65" i="1" s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D64" i="1"/>
  <c r="C64" i="1"/>
  <c r="B64" i="1"/>
  <c r="E64" i="1" s="1"/>
  <c r="W63" i="1"/>
  <c r="T63" i="1"/>
  <c r="S63" i="1"/>
  <c r="Q63" i="1"/>
  <c r="O63" i="1"/>
  <c r="L63" i="1"/>
  <c r="K63" i="1"/>
  <c r="I63" i="1"/>
  <c r="G63" i="1"/>
  <c r="D63" i="1"/>
  <c r="C63" i="1"/>
  <c r="X62" i="1"/>
  <c r="W62" i="1"/>
  <c r="T62" i="1"/>
  <c r="S62" i="1"/>
  <c r="P62" i="1"/>
  <c r="O62" i="1"/>
  <c r="L62" i="1"/>
  <c r="K62" i="1"/>
  <c r="H62" i="1"/>
  <c r="G62" i="1"/>
  <c r="D62" i="1"/>
  <c r="C62" i="1"/>
  <c r="W61" i="1"/>
  <c r="S61" i="1"/>
  <c r="O61" i="1"/>
  <c r="K61" i="1"/>
  <c r="G61" i="1"/>
  <c r="C61" i="1"/>
  <c r="X60" i="1"/>
  <c r="F60" i="1" s="1"/>
  <c r="E60" i="1" s="1"/>
  <c r="X59" i="1"/>
  <c r="X57" i="1" s="1"/>
  <c r="W59" i="1"/>
  <c r="W57" i="1" s="1"/>
  <c r="V59" i="1"/>
  <c r="U59" i="1"/>
  <c r="U57" i="1" s="1"/>
  <c r="T59" i="1"/>
  <c r="T57" i="1" s="1"/>
  <c r="S59" i="1"/>
  <c r="S57" i="1" s="1"/>
  <c r="R59" i="1"/>
  <c r="Q59" i="1"/>
  <c r="P59" i="1"/>
  <c r="P57" i="1" s="1"/>
  <c r="O59" i="1"/>
  <c r="O57" i="1" s="1"/>
  <c r="N59" i="1"/>
  <c r="M59" i="1"/>
  <c r="M57" i="1" s="1"/>
  <c r="L59" i="1"/>
  <c r="L57" i="1" s="1"/>
  <c r="K59" i="1"/>
  <c r="K57" i="1" s="1"/>
  <c r="J59" i="1"/>
  <c r="I59" i="1"/>
  <c r="H59" i="1"/>
  <c r="H57" i="1" s="1"/>
  <c r="G59" i="1"/>
  <c r="D59" i="1"/>
  <c r="D57" i="1" s="1"/>
  <c r="C59" i="1"/>
  <c r="C57" i="1" s="1"/>
  <c r="B59" i="1"/>
  <c r="F58" i="1"/>
  <c r="E58" i="1" s="1"/>
  <c r="V57" i="1"/>
  <c r="R57" i="1"/>
  <c r="Q57" i="1"/>
  <c r="N57" i="1"/>
  <c r="J57" i="1"/>
  <c r="I57" i="1"/>
  <c r="B57" i="1"/>
  <c r="M56" i="1"/>
  <c r="X55" i="1"/>
  <c r="X53" i="1" s="1"/>
  <c r="W55" i="1"/>
  <c r="W53" i="1" s="1"/>
  <c r="V55" i="1"/>
  <c r="V53" i="1" s="1"/>
  <c r="U55" i="1"/>
  <c r="T55" i="1"/>
  <c r="S55" i="1"/>
  <c r="S53" i="1" s="1"/>
  <c r="R55" i="1"/>
  <c r="R53" i="1" s="1"/>
  <c r="Q55" i="1"/>
  <c r="P55" i="1"/>
  <c r="P53" i="1" s="1"/>
  <c r="O55" i="1"/>
  <c r="O53" i="1" s="1"/>
  <c r="N55" i="1"/>
  <c r="N53" i="1" s="1"/>
  <c r="L55" i="1"/>
  <c r="K55" i="1"/>
  <c r="K53" i="1" s="1"/>
  <c r="J55" i="1"/>
  <c r="J53" i="1" s="1"/>
  <c r="I55" i="1"/>
  <c r="H55" i="1"/>
  <c r="G55" i="1"/>
  <c r="D55" i="1"/>
  <c r="C55" i="1"/>
  <c r="C53" i="1" s="1"/>
  <c r="B55" i="1"/>
  <c r="F54" i="1"/>
  <c r="E54" i="1"/>
  <c r="U53" i="1"/>
  <c r="T53" i="1"/>
  <c r="Q53" i="1"/>
  <c r="L53" i="1"/>
  <c r="I53" i="1"/>
  <c r="H53" i="1"/>
  <c r="D53" i="1"/>
  <c r="O52" i="1"/>
  <c r="F52" i="1"/>
  <c r="E52" i="1" s="1"/>
  <c r="X51" i="1"/>
  <c r="W51" i="1"/>
  <c r="W49" i="1" s="1"/>
  <c r="V51" i="1"/>
  <c r="V49" i="1" s="1"/>
  <c r="U51" i="1"/>
  <c r="U49" i="1" s="1"/>
  <c r="T51" i="1"/>
  <c r="S51" i="1"/>
  <c r="S49" i="1" s="1"/>
  <c r="R51" i="1"/>
  <c r="R49" i="1" s="1"/>
  <c r="Q51" i="1"/>
  <c r="Q49" i="1" s="1"/>
  <c r="P51" i="1"/>
  <c r="O51" i="1"/>
  <c r="O49" i="1" s="1"/>
  <c r="N51" i="1"/>
  <c r="N49" i="1" s="1"/>
  <c r="M51" i="1"/>
  <c r="M49" i="1" s="1"/>
  <c r="L51" i="1"/>
  <c r="K51" i="1"/>
  <c r="K49" i="1" s="1"/>
  <c r="J51" i="1"/>
  <c r="J49" i="1" s="1"/>
  <c r="I51" i="1"/>
  <c r="I49" i="1" s="1"/>
  <c r="H51" i="1"/>
  <c r="G51" i="1"/>
  <c r="G49" i="1" s="1"/>
  <c r="F49" i="1" s="1"/>
  <c r="D51" i="1"/>
  <c r="C51" i="1"/>
  <c r="C49" i="1" s="1"/>
  <c r="B51" i="1"/>
  <c r="F50" i="1"/>
  <c r="E50" i="1" s="1"/>
  <c r="X49" i="1"/>
  <c r="T49" i="1"/>
  <c r="P49" i="1"/>
  <c r="L49" i="1"/>
  <c r="H49" i="1"/>
  <c r="D49" i="1"/>
  <c r="M48" i="1"/>
  <c r="F48" i="1"/>
  <c r="E48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F47" i="1" s="1"/>
  <c r="E47" i="1" s="1"/>
  <c r="H47" i="1"/>
  <c r="G47" i="1"/>
  <c r="D47" i="1"/>
  <c r="C47" i="1"/>
  <c r="B47" i="1"/>
  <c r="F46" i="1"/>
  <c r="E46" i="1" s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 s="1"/>
  <c r="E45" i="1" s="1"/>
  <c r="D45" i="1"/>
  <c r="C45" i="1"/>
  <c r="B45" i="1"/>
  <c r="M44" i="1"/>
  <c r="F44" i="1" s="1"/>
  <c r="B44" i="1"/>
  <c r="B42" i="1" s="1"/>
  <c r="M43" i="1"/>
  <c r="F43" i="1" s="1"/>
  <c r="E43" i="1"/>
  <c r="X42" i="1"/>
  <c r="W42" i="1"/>
  <c r="W40" i="1" s="1"/>
  <c r="V42" i="1"/>
  <c r="U42" i="1"/>
  <c r="U40" i="1" s="1"/>
  <c r="T42" i="1"/>
  <c r="S42" i="1"/>
  <c r="S40" i="1" s="1"/>
  <c r="R42" i="1"/>
  <c r="Q42" i="1"/>
  <c r="Q40" i="1" s="1"/>
  <c r="P42" i="1"/>
  <c r="O42" i="1"/>
  <c r="O40" i="1" s="1"/>
  <c r="N42" i="1"/>
  <c r="M42" i="1"/>
  <c r="L42" i="1"/>
  <c r="K42" i="1"/>
  <c r="K40" i="1" s="1"/>
  <c r="J42" i="1"/>
  <c r="I42" i="1"/>
  <c r="I40" i="1" s="1"/>
  <c r="H42" i="1"/>
  <c r="G42" i="1"/>
  <c r="D42" i="1"/>
  <c r="D40" i="1" s="1"/>
  <c r="C42" i="1"/>
  <c r="C40" i="1" s="1"/>
  <c r="F41" i="1"/>
  <c r="E41" i="1" s="1"/>
  <c r="X40" i="1"/>
  <c r="V40" i="1"/>
  <c r="T40" i="1"/>
  <c r="R40" i="1"/>
  <c r="P40" i="1"/>
  <c r="N40" i="1"/>
  <c r="M40" i="1"/>
  <c r="L40" i="1"/>
  <c r="J40" i="1"/>
  <c r="H40" i="1"/>
  <c r="B40" i="1"/>
  <c r="M39" i="1"/>
  <c r="F39" i="1"/>
  <c r="E39" i="1" s="1"/>
  <c r="M38" i="1"/>
  <c r="M37" i="1" s="1"/>
  <c r="F38" i="1"/>
  <c r="E38" i="1" s="1"/>
  <c r="B38" i="1"/>
  <c r="X37" i="1"/>
  <c r="X36" i="1" s="1"/>
  <c r="W37" i="1"/>
  <c r="V37" i="1"/>
  <c r="U37" i="1"/>
  <c r="T37" i="1"/>
  <c r="T36" i="1" s="1"/>
  <c r="T34" i="1" s="1"/>
  <c r="S37" i="1"/>
  <c r="S36" i="1" s="1"/>
  <c r="R37" i="1"/>
  <c r="Q37" i="1"/>
  <c r="P37" i="1"/>
  <c r="P36" i="1" s="1"/>
  <c r="O37" i="1"/>
  <c r="O36" i="1" s="1"/>
  <c r="N37" i="1"/>
  <c r="L37" i="1"/>
  <c r="L36" i="1" s="1"/>
  <c r="L34" i="1" s="1"/>
  <c r="K37" i="1"/>
  <c r="K36" i="1" s="1"/>
  <c r="J37" i="1"/>
  <c r="J36" i="1" s="1"/>
  <c r="I37" i="1"/>
  <c r="H37" i="1"/>
  <c r="H36" i="1" s="1"/>
  <c r="G37" i="1"/>
  <c r="F37" i="1"/>
  <c r="D37" i="1"/>
  <c r="D36" i="1" s="1"/>
  <c r="C37" i="1"/>
  <c r="C36" i="1" s="1"/>
  <c r="B37" i="1"/>
  <c r="W36" i="1"/>
  <c r="W34" i="1" s="1"/>
  <c r="V36" i="1"/>
  <c r="U36" i="1"/>
  <c r="R36" i="1"/>
  <c r="R34" i="1" s="1"/>
  <c r="Q36" i="1"/>
  <c r="N36" i="1"/>
  <c r="M36" i="1"/>
  <c r="I36" i="1"/>
  <c r="G36" i="1"/>
  <c r="G34" i="1" s="1"/>
  <c r="B36" i="1"/>
  <c r="F35" i="1"/>
  <c r="E35" i="1" s="1"/>
  <c r="X34" i="1"/>
  <c r="V34" i="1"/>
  <c r="P34" i="1"/>
  <c r="N34" i="1"/>
  <c r="H34" i="1"/>
  <c r="D34" i="1"/>
  <c r="X33" i="1"/>
  <c r="W33" i="1"/>
  <c r="V33" i="1"/>
  <c r="U33" i="1"/>
  <c r="T33" i="1"/>
  <c r="S33" i="1"/>
  <c r="R33" i="1"/>
  <c r="Q33" i="1"/>
  <c r="P33" i="1"/>
  <c r="O33" i="1"/>
  <c r="N33" i="1"/>
  <c r="M33" i="1"/>
  <c r="M28" i="1" s="1"/>
  <c r="L33" i="1"/>
  <c r="K33" i="1"/>
  <c r="J33" i="1"/>
  <c r="I33" i="1"/>
  <c r="I28" i="1" s="1"/>
  <c r="H33" i="1"/>
  <c r="G33" i="1"/>
  <c r="F33" i="1"/>
  <c r="D33" i="1"/>
  <c r="C33" i="1"/>
  <c r="B33" i="1"/>
  <c r="E33" i="1" s="1"/>
  <c r="F32" i="1"/>
  <c r="E32" i="1" s="1"/>
  <c r="T31" i="1"/>
  <c r="D31" i="1"/>
  <c r="W30" i="1"/>
  <c r="V30" i="1"/>
  <c r="V25" i="1" s="1"/>
  <c r="U30" i="1"/>
  <c r="S30" i="1"/>
  <c r="R30" i="1"/>
  <c r="Q30" i="1"/>
  <c r="Q25" i="1" s="1"/>
  <c r="O30" i="1"/>
  <c r="M30" i="1"/>
  <c r="K30" i="1"/>
  <c r="K25" i="1" s="1"/>
  <c r="J30" i="1"/>
  <c r="G30" i="1"/>
  <c r="C30" i="1"/>
  <c r="N28" i="1"/>
  <c r="L28" i="1"/>
  <c r="K28" i="1"/>
  <c r="J28" i="1"/>
  <c r="H28" i="1"/>
  <c r="G28" i="1"/>
  <c r="F28" i="1"/>
  <c r="D28" i="1"/>
  <c r="C28" i="1"/>
  <c r="B28" i="1"/>
  <c r="E28" i="1" s="1"/>
  <c r="F26" i="1"/>
  <c r="E26" i="1" s="1"/>
  <c r="W25" i="1"/>
  <c r="U25" i="1"/>
  <c r="S25" i="1"/>
  <c r="R25" i="1"/>
  <c r="O25" i="1"/>
  <c r="M25" i="1"/>
  <c r="J25" i="1"/>
  <c r="G25" i="1"/>
  <c r="C25" i="1"/>
  <c r="B21" i="1"/>
  <c r="B10" i="1" s="1"/>
  <c r="B8" i="1" s="1"/>
  <c r="D17" i="1"/>
  <c r="C17" i="1"/>
  <c r="B17" i="1"/>
  <c r="D12" i="1"/>
  <c r="D10" i="1" s="1"/>
  <c r="D8" i="1" s="1"/>
  <c r="C12" i="1"/>
  <c r="B12" i="1"/>
  <c r="C10" i="1"/>
  <c r="C8" i="1" s="1"/>
  <c r="M4" i="1"/>
  <c r="M3" i="1"/>
  <c r="W29" i="1" l="1"/>
  <c r="J31" i="1"/>
  <c r="J34" i="1"/>
  <c r="O31" i="1"/>
  <c r="O27" i="1" s="1"/>
  <c r="O34" i="1"/>
  <c r="O29" i="1" s="1"/>
  <c r="S34" i="1"/>
  <c r="S29" i="1" s="1"/>
  <c r="S31" i="1"/>
  <c r="K31" i="1"/>
  <c r="K34" i="1"/>
  <c r="K29" i="1" s="1"/>
  <c r="E57" i="1"/>
  <c r="C34" i="1"/>
  <c r="C29" i="1" s="1"/>
  <c r="C31" i="1"/>
  <c r="C27" i="1" s="1"/>
  <c r="X29" i="1"/>
  <c r="G31" i="1"/>
  <c r="L31" i="1"/>
  <c r="W31" i="1"/>
  <c r="W27" i="1" s="1"/>
  <c r="F36" i="1"/>
  <c r="E36" i="1" s="1"/>
  <c r="Q34" i="1"/>
  <c r="Q31" i="1"/>
  <c r="E44" i="1"/>
  <c r="F51" i="1"/>
  <c r="F59" i="1"/>
  <c r="E59" i="1" s="1"/>
  <c r="E86" i="1"/>
  <c r="W24" i="1"/>
  <c r="M34" i="1"/>
  <c r="E51" i="1"/>
  <c r="B49" i="1"/>
  <c r="E49" i="1" s="1"/>
  <c r="G53" i="1"/>
  <c r="D61" i="1"/>
  <c r="D29" i="1" s="1"/>
  <c r="D30" i="1"/>
  <c r="D25" i="1" s="1"/>
  <c r="L61" i="1"/>
  <c r="L29" i="1" s="1"/>
  <c r="L30" i="1"/>
  <c r="L25" i="1" s="1"/>
  <c r="T61" i="1"/>
  <c r="T29" i="1" s="1"/>
  <c r="T30" i="1"/>
  <c r="T25" i="1" s="1"/>
  <c r="J63" i="1"/>
  <c r="J61" i="1" s="1"/>
  <c r="N63" i="1"/>
  <c r="V63" i="1"/>
  <c r="C24" i="1"/>
  <c r="B34" i="1"/>
  <c r="I34" i="1"/>
  <c r="E37" i="1"/>
  <c r="F56" i="1"/>
  <c r="E56" i="1" s="1"/>
  <c r="M55" i="1"/>
  <c r="M53" i="1" s="1"/>
  <c r="F62" i="1"/>
  <c r="B63" i="1"/>
  <c r="I61" i="1"/>
  <c r="M61" i="1"/>
  <c r="Q61" i="1"/>
  <c r="U61" i="1"/>
  <c r="F105" i="1"/>
  <c r="O24" i="1"/>
  <c r="U34" i="1"/>
  <c r="U29" i="1" s="1"/>
  <c r="U31" i="1"/>
  <c r="F42" i="1"/>
  <c r="E42" i="1" s="1"/>
  <c r="G40" i="1"/>
  <c r="F40" i="1" s="1"/>
  <c r="E40" i="1" s="1"/>
  <c r="H61" i="1"/>
  <c r="H29" i="1" s="1"/>
  <c r="H30" i="1"/>
  <c r="H25" i="1" s="1"/>
  <c r="P61" i="1"/>
  <c r="P29" i="1" s="1"/>
  <c r="P30" i="1"/>
  <c r="P25" i="1" s="1"/>
  <c r="X61" i="1"/>
  <c r="X30" i="1"/>
  <c r="X25" i="1" s="1"/>
  <c r="E105" i="1"/>
  <c r="B53" i="1"/>
  <c r="G57" i="1"/>
  <c r="F57" i="1" s="1"/>
  <c r="R79" i="1"/>
  <c r="R67" i="1" s="1"/>
  <c r="N90" i="1"/>
  <c r="F90" i="1" s="1"/>
  <c r="E90" i="1" s="1"/>
  <c r="J103" i="1"/>
  <c r="F103" i="1" s="1"/>
  <c r="E103" i="1" s="1"/>
  <c r="G117" i="1"/>
  <c r="Q116" i="1"/>
  <c r="U116" i="1"/>
  <c r="J125" i="1"/>
  <c r="F126" i="1"/>
  <c r="E126" i="1" s="1"/>
  <c r="H125" i="1"/>
  <c r="H123" i="1"/>
  <c r="L125" i="1"/>
  <c r="L116" i="1" s="1"/>
  <c r="L123" i="1"/>
  <c r="L114" i="1" s="1"/>
  <c r="Q123" i="1"/>
  <c r="Q114" i="1" s="1"/>
  <c r="Q125" i="1"/>
  <c r="U123" i="1"/>
  <c r="U114" i="1" s="1"/>
  <c r="U125" i="1"/>
  <c r="E127" i="1"/>
  <c r="B123" i="1"/>
  <c r="B62" i="1"/>
  <c r="N93" i="1"/>
  <c r="F93" i="1" s="1"/>
  <c r="E93" i="1" s="1"/>
  <c r="J105" i="1"/>
  <c r="K116" i="1"/>
  <c r="S116" i="1"/>
  <c r="I119" i="1"/>
  <c r="F119" i="1" s="1"/>
  <c r="F121" i="1"/>
  <c r="E121" i="1" s="1"/>
  <c r="R117" i="1"/>
  <c r="R114" i="1" s="1"/>
  <c r="R116" i="1"/>
  <c r="V117" i="1"/>
  <c r="V114" i="1" s="1"/>
  <c r="V116" i="1"/>
  <c r="I123" i="1"/>
  <c r="I125" i="1"/>
  <c r="M123" i="1"/>
  <c r="M114" i="1" s="1"/>
  <c r="M125" i="1"/>
  <c r="M116" i="1" s="1"/>
  <c r="E134" i="1"/>
  <c r="F159" i="1"/>
  <c r="E159" i="1" s="1"/>
  <c r="F164" i="1"/>
  <c r="E164" i="1" s="1"/>
  <c r="J117" i="1"/>
  <c r="J114" i="1" s="1"/>
  <c r="J116" i="1"/>
  <c r="D125" i="1"/>
  <c r="D116" i="1" s="1"/>
  <c r="D27" i="1" s="1"/>
  <c r="D123" i="1"/>
  <c r="D114" i="1" s="1"/>
  <c r="I109" i="1"/>
  <c r="I31" i="1" s="1"/>
  <c r="N119" i="1"/>
  <c r="G125" i="1"/>
  <c r="F127" i="1"/>
  <c r="P125" i="1"/>
  <c r="P116" i="1" s="1"/>
  <c r="P27" i="1" s="1"/>
  <c r="P123" i="1"/>
  <c r="P114" i="1" s="1"/>
  <c r="T125" i="1"/>
  <c r="T116" i="1" s="1"/>
  <c r="T27" i="1" s="1"/>
  <c r="T123" i="1"/>
  <c r="T114" i="1" s="1"/>
  <c r="X125" i="1"/>
  <c r="X116" i="1" s="1"/>
  <c r="X27" i="1" s="1"/>
  <c r="X123" i="1"/>
  <c r="X114" i="1" s="1"/>
  <c r="E128" i="1"/>
  <c r="E136" i="1"/>
  <c r="F134" i="1"/>
  <c r="F143" i="1"/>
  <c r="E143" i="1" s="1"/>
  <c r="B119" i="1"/>
  <c r="N143" i="1"/>
  <c r="N125" i="1" s="1"/>
  <c r="G157" i="1"/>
  <c r="F157" i="1" s="1"/>
  <c r="E157" i="1" s="1"/>
  <c r="E162" i="1"/>
  <c r="E160" i="1" s="1"/>
  <c r="C163" i="1"/>
  <c r="G163" i="1"/>
  <c r="K163" i="1"/>
  <c r="O163" i="1"/>
  <c r="S163" i="1"/>
  <c r="W163" i="1"/>
  <c r="F168" i="1"/>
  <c r="E168" i="1" s="1"/>
  <c r="I149" i="1"/>
  <c r="B171" i="1"/>
  <c r="B174" i="1"/>
  <c r="E174" i="1" s="1"/>
  <c r="H151" i="1"/>
  <c r="R63" i="1" l="1"/>
  <c r="F67" i="1"/>
  <c r="E67" i="1" s="1"/>
  <c r="H114" i="1"/>
  <c r="F163" i="1"/>
  <c r="E163" i="1" s="1"/>
  <c r="G114" i="1"/>
  <c r="F114" i="1" s="1"/>
  <c r="X24" i="1"/>
  <c r="U27" i="1"/>
  <c r="U24" i="1" s="1"/>
  <c r="M31" i="1"/>
  <c r="M27" i="1" s="1"/>
  <c r="M24" i="1" s="1"/>
  <c r="E171" i="1"/>
  <c r="B170" i="1"/>
  <c r="E170" i="1" s="1"/>
  <c r="E119" i="1"/>
  <c r="B117" i="1"/>
  <c r="B116" i="1"/>
  <c r="F79" i="1"/>
  <c r="E79" i="1" s="1"/>
  <c r="I29" i="1"/>
  <c r="F109" i="1"/>
  <c r="E109" i="1" s="1"/>
  <c r="F55" i="1"/>
  <c r="E55" i="1" s="1"/>
  <c r="M29" i="1"/>
  <c r="Q29" i="1"/>
  <c r="L27" i="1"/>
  <c r="L24" i="1" s="1"/>
  <c r="S27" i="1"/>
  <c r="S24" i="1" s="1"/>
  <c r="J29" i="1"/>
  <c r="G29" i="1"/>
  <c r="F125" i="1"/>
  <c r="E125" i="1" s="1"/>
  <c r="G116" i="1"/>
  <c r="G27" i="1" s="1"/>
  <c r="I117" i="1"/>
  <c r="I114" i="1" s="1"/>
  <c r="I116" i="1"/>
  <c r="I27" i="1" s="1"/>
  <c r="I24" i="1" s="1"/>
  <c r="H116" i="1"/>
  <c r="H27" i="1" s="1"/>
  <c r="P24" i="1"/>
  <c r="V31" i="1"/>
  <c r="V27" i="1" s="1"/>
  <c r="V24" i="1" s="1"/>
  <c r="V61" i="1"/>
  <c r="V29" i="1" s="1"/>
  <c r="T24" i="1"/>
  <c r="D24" i="1"/>
  <c r="K27" i="1"/>
  <c r="K24" i="1" s="1"/>
  <c r="J27" i="1"/>
  <c r="J24" i="1" s="1"/>
  <c r="F30" i="1"/>
  <c r="F151" i="1"/>
  <c r="E151" i="1" s="1"/>
  <c r="H149" i="1"/>
  <c r="F149" i="1" s="1"/>
  <c r="E149" i="1" s="1"/>
  <c r="N117" i="1"/>
  <c r="N114" i="1" s="1"/>
  <c r="N116" i="1"/>
  <c r="E62" i="1"/>
  <c r="B30" i="1"/>
  <c r="B61" i="1"/>
  <c r="N123" i="1"/>
  <c r="F123" i="1" s="1"/>
  <c r="E123" i="1" s="1"/>
  <c r="N85" i="1"/>
  <c r="F85" i="1" s="1"/>
  <c r="E85" i="1" s="1"/>
  <c r="N87" i="1"/>
  <c r="F87" i="1" s="1"/>
  <c r="E87" i="1" s="1"/>
  <c r="B31" i="1"/>
  <c r="H24" i="1"/>
  <c r="N61" i="1"/>
  <c r="N31" i="1"/>
  <c r="N27" i="1" s="1"/>
  <c r="N24" i="1" s="1"/>
  <c r="F53" i="1"/>
  <c r="E53" i="1" s="1"/>
  <c r="Q27" i="1"/>
  <c r="Q24" i="1" s="1"/>
  <c r="F34" i="1"/>
  <c r="E34" i="1" s="1"/>
  <c r="F25" i="1"/>
  <c r="G24" i="1" l="1"/>
  <c r="N29" i="1"/>
  <c r="F29" i="1" s="1"/>
  <c r="F117" i="1"/>
  <c r="B27" i="1"/>
  <c r="B29" i="1"/>
  <c r="F116" i="1"/>
  <c r="E116" i="1" s="1"/>
  <c r="E30" i="1"/>
  <c r="B25" i="1"/>
  <c r="R61" i="1"/>
  <c r="R29" i="1" s="1"/>
  <c r="R31" i="1"/>
  <c r="F63" i="1"/>
  <c r="E63" i="1" s="1"/>
  <c r="B114" i="1"/>
  <c r="E114" i="1" s="1"/>
  <c r="E117" i="1"/>
  <c r="F61" i="1" l="1"/>
  <c r="E61" i="1" s="1"/>
  <c r="G3" i="1"/>
  <c r="E29" i="1"/>
  <c r="R27" i="1"/>
  <c r="F31" i="1"/>
  <c r="E31" i="1" s="1"/>
  <c r="E25" i="1"/>
  <c r="B24" i="1"/>
  <c r="R24" i="1" l="1"/>
  <c r="F24" i="1" s="1"/>
  <c r="F27" i="1"/>
  <c r="E27" i="1" s="1"/>
  <c r="E24" i="1"/>
  <c r="B178" i="1"/>
  <c r="E178" i="1" s="1"/>
</calcChain>
</file>

<file path=xl/sharedStrings.xml><?xml version="1.0" encoding="utf-8"?>
<sst xmlns="http://schemas.openxmlformats.org/spreadsheetml/2006/main" count="187" uniqueCount="147">
  <si>
    <t>Пояснительная записка</t>
  </si>
  <si>
    <t>ув.</t>
  </si>
  <si>
    <t>к проекту решения районного Совета народных депутатов "О внесении изменений в Решение районного Совета народных депутатов "О бюджете муниципального образования «Клетнянский муниципальный район» на 2019 год и на плановый период 2020 и 2021 годов"</t>
  </si>
  <si>
    <t>ум.</t>
  </si>
  <si>
    <t xml:space="preserve">         На рассмотрение очередной сессии районного Совета народных депутатов вносится проект изменений в решение районного Совета народных депутатов от 21.12.18.№41-1</t>
  </si>
  <si>
    <t>111,119 (211,213)</t>
  </si>
  <si>
    <t>121,129 (211,213)</t>
  </si>
  <si>
    <t>611 (211+213)</t>
  </si>
  <si>
    <t>310+320</t>
  </si>
  <si>
    <t>112+113</t>
  </si>
  <si>
    <t>122+123</t>
  </si>
  <si>
    <t>610 без 211+213</t>
  </si>
  <si>
    <t>Наименование</t>
  </si>
  <si>
    <t>Изменения +,-</t>
  </si>
  <si>
    <t>1. Доходная часть бюджета муниципального района на 2019 год увеличится на 1 590 120,00 рублей и составит 244 804 256,67 рублей, на 2020 год увеличится на 1738082,00 рублей и составит 236458759,54 рублей, на 2021 год увеличится на 9437205,00 рублей и составит 244594608,24 рублей.</t>
  </si>
  <si>
    <t xml:space="preserve">1.1. План по собственным доходам останется без изменений и составит на 2019 год 55536700 рублей, на плановый период 2020 и 2021 годов 56641600 рублей и 58429900 рублей соответственно. В связи с изменением кодов бюджетной классификации по группе налогов "Налоги на товары (работы, услуги), реализуемые на территории Российской Федерации" внесены изменения в коды доходов, изменения кодов отражены в текстовой части Решения о бюджете. </t>
  </si>
  <si>
    <t>1.2. Безвозмездные поступления в 2019 году изменятся в сторону увеличения на 1590120,00 рублей и составят 189267556,67 рублей, в 2020 году увеличатся на 1738082,00 рублей и составит 179817159,54 рублей, в 20210 году увеличится на 9437205,00 рублей и составит 186164708,24 рублей</t>
  </si>
  <si>
    <t>Дотации на сбалансированность бюджетов муниципальных районов</t>
  </si>
  <si>
    <t>Субсидии</t>
  </si>
  <si>
    <t xml:space="preserve"> - газопровод н.д.в н.п.Николаевка Клетнянского района </t>
  </si>
  <si>
    <t xml:space="preserve"> - газификация н.п.Романовка Клетнянского района Брянской области</t>
  </si>
  <si>
    <t xml:space="preserve"> - газификация н.п.Полипоновка, н.п.Прыща Клетнянского района Брянской области</t>
  </si>
  <si>
    <t xml:space="preserve"> - на обеспечение развития и укрепления материально-технической базы домов культуры в населенных пунктах с числом жителей до 50 тысяч человек - ремонт Акуличского дома культуры</t>
  </si>
  <si>
    <t>Субвенции</t>
  </si>
  <si>
    <t xml:space="preserve"> -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  </t>
  </si>
  <si>
    <t xml:space="preserve"> - на предоставление мер социальной поддержки работникам образовательных организаций, работающим в сельских населенных пунктах или  поселках городского типа на территории Брянской области    </t>
  </si>
  <si>
    <t>Межбюджетные трансферты, на осуществление части полномочий по решению вопросов местного значения в соответствии с заключенными соглашениями от бюджетов поселений</t>
  </si>
  <si>
    <t xml:space="preserve">1.2.2.Прочие безвозмездные поступления </t>
  </si>
  <si>
    <t>Прочие безвозмездные поступления в бюджеты муниципальных районов</t>
  </si>
  <si>
    <r>
      <t xml:space="preserve">     </t>
    </r>
    <r>
      <rPr>
        <b/>
        <sz val="11"/>
        <rFont val="Times New Roman"/>
        <family val="1"/>
        <charset val="204"/>
      </rPr>
      <t xml:space="preserve">      </t>
    </r>
    <r>
      <rPr>
        <b/>
        <u/>
        <sz val="11"/>
        <rFont val="Times New Roman"/>
        <family val="1"/>
        <charset val="204"/>
      </rPr>
      <t>2.Расходы бюджета на 2019 году увеличатся на 16 134 759,54 рублей,  и составят  259 348 896,21  рублей,</t>
    </r>
    <r>
      <rPr>
        <sz val="11"/>
        <rFont val="Times New Roman"/>
        <family val="1"/>
        <charset val="204"/>
      </rPr>
      <t xml:space="preserve"> на 2020 год увеличатся на 1 738 082,00 рублей и составят 236 458 759,54 рублей, на 2021 год увеличатся на 9 737 205 рублей и составят 244 594 608,24 рублей,из них:</t>
    </r>
  </si>
  <si>
    <t>за счет средств областного бюджета</t>
  </si>
  <si>
    <t>за счет средств бюджетов поселений</t>
  </si>
  <si>
    <t>за счет налоговых и неналоговых доходов и остатков на счете бюджета муниципального района</t>
  </si>
  <si>
    <t>за счет прочих безвозмездных поступлений (от инициативной группы населения)</t>
  </si>
  <si>
    <t xml:space="preserve">По главному распорядителю «Администрация Клетнянского района» </t>
  </si>
  <si>
    <t>за счет средств, поступающих из областного бюджета</t>
  </si>
  <si>
    <t xml:space="preserve">за счет собственных средств бюджета муниципального района </t>
  </si>
  <si>
    <t xml:space="preserve">Раздел 0104 </t>
  </si>
  <si>
    <t>областной бюджет</t>
  </si>
  <si>
    <t>бюджет муниципального района</t>
  </si>
  <si>
    <t>1. Руководство и управление в сфере установленных функций органов местного самоуправления - экономия в течения года по расходам на содержание аппарата администрации района</t>
  </si>
  <si>
    <t xml:space="preserve"> по виду 240 - дополнительно на приобретение оргтехники 192808 руб. (компьютер в отдел капитального строительства - 71480 руб., сервер в комплекте с монитором - 86328 руб.,МФУ для архива - 35000 руб.) и текущий ремонт кабинетов администрации района - 522058 руб.</t>
  </si>
  <si>
    <t>2.Информационное обеспечение деятельности органов местного самоуправления - на оплату услуг по изданию брошюры о социально-экономическом развитии муниципального образования "Клетнянский муниципальный район" за 2015-2018 годы</t>
  </si>
  <si>
    <t xml:space="preserve">Раздел 0113 </t>
  </si>
  <si>
    <t>1. Оценка имущества (газопроводы)</t>
  </si>
  <si>
    <t xml:space="preserve">2.Эксплуатация и содержание имущества, находящегося в муниципальной собственности, арендованного недвижимого имущества, из них: ремонт административного здания  МУП "Клетня-Сервис под архив администрации Клетнянского района (система отопления) - 134967 руб. (принято из собственности городского помещения в собственность муниципального района), приобретение оборудования для архива 1005000 рублей </t>
  </si>
  <si>
    <t>Раздел 0309</t>
  </si>
  <si>
    <t>2. Оповещение населения об опасностях, возникающих при ведении военных действий и возникновении чрезвычайных ситуаций - на приобретение электросирены системы АСЦО</t>
  </si>
  <si>
    <t>Раздел 0405</t>
  </si>
  <si>
    <t>1. Развитие сельского хозяйства</t>
  </si>
  <si>
    <t>Раздел 0408</t>
  </si>
  <si>
    <t>1. Прочие мороприятия по развитию транспортной инфраструктуры - оплата услуг по разработке программы комплексного развития транспортной инфраструктуры (исполнение требований пост.Прав.от 25.12.15.№1440)</t>
  </si>
  <si>
    <t>Раздел 0409</t>
  </si>
  <si>
    <t>1. Увеличение ассигнований дорожного фонда Клетнянского района за счет остатков по состоянию на 01.01.19г.в сумме 372651,54 руб., (изменение таблицы 2 приложения 11 к Решению о бюджете)</t>
  </si>
  <si>
    <t xml:space="preserve">Раздел 0502 </t>
  </si>
  <si>
    <t xml:space="preserve">1. Мероприятия в сфере коммунального хозяйства (местный бюджет) </t>
  </si>
  <si>
    <t xml:space="preserve"> - пересчет смет (в текущие цены 4 квартала) по объекту «Газификация н.п.Николаевка Клетнянского района» </t>
  </si>
  <si>
    <t xml:space="preserve"> - актуализация программы комплексного развития системы коммунальной инфраструктуры Клетнянского района</t>
  </si>
  <si>
    <t>2. Бюджетные инвестиции в объекты капитального строительства (за счет средств местного бюджета)</t>
  </si>
  <si>
    <t>2.1. Реконструкция водоснабжения н.п.Николаевка Клетнянского района Брянской области</t>
  </si>
  <si>
    <t xml:space="preserve"> -  подготовка проектно-сметной документации</t>
  </si>
  <si>
    <t xml:space="preserve"> - на оплату изыскательских работ (геодезические, геологические,экологические)</t>
  </si>
  <si>
    <t xml:space="preserve"> - государственная экспертиза ПСД</t>
  </si>
  <si>
    <t>2.2. Реконструкция водоснабжения н.п.Синицкое, н.п.Мичурино Клетнянского района Брянской области</t>
  </si>
  <si>
    <t>2.3. Газификация н.п.Романовка Клетнянского района Брянской области</t>
  </si>
  <si>
    <t xml:space="preserve"> - за выполнение инженерно-экологических изысканий</t>
  </si>
  <si>
    <t>2.4. Газификация н.п.Николаевка Клетнянского района Брянской области</t>
  </si>
  <si>
    <t>3. Устойчивое развитие сельских территорий (софинансирование из областного бюджета), в т.ч.по объектам:</t>
  </si>
  <si>
    <t xml:space="preserve"> - газопровод низкого давления в н.п.Николаевка Клетнянского района</t>
  </si>
  <si>
    <t xml:space="preserve"> - газификация н.п. Романовка Клетнянского района Брянской области</t>
  </si>
  <si>
    <t xml:space="preserve"> - газификация н.п. Полипоновка, н.п. Прыща Клетнянского района Брянской области</t>
  </si>
  <si>
    <t>Раздел 0801</t>
  </si>
  <si>
    <t>1. Меры соцподдержки работников культуры в связи с увеличением размера выплат в соответствии с Указом Губернатора Брянской области от 31.12.18.№305 на 420 рублей в год (34 работника с 3180 до 3600 рублей)</t>
  </si>
  <si>
    <t>2. Библиотеки</t>
  </si>
  <si>
    <t xml:space="preserve"> - уменьшение ассигнований, предусмотренных на субсидии на иные цели, в связи с необходимостью софинанирования мероприятий по подключению сельских библиотек к сети Интернет</t>
  </si>
  <si>
    <t xml:space="preserve"> - увеличение ассигнований, предусмотренных на субсидии на иные цели - текущий ремонт здания библиотеки</t>
  </si>
  <si>
    <t xml:space="preserve">3.Мероприятия по развитию культуры: </t>
  </si>
  <si>
    <t xml:space="preserve"> - уменьшение ассигнований в целях софинансирования мероприятий по государственной поддержки лучших работников культуры</t>
  </si>
  <si>
    <t xml:space="preserve"> - на оплату услуг за техническое обследование здания ЦНКиД п.Клетня</t>
  </si>
  <si>
    <t>4. Мероприятия по охране, сохранению и популяризации культурного наследия - ремонт памятника в д.Мамаевка</t>
  </si>
  <si>
    <t xml:space="preserve">5. Софинансирование из областного бюджета на ремонт Акуличского сельского дома культуры </t>
  </si>
  <si>
    <t>6. Поддержка отрасли культура (за счет средств местного бюджета)</t>
  </si>
  <si>
    <t xml:space="preserve"> - софинансирование мероприятий по подключению Осиновской сельской библиотеки к сети Интернет</t>
  </si>
  <si>
    <t xml:space="preserve"> - софинансирование мероприятий по поддержке лучших работников сельских учреждений культуры - Зайцева Е.Н.- Лутенский КДЦ</t>
  </si>
  <si>
    <t>7. Инициативное бюджетирование - ремонт Акуличского КДЦ, из них средства бюджета муниципального района - 150000 рублей, средства инициативной группы населения 75000 рублей</t>
  </si>
  <si>
    <t xml:space="preserve">По разделу 1003 </t>
  </si>
  <si>
    <t xml:space="preserve">1. На оказание материальной помощи гражданам, пострадавшим от пожаров за счет резервного фонда администрации района </t>
  </si>
  <si>
    <t xml:space="preserve">По разделу 1102 </t>
  </si>
  <si>
    <t>1. Мероприятия по развитию физической культуры и спорта - дополнительно на организацию и поддержку волейбольной команды Клетнянского района</t>
  </si>
  <si>
    <t xml:space="preserve"> - питание спортсменов</t>
  </si>
  <si>
    <t xml:space="preserve"> - членский взнос в Федерацию волейбола</t>
  </si>
  <si>
    <t xml:space="preserve"> - приобретение ГСМ</t>
  </si>
  <si>
    <t xml:space="preserve">По главному распорядителю «Управление образования администрации Клетнянского района» </t>
  </si>
  <si>
    <t xml:space="preserve">По разделу 0701 </t>
  </si>
  <si>
    <t>1. Дошкольные образовательные организации - снимаются ассигнования, предусмотренные на охрану образовательных учреждений</t>
  </si>
  <si>
    <t>2. Мероприятия по комплексной безопасности муниципальных учреждений (местный бюджет)</t>
  </si>
  <si>
    <t xml:space="preserve"> - МБДОУ д/с "Сказка" на разработку паспорта безопасности опасного объекта (котельная)</t>
  </si>
  <si>
    <t xml:space="preserve">По разделу 0702 </t>
  </si>
  <si>
    <t>1. Общеобразовательные организации - на текущие расходы (местный бюджет)</t>
  </si>
  <si>
    <t>2. Мероприятия по развитию образования (местный бюджет)</t>
  </si>
  <si>
    <t>МБОУ СОШ №1 п.Клетня</t>
  </si>
  <si>
    <t xml:space="preserve"> - на заправку картриджей для принтеров, используемых при проведении экзаменов (7 картриджей х 500,00 руб. х 2 заправки = 7 000,00 руб., 6 картриджей х 1 670,00 х 2 заправки = 20040,00 руб.) </t>
  </si>
  <si>
    <t xml:space="preserve"> - текущий ремонт  актового зала (столовой)</t>
  </si>
  <si>
    <t xml:space="preserve"> - ремонт полов в реакреациях второго этажа</t>
  </si>
  <si>
    <t xml:space="preserve"> - приобретение картофелеочистительной и овощерезательной машин</t>
  </si>
  <si>
    <t xml:space="preserve"> - текущий ремонт овощного цеха и гардеробной</t>
  </si>
  <si>
    <t xml:space="preserve"> МБОУ СОШ №2 п.Клетня</t>
  </si>
  <si>
    <t xml:space="preserve"> - переоборудование столовой в старом здании в тренажерный спортивный зал</t>
  </si>
  <si>
    <t xml:space="preserve"> - оплата услуг за техническое обследование кровли</t>
  </si>
  <si>
    <t xml:space="preserve"> -  за проверку проектно-сметной документации по капитальному ремонту крыши</t>
  </si>
  <si>
    <t xml:space="preserve"> МБОУ СОШ п.Мирный</t>
  </si>
  <si>
    <t xml:space="preserve"> - текущий ремонт цоколя здания</t>
  </si>
  <si>
    <t xml:space="preserve"> - проверка проектно-сметной документации по капитальному ремонту спортивного зала</t>
  </si>
  <si>
    <t>МБОУ СОШ с.Лутна</t>
  </si>
  <si>
    <t xml:space="preserve"> - приобретение 7–ми регулируемых подставок для ног в кабинет информатики </t>
  </si>
  <si>
    <t>3. Мероприятия по комплексной безопасности муниципальных учреждений (местный бюджет)</t>
  </si>
  <si>
    <t xml:space="preserve"> -  разработка паспорта безопасности опасного объекта (котельная) для МБОУ СОШ №2, №3, с.Акуличи</t>
  </si>
  <si>
    <t xml:space="preserve"> - приобретение счетчиков холодной воды для МБОУ СОШ с.Акуличи, с.Болотня, с.Мужиново</t>
  </si>
  <si>
    <t>4. Создание в общеобразовательных организациях, расположенных в сельской местности, условий для занятий физической культурой и спортом  - софинансирование из местного бюджета по ремонту спортивного зала в МБОУ СОШ п.Мирный (общая сметная стоимость 3170712 руб.)</t>
  </si>
  <si>
    <t>5. Отдельные мероприятия по развитию образования - софинансирование из местного бюджета по приобретению теннисного стола для МБОУ СОШ п.Мирный</t>
  </si>
  <si>
    <t>6. Капитальный ремонт кровель муниципальных образовательных организаций Брянской области - софинансирование из местного бюджета  капитального ремонта крыши МБОУ СОШ №2 п.Клетня в сумме 450000 рублей и МБОУ СОШ с.Лутна в сумме 148886 рублей</t>
  </si>
  <si>
    <t xml:space="preserve">По разделу 0703 </t>
  </si>
  <si>
    <t>1. Организации дополнительного образования - увеличивается объем субсидия на муниципальное задание, в целях финансирования расходов по участию сборной команды по футболу в областных соревнованиях (стартовый взнос,питание,ГСМ)</t>
  </si>
  <si>
    <t xml:space="preserve"> - текущий ремонт актового зала МБУ ДО ДЮСШ </t>
  </si>
  <si>
    <t xml:space="preserve"> - приобретение оборудования для ухода за футбольным полем (разбрасыватель)</t>
  </si>
  <si>
    <t>3. Меры соцподдержки педагогических работников (областной бюджет) в связи с увеличением размера выплат в соответствии с Указом Губернатора Брянской области от 31.12.18.№305 на 420 рублей в год (2 работника с 3180 до 3600 рублей)</t>
  </si>
  <si>
    <t>По разделу 0709 - местный бюджет</t>
  </si>
  <si>
    <t>1. Прочие учреждения управления образования (местный бюджет)</t>
  </si>
  <si>
    <t xml:space="preserve"> - вид 120 - дополнительно в связи с изменением порядка оплаты труда работников по совместительству, заработная плата которых ниже МРОТ</t>
  </si>
  <si>
    <t xml:space="preserve"> - ассигнования в сумме 11087,23 рублей переносятся с вида расходов 120 на вид расходов 320 - расходы по выплате среднего заработка на период трудоустройства сокращенных работников ХЭС, в связи с закрытием школы в д.Ширковка (в связи с изменением порядка применения бюджетной клшассификации с 01.01.19.)</t>
  </si>
  <si>
    <t>По главному распорядителю «Финансовое управление администрации Клетнянского района»</t>
  </si>
  <si>
    <t>бюджеты поселений</t>
  </si>
  <si>
    <t xml:space="preserve">Раздел 0106 </t>
  </si>
  <si>
    <t>1. Руководство и управление в сфере установленных функций органов местного самоуправления -  ассигнования в сумме 111848 рублей переносятся с вида 120 на вид 240 - на оплату труда специалиста по обслуживанию локальных вычислительных и телекоммуникационных сетей на договорной основе , т.к. при формировании бюджета заработная плата указанного специалиста учтена по виду 120, как штатного работника</t>
  </si>
  <si>
    <t>Раздел 0111</t>
  </si>
  <si>
    <t>1. Увеличен объем резевного фонда администрации района на 200000 рублей, в то же время за истекший период 2019 года из резервного фонда  направлено на оказание материальной помощи гражданам, пострадавшим от пожаров 91568 рублей</t>
  </si>
  <si>
    <t>По главному распорядителю «Клетнянский районный Совет народных депутатов»</t>
  </si>
  <si>
    <t>Раздел 0103 без изменения</t>
  </si>
  <si>
    <t>1. В связи с экономией по виду расходов 240 в сумме 5457,92 руб.(услуги связи), виду расходов 850 в сумме 100 руб. (транспортный налог), ассигнования в сумме 5557,92 руб. переносятся на вид 120 - на оплату труда специалиста районного Совета</t>
  </si>
  <si>
    <t>По главному распорядителю «Контрольно-счетная палата Клетнянского района»</t>
  </si>
  <si>
    <t>Раздел 0106 без изменения</t>
  </si>
  <si>
    <t>1. В связи с экономией по виду расходов 240 в сумме 4034 руб.(подписка),  ассигнования в сумме 4034 руб. переносятся на вид 120 - на оплату труда председателя КСП</t>
  </si>
  <si>
    <t>Заместитель главы администрации раййона, начальник финансового управления</t>
  </si>
  <si>
    <t>В.Н.Кортелева</t>
  </si>
  <si>
    <t>Исп.И.В.Курашина</t>
  </si>
  <si>
    <t>тел.(483 38) 91831</t>
  </si>
  <si>
    <t>3. Дефицит бюджета муниципального района увеличится на 14 544 639,54 рублей и составит 14 544 639,54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</si>
</sst>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8"/>
      <name val="Times New Roman"/>
      <family val="1"/>
      <charset val="204"/>
    </font>
    <font>
      <i/>
      <sz val="11.5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8"/>
      <name val="Times New Roman"/>
      <family val="1"/>
      <charset val="204"/>
    </font>
    <font>
      <sz val="11.5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2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4" fontId="7" fillId="0" borderId="2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justify" vertical="top"/>
    </xf>
    <xf numFmtId="0" fontId="10" fillId="0" borderId="2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13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4" fontId="14" fillId="0" borderId="2" xfId="0" applyNumberFormat="1" applyFont="1" applyFill="1" applyBorder="1" applyAlignment="1">
      <alignment vertical="top" wrapText="1"/>
    </xf>
    <xf numFmtId="4" fontId="15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justify" vertical="top"/>
    </xf>
    <xf numFmtId="4" fontId="16" fillId="0" borderId="2" xfId="0" applyNumberFormat="1" applyFont="1" applyFill="1" applyBorder="1" applyAlignment="1">
      <alignment vertical="top" wrapText="1"/>
    </xf>
    <xf numFmtId="4" fontId="17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justify" vertical="top"/>
    </xf>
    <xf numFmtId="4" fontId="18" fillId="0" borderId="2" xfId="0" applyNumberFormat="1" applyFont="1" applyFill="1" applyBorder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49" fontId="4" fillId="0" borderId="2" xfId="0" applyNumberFormat="1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/>
    </xf>
    <xf numFmtId="0" fontId="11" fillId="0" borderId="0" xfId="0" applyFont="1" applyFill="1" applyAlignment="1">
      <alignment vertical="top" wrapText="1"/>
    </xf>
    <xf numFmtId="4" fontId="15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4" fontId="11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4" fontId="1" fillId="0" borderId="2" xfId="0" applyNumberFormat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justify" vertical="top"/>
    </xf>
    <xf numFmtId="4" fontId="16" fillId="3" borderId="2" xfId="0" applyNumberFormat="1" applyFont="1" applyFill="1" applyBorder="1" applyAlignment="1">
      <alignment vertical="top" wrapText="1"/>
    </xf>
    <xf numFmtId="4" fontId="17" fillId="3" borderId="2" xfId="0" applyNumberFormat="1" applyFont="1" applyFill="1" applyBorder="1" applyAlignment="1">
      <alignment vertical="top" wrapText="1"/>
    </xf>
    <xf numFmtId="0" fontId="9" fillId="0" borderId="2" xfId="0" applyFont="1" applyBorder="1" applyAlignment="1">
      <alignment horizontal="justify" vertical="top"/>
    </xf>
    <xf numFmtId="4" fontId="9" fillId="0" borderId="2" xfId="0" applyNumberFormat="1" applyFont="1" applyFill="1" applyBorder="1" applyAlignment="1">
      <alignment vertical="top" wrapText="1"/>
    </xf>
    <xf numFmtId="0" fontId="9" fillId="0" borderId="2" xfId="0" applyFont="1" applyBorder="1" applyAlignment="1">
      <alignment horizontal="justify"/>
    </xf>
    <xf numFmtId="4" fontId="21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vertical="center" wrapText="1"/>
    </xf>
    <xf numFmtId="4" fontId="20" fillId="0" borderId="2" xfId="0" applyNumberFormat="1" applyFont="1" applyFill="1" applyBorder="1" applyAlignment="1">
      <alignment vertical="center" wrapText="1"/>
    </xf>
    <xf numFmtId="4" fontId="1" fillId="0" borderId="0" xfId="0" applyNumberFormat="1" applyFont="1" applyFill="1" applyAlignment="1">
      <alignment vertical="top" wrapText="1"/>
    </xf>
    <xf numFmtId="4" fontId="20" fillId="0" borderId="0" xfId="0" applyNumberFormat="1" applyFont="1" applyFill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4" fontId="20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3"/>
  <sheetViews>
    <sheetView tabSelected="1" topLeftCell="A169" workbookViewId="0">
      <selection activeCell="A178" sqref="A178"/>
    </sheetView>
  </sheetViews>
  <sheetFormatPr defaultRowHeight="15" x14ac:dyDescent="0.25"/>
  <cols>
    <col min="1" max="1" width="63.5703125" style="1" customWidth="1"/>
    <col min="2" max="2" width="15.28515625" style="1" customWidth="1"/>
    <col min="3" max="4" width="13.28515625" style="1" customWidth="1"/>
    <col min="5" max="5" width="5" style="2" hidden="1" customWidth="1"/>
    <col min="6" max="6" width="11.42578125" style="2" hidden="1" customWidth="1"/>
    <col min="7" max="7" width="5" style="2" hidden="1" customWidth="1"/>
    <col min="8" max="8" width="9.28515625" style="2" hidden="1" customWidth="1"/>
    <col min="9" max="9" width="5.5703125" style="2" hidden="1" customWidth="1"/>
    <col min="10" max="11" width="8.7109375" style="2" hidden="1" customWidth="1"/>
    <col min="12" max="12" width="3.7109375" style="2" hidden="1" customWidth="1"/>
    <col min="13" max="13" width="10.5703125" style="2" hidden="1" customWidth="1"/>
    <col min="14" max="14" width="10.42578125" style="2" hidden="1" customWidth="1"/>
    <col min="15" max="15" width="5.85546875" style="2" hidden="1" customWidth="1"/>
    <col min="16" max="16" width="4.42578125" style="2" hidden="1" customWidth="1"/>
    <col min="17" max="17" width="5.28515625" style="2" hidden="1" customWidth="1"/>
    <col min="18" max="18" width="11" style="2" hidden="1" customWidth="1"/>
    <col min="19" max="19" width="8.42578125" style="2" hidden="1" customWidth="1"/>
    <col min="20" max="20" width="4.140625" style="2" hidden="1" customWidth="1"/>
    <col min="21" max="21" width="4.42578125" style="2" hidden="1" customWidth="1"/>
    <col min="22" max="23" width="4" style="2" hidden="1" customWidth="1"/>
    <col min="24" max="24" width="9" style="2" hidden="1" customWidth="1"/>
    <col min="25" max="25" width="12" style="2" hidden="1" customWidth="1"/>
    <col min="26" max="16384" width="9.140625" style="1"/>
  </cols>
  <sheetData>
    <row r="1" spans="1:25" hidden="1" x14ac:dyDescent="0.25">
      <c r="M1" s="3"/>
    </row>
    <row r="2" spans="1:25" hidden="1" x14ac:dyDescent="0.25">
      <c r="G2" s="2">
        <v>110</v>
      </c>
      <c r="M2" s="3"/>
    </row>
    <row r="3" spans="1:25" ht="19.5" customHeight="1" x14ac:dyDescent="0.25">
      <c r="A3" s="79" t="s">
        <v>0</v>
      </c>
      <c r="B3" s="79"/>
      <c r="C3" s="79"/>
      <c r="D3" s="79"/>
      <c r="G3" s="3">
        <f>G4+G24+K24</f>
        <v>92892</v>
      </c>
      <c r="L3" s="2" t="s">
        <v>1</v>
      </c>
      <c r="M3" s="5" t="e">
        <f>#REF!+#REF!+#REF!+#REF!+#REF!</f>
        <v>#REF!</v>
      </c>
    </row>
    <row r="4" spans="1:25" ht="54" customHeight="1" x14ac:dyDescent="0.25">
      <c r="A4" s="80" t="s">
        <v>2</v>
      </c>
      <c r="B4" s="80"/>
      <c r="C4" s="80"/>
      <c r="D4" s="80"/>
      <c r="E4" s="6"/>
      <c r="G4" s="2">
        <v>56892</v>
      </c>
      <c r="L4" s="2" t="s">
        <v>3</v>
      </c>
      <c r="M4" s="3" t="e">
        <f>#REF!+#REF!+#REF!+#REF!+#REF!+#REF!+#REF!+#REF!+#REF!+#REF!+#REF!+#REF!+#REF!+#REF!</f>
        <v>#REF!</v>
      </c>
    </row>
    <row r="5" spans="1:25" ht="35.25" customHeight="1" x14ac:dyDescent="0.25">
      <c r="A5" s="73" t="s">
        <v>4</v>
      </c>
      <c r="B5" s="73"/>
      <c r="C5" s="73"/>
      <c r="D5" s="73"/>
      <c r="E5" s="7"/>
      <c r="F5" s="8"/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>
        <v>244</v>
      </c>
      <c r="N5" s="9" t="s">
        <v>11</v>
      </c>
      <c r="O5" s="9">
        <v>810</v>
      </c>
      <c r="P5" s="9">
        <v>830</v>
      </c>
      <c r="Q5" s="9">
        <v>850</v>
      </c>
      <c r="R5" s="9">
        <v>400</v>
      </c>
      <c r="S5" s="9">
        <v>870</v>
      </c>
      <c r="T5" s="9">
        <v>511</v>
      </c>
      <c r="U5" s="9">
        <v>512</v>
      </c>
      <c r="V5" s="9">
        <v>520</v>
      </c>
      <c r="W5" s="9">
        <v>530</v>
      </c>
      <c r="X5" s="9">
        <v>540</v>
      </c>
    </row>
    <row r="6" spans="1:25" ht="20.25" customHeight="1" x14ac:dyDescent="0.25">
      <c r="A6" s="10" t="s">
        <v>12</v>
      </c>
      <c r="B6" s="74" t="s">
        <v>13</v>
      </c>
      <c r="C6" s="74"/>
      <c r="D6" s="74"/>
      <c r="E6" s="7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5" ht="20.25" customHeight="1" x14ac:dyDescent="0.25">
      <c r="A7" s="10"/>
      <c r="B7" s="11">
        <v>2019</v>
      </c>
      <c r="C7" s="11">
        <v>2020</v>
      </c>
      <c r="D7" s="11">
        <v>2021</v>
      </c>
      <c r="E7" s="7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5" ht="88.5" customHeight="1" x14ac:dyDescent="0.25">
      <c r="A8" s="12" t="s">
        <v>14</v>
      </c>
      <c r="B8" s="13">
        <f>B9+B10</f>
        <v>1590120</v>
      </c>
      <c r="C8" s="13">
        <f t="shared" ref="C8:D8" si="0">C9+C10</f>
        <v>1738082</v>
      </c>
      <c r="D8" s="13">
        <f t="shared" si="0"/>
        <v>9437205</v>
      </c>
      <c r="E8" s="7"/>
      <c r="F8" s="14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5" ht="109.5" customHeight="1" x14ac:dyDescent="0.25">
      <c r="A9" s="15" t="s">
        <v>15</v>
      </c>
      <c r="B9" s="16">
        <v>0</v>
      </c>
      <c r="C9" s="16">
        <v>0</v>
      </c>
      <c r="D9" s="16">
        <v>0</v>
      </c>
      <c r="E9" s="17"/>
      <c r="F9" s="14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5" ht="76.5" customHeight="1" x14ac:dyDescent="0.25">
      <c r="A10" s="15" t="s">
        <v>16</v>
      </c>
      <c r="B10" s="16">
        <f>B11+B12+B17+B20+B21</f>
        <v>1590120</v>
      </c>
      <c r="C10" s="16">
        <f t="shared" ref="C10:D10" si="1">C11+C12+C17+C20</f>
        <v>1738082</v>
      </c>
      <c r="D10" s="16">
        <f t="shared" si="1"/>
        <v>9437205</v>
      </c>
      <c r="E10" s="1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5" ht="19.5" hidden="1" customHeight="1" x14ac:dyDescent="0.25">
      <c r="A11" s="19" t="s">
        <v>17</v>
      </c>
      <c r="B11" s="20">
        <v>0</v>
      </c>
      <c r="C11" s="20"/>
      <c r="D11" s="20"/>
      <c r="E11" s="2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5" ht="19.5" customHeight="1" x14ac:dyDescent="0.25">
      <c r="A12" s="19" t="s">
        <v>18</v>
      </c>
      <c r="B12" s="20">
        <f>B13+B14+B15+B16</f>
        <v>1500000</v>
      </c>
      <c r="C12" s="20">
        <f t="shared" ref="C12:D12" si="2">C13+C14+C15+C16</f>
        <v>1738082</v>
      </c>
      <c r="D12" s="20">
        <f t="shared" si="2"/>
        <v>9437205</v>
      </c>
      <c r="E12" s="22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5" s="26" customFormat="1" ht="18" customHeight="1" x14ac:dyDescent="0.25">
      <c r="A13" s="23" t="s">
        <v>19</v>
      </c>
      <c r="B13" s="24"/>
      <c r="C13" s="24">
        <v>1738082</v>
      </c>
      <c r="D13" s="24"/>
      <c r="E13" s="22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25"/>
    </row>
    <row r="14" spans="1:25" s="26" customFormat="1" ht="18" customHeight="1" x14ac:dyDescent="0.25">
      <c r="A14" s="23" t="s">
        <v>20</v>
      </c>
      <c r="B14" s="24"/>
      <c r="C14" s="24"/>
      <c r="D14" s="24">
        <v>1615000</v>
      </c>
      <c r="E14" s="22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25"/>
    </row>
    <row r="15" spans="1:25" s="26" customFormat="1" ht="18" customHeight="1" x14ac:dyDescent="0.25">
      <c r="A15" s="23" t="s">
        <v>21</v>
      </c>
      <c r="B15" s="24"/>
      <c r="C15" s="24"/>
      <c r="D15" s="24">
        <v>7822205</v>
      </c>
      <c r="E15" s="22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25"/>
    </row>
    <row r="16" spans="1:25" s="26" customFormat="1" ht="48" customHeight="1" x14ac:dyDescent="0.25">
      <c r="A16" s="23" t="s">
        <v>22</v>
      </c>
      <c r="B16" s="24">
        <v>1500000</v>
      </c>
      <c r="C16" s="24"/>
      <c r="D16" s="24"/>
      <c r="E16" s="22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25"/>
    </row>
    <row r="17" spans="1:25" ht="19.5" customHeight="1" x14ac:dyDescent="0.25">
      <c r="A17" s="15" t="s">
        <v>23</v>
      </c>
      <c r="B17" s="16">
        <f>B18+B19</f>
        <v>15120</v>
      </c>
      <c r="C17" s="16">
        <f t="shared" ref="C17:D17" si="3">C18+C19</f>
        <v>0</v>
      </c>
      <c r="D17" s="16">
        <f t="shared" si="3"/>
        <v>0</v>
      </c>
      <c r="E17" s="1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5" s="26" customFormat="1" ht="60.75" customHeight="1" x14ac:dyDescent="0.25">
      <c r="A18" s="23" t="s">
        <v>24</v>
      </c>
      <c r="B18" s="27">
        <v>14280</v>
      </c>
      <c r="C18" s="27"/>
      <c r="D18" s="27"/>
      <c r="E18" s="1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25"/>
    </row>
    <row r="19" spans="1:25" s="26" customFormat="1" ht="49.5" customHeight="1" x14ac:dyDescent="0.25">
      <c r="A19" s="23" t="s">
        <v>25</v>
      </c>
      <c r="B19" s="27">
        <v>840</v>
      </c>
      <c r="C19" s="27"/>
      <c r="D19" s="27"/>
      <c r="E19" s="1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25"/>
    </row>
    <row r="20" spans="1:25" ht="45" hidden="1" customHeight="1" x14ac:dyDescent="0.25">
      <c r="A20" s="15" t="s">
        <v>26</v>
      </c>
      <c r="B20" s="16">
        <v>0</v>
      </c>
      <c r="C20" s="16"/>
      <c r="D20" s="16"/>
      <c r="E20" s="1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5" ht="19.5" customHeight="1" x14ac:dyDescent="0.25">
      <c r="A21" s="15" t="s">
        <v>27</v>
      </c>
      <c r="B21" s="16">
        <f>B22</f>
        <v>75000</v>
      </c>
      <c r="C21" s="28"/>
      <c r="D21" s="29"/>
      <c r="E21" s="14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5" ht="33.75" customHeight="1" x14ac:dyDescent="0.25">
      <c r="A22" s="23" t="s">
        <v>28</v>
      </c>
      <c r="B22" s="27">
        <v>75000</v>
      </c>
      <c r="C22" s="28"/>
      <c r="D22" s="29"/>
      <c r="E22" s="14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5" ht="51.75" customHeight="1" x14ac:dyDescent="0.25">
      <c r="A23" s="75" t="s">
        <v>29</v>
      </c>
      <c r="B23" s="76"/>
      <c r="C23" s="76"/>
      <c r="D23" s="77"/>
      <c r="E23" s="30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5" ht="15" hidden="1" customHeight="1" x14ac:dyDescent="0.25">
      <c r="A24" s="19"/>
      <c r="B24" s="20">
        <f>SUM(B25:B28)</f>
        <v>16134759.539999999</v>
      </c>
      <c r="C24" s="20">
        <f t="shared" ref="C24:X24" si="4">SUM(C25:C28)</f>
        <v>1738082</v>
      </c>
      <c r="D24" s="20">
        <f t="shared" si="4"/>
        <v>9437205</v>
      </c>
      <c r="E24" s="31">
        <f t="shared" ref="E24:E88" si="5">B24-F24</f>
        <v>0</v>
      </c>
      <c r="F24" s="14">
        <f t="shared" ref="F24:F37" si="6">SUM(G24:X24)</f>
        <v>16134759.539999999</v>
      </c>
      <c r="G24" s="32">
        <f t="shared" si="4"/>
        <v>0</v>
      </c>
      <c r="H24" s="32">
        <f t="shared" si="4"/>
        <v>-31875.229999999996</v>
      </c>
      <c r="I24" s="32">
        <f t="shared" si="4"/>
        <v>0</v>
      </c>
      <c r="J24" s="32">
        <f t="shared" si="4"/>
        <v>102655.23</v>
      </c>
      <c r="K24" s="32">
        <f t="shared" si="4"/>
        <v>36000</v>
      </c>
      <c r="L24" s="32">
        <f t="shared" si="4"/>
        <v>0</v>
      </c>
      <c r="M24" s="32">
        <f t="shared" si="4"/>
        <v>3527277</v>
      </c>
      <c r="N24" s="32">
        <f t="shared" si="4"/>
        <v>8804619</v>
      </c>
      <c r="O24" s="32">
        <f t="shared" si="4"/>
        <v>0</v>
      </c>
      <c r="P24" s="32">
        <f t="shared" si="4"/>
        <v>0</v>
      </c>
      <c r="Q24" s="32">
        <f t="shared" si="4"/>
        <v>0</v>
      </c>
      <c r="R24" s="32">
        <f t="shared" si="4"/>
        <v>3215000</v>
      </c>
      <c r="S24" s="32">
        <f t="shared" si="4"/>
        <v>108432</v>
      </c>
      <c r="T24" s="32">
        <f t="shared" si="4"/>
        <v>0</v>
      </c>
      <c r="U24" s="32">
        <f t="shared" si="4"/>
        <v>0</v>
      </c>
      <c r="V24" s="32">
        <f t="shared" si="4"/>
        <v>0</v>
      </c>
      <c r="W24" s="32">
        <f t="shared" si="4"/>
        <v>0</v>
      </c>
      <c r="X24" s="32">
        <f t="shared" si="4"/>
        <v>372651.54</v>
      </c>
    </row>
    <row r="25" spans="1:25" ht="17.25" hidden="1" customHeight="1" x14ac:dyDescent="0.25">
      <c r="A25" s="33" t="s">
        <v>30</v>
      </c>
      <c r="B25" s="20">
        <f>B30+B115</f>
        <v>1515120</v>
      </c>
      <c r="C25" s="20">
        <f>C30+C115</f>
        <v>1738082</v>
      </c>
      <c r="D25" s="20">
        <f>D30+D115</f>
        <v>9437205</v>
      </c>
      <c r="E25" s="31">
        <f t="shared" si="5"/>
        <v>0</v>
      </c>
      <c r="F25" s="14">
        <f t="shared" si="6"/>
        <v>1515120</v>
      </c>
      <c r="G25" s="32">
        <f t="shared" ref="G25:X25" si="7">G30+G115</f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7"/>
        <v>1515120</v>
      </c>
      <c r="O25" s="32">
        <f t="shared" si="7"/>
        <v>0</v>
      </c>
      <c r="P25" s="32">
        <f t="shared" si="7"/>
        <v>0</v>
      </c>
      <c r="Q25" s="32">
        <f t="shared" si="7"/>
        <v>0</v>
      </c>
      <c r="R25" s="32">
        <f t="shared" si="7"/>
        <v>0</v>
      </c>
      <c r="S25" s="32">
        <f t="shared" si="7"/>
        <v>0</v>
      </c>
      <c r="T25" s="32">
        <f t="shared" si="7"/>
        <v>0</v>
      </c>
      <c r="U25" s="32">
        <f t="shared" si="7"/>
        <v>0</v>
      </c>
      <c r="V25" s="32">
        <f t="shared" si="7"/>
        <v>0</v>
      </c>
      <c r="W25" s="32">
        <f t="shared" si="7"/>
        <v>0</v>
      </c>
      <c r="X25" s="32">
        <f t="shared" si="7"/>
        <v>0</v>
      </c>
    </row>
    <row r="26" spans="1:25" ht="15" hidden="1" customHeight="1" x14ac:dyDescent="0.25">
      <c r="A26" s="33" t="s">
        <v>31</v>
      </c>
      <c r="B26" s="20"/>
      <c r="C26" s="20"/>
      <c r="D26" s="20"/>
      <c r="E26" s="31">
        <f t="shared" si="5"/>
        <v>0</v>
      </c>
      <c r="F26" s="14">
        <f t="shared" si="6"/>
        <v>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5" ht="25.5" hidden="1" customHeight="1" x14ac:dyDescent="0.25">
      <c r="A27" s="33" t="s">
        <v>32</v>
      </c>
      <c r="B27" s="20">
        <f>B31+B116+B164</f>
        <v>14544639.539999999</v>
      </c>
      <c r="C27" s="20">
        <f>C31+C116+C164</f>
        <v>0</v>
      </c>
      <c r="D27" s="20">
        <f>D31+D116+D164</f>
        <v>0</v>
      </c>
      <c r="E27" s="31">
        <f t="shared" si="5"/>
        <v>0</v>
      </c>
      <c r="F27" s="14">
        <f t="shared" si="6"/>
        <v>14544639.539999999</v>
      </c>
      <c r="G27" s="32">
        <f t="shared" ref="G27:X27" si="8">G31+G116+G164</f>
        <v>0</v>
      </c>
      <c r="H27" s="32">
        <f t="shared" si="8"/>
        <v>-31875.229999999996</v>
      </c>
      <c r="I27" s="32">
        <f t="shared" si="8"/>
        <v>0</v>
      </c>
      <c r="J27" s="32">
        <f t="shared" si="8"/>
        <v>102655.23</v>
      </c>
      <c r="K27" s="32">
        <f t="shared" si="8"/>
        <v>36000</v>
      </c>
      <c r="L27" s="32">
        <f t="shared" si="8"/>
        <v>0</v>
      </c>
      <c r="M27" s="32">
        <f t="shared" si="8"/>
        <v>3527277</v>
      </c>
      <c r="N27" s="32">
        <f t="shared" si="8"/>
        <v>7214499</v>
      </c>
      <c r="O27" s="32">
        <f t="shared" si="8"/>
        <v>0</v>
      </c>
      <c r="P27" s="32">
        <f t="shared" si="8"/>
        <v>0</v>
      </c>
      <c r="Q27" s="32">
        <f t="shared" si="8"/>
        <v>0</v>
      </c>
      <c r="R27" s="32">
        <f t="shared" si="8"/>
        <v>3215000</v>
      </c>
      <c r="S27" s="32">
        <f t="shared" si="8"/>
        <v>108432</v>
      </c>
      <c r="T27" s="32">
        <f t="shared" si="8"/>
        <v>0</v>
      </c>
      <c r="U27" s="32">
        <f t="shared" si="8"/>
        <v>0</v>
      </c>
      <c r="V27" s="32">
        <f t="shared" si="8"/>
        <v>0</v>
      </c>
      <c r="W27" s="32">
        <f t="shared" si="8"/>
        <v>0</v>
      </c>
      <c r="X27" s="32">
        <f t="shared" si="8"/>
        <v>372651.54</v>
      </c>
    </row>
    <row r="28" spans="1:25" ht="16.5" hidden="1" customHeight="1" x14ac:dyDescent="0.25">
      <c r="A28" s="34" t="s">
        <v>33</v>
      </c>
      <c r="B28" s="16">
        <f>B33</f>
        <v>75000</v>
      </c>
      <c r="C28" s="16">
        <f t="shared" ref="C28:N28" si="9">C33</f>
        <v>0</v>
      </c>
      <c r="D28" s="16">
        <f t="shared" si="9"/>
        <v>0</v>
      </c>
      <c r="E28" s="31">
        <f t="shared" si="5"/>
        <v>0</v>
      </c>
      <c r="F28" s="31">
        <f t="shared" si="9"/>
        <v>75000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9"/>
        <v>75000</v>
      </c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5" ht="31.5" customHeight="1" x14ac:dyDescent="0.25">
      <c r="A29" s="35" t="s">
        <v>34</v>
      </c>
      <c r="B29" s="36">
        <f t="shared" ref="B29:D31" si="10">B34+B40+B45+B49+B53+B57+B61+B85+B103+B107</f>
        <v>9155530.5399999991</v>
      </c>
      <c r="C29" s="36">
        <f t="shared" si="10"/>
        <v>1738082</v>
      </c>
      <c r="D29" s="36">
        <f t="shared" si="10"/>
        <v>9437205</v>
      </c>
      <c r="E29" s="31">
        <f t="shared" si="5"/>
        <v>0</v>
      </c>
      <c r="F29" s="14">
        <f t="shared" si="6"/>
        <v>9155530.5399999991</v>
      </c>
      <c r="G29" s="37">
        <f t="shared" ref="G29:X31" si="11">G34+G40+G45+G49+G53+G57+G61+G85+G103+G107</f>
        <v>0</v>
      </c>
      <c r="H29" s="37">
        <f t="shared" si="11"/>
        <v>0</v>
      </c>
      <c r="I29" s="37">
        <f t="shared" si="11"/>
        <v>0</v>
      </c>
      <c r="J29" s="37">
        <f t="shared" si="11"/>
        <v>91568</v>
      </c>
      <c r="K29" s="37">
        <f t="shared" si="11"/>
        <v>36000</v>
      </c>
      <c r="L29" s="37">
        <f t="shared" si="11"/>
        <v>0</v>
      </c>
      <c r="M29" s="37">
        <f t="shared" si="11"/>
        <v>3415429</v>
      </c>
      <c r="N29" s="37">
        <f t="shared" si="11"/>
        <v>2024882</v>
      </c>
      <c r="O29" s="37">
        <f t="shared" si="11"/>
        <v>0</v>
      </c>
      <c r="P29" s="37">
        <f t="shared" si="11"/>
        <v>0</v>
      </c>
      <c r="Q29" s="37">
        <f t="shared" si="11"/>
        <v>0</v>
      </c>
      <c r="R29" s="37">
        <f t="shared" si="11"/>
        <v>3215000</v>
      </c>
      <c r="S29" s="37">
        <f t="shared" si="11"/>
        <v>0</v>
      </c>
      <c r="T29" s="37">
        <f t="shared" si="11"/>
        <v>0</v>
      </c>
      <c r="U29" s="37">
        <f t="shared" si="11"/>
        <v>0</v>
      </c>
      <c r="V29" s="37">
        <f t="shared" si="11"/>
        <v>0</v>
      </c>
      <c r="W29" s="37">
        <f t="shared" si="11"/>
        <v>0</v>
      </c>
      <c r="X29" s="37">
        <f t="shared" si="11"/>
        <v>372651.54</v>
      </c>
    </row>
    <row r="30" spans="1:25" ht="18.75" customHeight="1" x14ac:dyDescent="0.25">
      <c r="A30" s="38" t="s">
        <v>35</v>
      </c>
      <c r="B30" s="39">
        <f t="shared" si="10"/>
        <v>1514280</v>
      </c>
      <c r="C30" s="39">
        <f t="shared" si="10"/>
        <v>1738082</v>
      </c>
      <c r="D30" s="39">
        <f t="shared" si="10"/>
        <v>9437205</v>
      </c>
      <c r="E30" s="31">
        <f t="shared" si="5"/>
        <v>0</v>
      </c>
      <c r="F30" s="14">
        <f t="shared" si="6"/>
        <v>1514280</v>
      </c>
      <c r="G30" s="40">
        <f t="shared" si="11"/>
        <v>0</v>
      </c>
      <c r="H30" s="40">
        <f t="shared" si="11"/>
        <v>0</v>
      </c>
      <c r="I30" s="40">
        <f t="shared" si="11"/>
        <v>0</v>
      </c>
      <c r="J30" s="40">
        <f t="shared" si="11"/>
        <v>0</v>
      </c>
      <c r="K30" s="40">
        <f t="shared" si="11"/>
        <v>0</v>
      </c>
      <c r="L30" s="40">
        <f t="shared" si="11"/>
        <v>0</v>
      </c>
      <c r="M30" s="40">
        <f t="shared" si="11"/>
        <v>0</v>
      </c>
      <c r="N30" s="40">
        <f t="shared" si="11"/>
        <v>1514280</v>
      </c>
      <c r="O30" s="40">
        <f t="shared" si="11"/>
        <v>0</v>
      </c>
      <c r="P30" s="40">
        <f t="shared" si="11"/>
        <v>0</v>
      </c>
      <c r="Q30" s="40">
        <f t="shared" si="11"/>
        <v>0</v>
      </c>
      <c r="R30" s="40">
        <f t="shared" si="11"/>
        <v>0</v>
      </c>
      <c r="S30" s="40">
        <f t="shared" si="11"/>
        <v>0</v>
      </c>
      <c r="T30" s="40">
        <f t="shared" si="11"/>
        <v>0</v>
      </c>
      <c r="U30" s="40">
        <f t="shared" si="11"/>
        <v>0</v>
      </c>
      <c r="V30" s="40">
        <f t="shared" si="11"/>
        <v>0</v>
      </c>
      <c r="W30" s="40">
        <f t="shared" si="11"/>
        <v>0</v>
      </c>
      <c r="X30" s="40">
        <f t="shared" si="11"/>
        <v>0</v>
      </c>
    </row>
    <row r="31" spans="1:25" ht="18.75" customHeight="1" x14ac:dyDescent="0.25">
      <c r="A31" s="38" t="s">
        <v>36</v>
      </c>
      <c r="B31" s="39">
        <f t="shared" si="10"/>
        <v>7566250.54</v>
      </c>
      <c r="C31" s="39">
        <f t="shared" si="10"/>
        <v>0</v>
      </c>
      <c r="D31" s="39">
        <f t="shared" si="10"/>
        <v>0</v>
      </c>
      <c r="E31" s="31">
        <f t="shared" si="5"/>
        <v>0</v>
      </c>
      <c r="F31" s="14">
        <f t="shared" si="6"/>
        <v>7566250.54</v>
      </c>
      <c r="G31" s="40">
        <f t="shared" si="11"/>
        <v>0</v>
      </c>
      <c r="H31" s="40">
        <f t="shared" si="11"/>
        <v>0</v>
      </c>
      <c r="I31" s="40">
        <f t="shared" si="11"/>
        <v>0</v>
      </c>
      <c r="J31" s="40">
        <f t="shared" si="11"/>
        <v>91568</v>
      </c>
      <c r="K31" s="40">
        <f t="shared" si="11"/>
        <v>36000</v>
      </c>
      <c r="L31" s="40">
        <f t="shared" si="11"/>
        <v>0</v>
      </c>
      <c r="M31" s="40">
        <f t="shared" si="11"/>
        <v>3415429</v>
      </c>
      <c r="N31" s="40">
        <f t="shared" si="11"/>
        <v>435602</v>
      </c>
      <c r="O31" s="40">
        <f t="shared" si="11"/>
        <v>0</v>
      </c>
      <c r="P31" s="40">
        <f t="shared" si="11"/>
        <v>0</v>
      </c>
      <c r="Q31" s="40">
        <f t="shared" si="11"/>
        <v>0</v>
      </c>
      <c r="R31" s="40">
        <f t="shared" si="11"/>
        <v>3215000</v>
      </c>
      <c r="S31" s="40">
        <f t="shared" si="11"/>
        <v>0</v>
      </c>
      <c r="T31" s="40">
        <f t="shared" si="11"/>
        <v>0</v>
      </c>
      <c r="U31" s="40">
        <f t="shared" si="11"/>
        <v>0</v>
      </c>
      <c r="V31" s="40">
        <f t="shared" si="11"/>
        <v>0</v>
      </c>
      <c r="W31" s="40">
        <f t="shared" si="11"/>
        <v>0</v>
      </c>
      <c r="X31" s="40">
        <f t="shared" si="11"/>
        <v>372651.54</v>
      </c>
    </row>
    <row r="32" spans="1:25" ht="18.75" hidden="1" customHeight="1" x14ac:dyDescent="0.25">
      <c r="A32" s="38" t="s">
        <v>31</v>
      </c>
      <c r="B32" s="39"/>
      <c r="C32" s="39"/>
      <c r="D32" s="39"/>
      <c r="E32" s="31">
        <f t="shared" si="5"/>
        <v>0</v>
      </c>
      <c r="F32" s="14">
        <f t="shared" si="6"/>
        <v>0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5" ht="26.25" customHeight="1" x14ac:dyDescent="0.25">
      <c r="A33" s="34" t="s">
        <v>33</v>
      </c>
      <c r="B33" s="39">
        <f>B88</f>
        <v>75000</v>
      </c>
      <c r="C33" s="39">
        <f t="shared" ref="C33:X33" si="12">C88</f>
        <v>0</v>
      </c>
      <c r="D33" s="39">
        <f t="shared" si="12"/>
        <v>0</v>
      </c>
      <c r="E33" s="31">
        <f t="shared" si="5"/>
        <v>0</v>
      </c>
      <c r="F33" s="40">
        <f t="shared" si="12"/>
        <v>75000</v>
      </c>
      <c r="G33" s="40">
        <f t="shared" si="12"/>
        <v>0</v>
      </c>
      <c r="H33" s="40">
        <f t="shared" si="12"/>
        <v>0</v>
      </c>
      <c r="I33" s="40">
        <f t="shared" si="12"/>
        <v>0</v>
      </c>
      <c r="J33" s="40">
        <f t="shared" si="12"/>
        <v>0</v>
      </c>
      <c r="K33" s="40">
        <f t="shared" si="12"/>
        <v>0</v>
      </c>
      <c r="L33" s="40">
        <f t="shared" si="12"/>
        <v>0</v>
      </c>
      <c r="M33" s="40">
        <f t="shared" si="12"/>
        <v>0</v>
      </c>
      <c r="N33" s="40">
        <f t="shared" si="12"/>
        <v>75000</v>
      </c>
      <c r="O33" s="40">
        <f t="shared" si="12"/>
        <v>0</v>
      </c>
      <c r="P33" s="40">
        <f t="shared" si="12"/>
        <v>0</v>
      </c>
      <c r="Q33" s="40">
        <f t="shared" si="12"/>
        <v>0</v>
      </c>
      <c r="R33" s="40">
        <f t="shared" si="12"/>
        <v>0</v>
      </c>
      <c r="S33" s="40">
        <f t="shared" si="12"/>
        <v>0</v>
      </c>
      <c r="T33" s="40">
        <f t="shared" si="12"/>
        <v>0</v>
      </c>
      <c r="U33" s="40">
        <f t="shared" si="12"/>
        <v>0</v>
      </c>
      <c r="V33" s="40">
        <f t="shared" si="12"/>
        <v>0</v>
      </c>
      <c r="W33" s="40">
        <f t="shared" si="12"/>
        <v>0</v>
      </c>
      <c r="X33" s="40">
        <f t="shared" si="12"/>
        <v>0</v>
      </c>
    </row>
    <row r="34" spans="1:25" x14ac:dyDescent="0.25">
      <c r="A34" s="41" t="s">
        <v>37</v>
      </c>
      <c r="B34" s="42">
        <f>B35+B36</f>
        <v>905462</v>
      </c>
      <c r="C34" s="42">
        <f t="shared" ref="C34:X34" si="13">C35+C36</f>
        <v>0</v>
      </c>
      <c r="D34" s="42">
        <f t="shared" si="13"/>
        <v>0</v>
      </c>
      <c r="E34" s="31">
        <f t="shared" si="5"/>
        <v>0</v>
      </c>
      <c r="F34" s="14">
        <f t="shared" si="6"/>
        <v>905462</v>
      </c>
      <c r="G34" s="43">
        <f t="shared" si="13"/>
        <v>0</v>
      </c>
      <c r="H34" s="43">
        <f t="shared" si="13"/>
        <v>0</v>
      </c>
      <c r="I34" s="43">
        <f t="shared" si="13"/>
        <v>0</v>
      </c>
      <c r="J34" s="43">
        <f t="shared" si="13"/>
        <v>0</v>
      </c>
      <c r="K34" s="43">
        <f t="shared" si="13"/>
        <v>0</v>
      </c>
      <c r="L34" s="43">
        <f t="shared" si="13"/>
        <v>0</v>
      </c>
      <c r="M34" s="43">
        <f t="shared" si="13"/>
        <v>905462</v>
      </c>
      <c r="N34" s="43">
        <f t="shared" si="13"/>
        <v>0</v>
      </c>
      <c r="O34" s="43">
        <f t="shared" si="13"/>
        <v>0</v>
      </c>
      <c r="P34" s="43">
        <f t="shared" si="13"/>
        <v>0</v>
      </c>
      <c r="Q34" s="43">
        <f t="shared" si="13"/>
        <v>0</v>
      </c>
      <c r="R34" s="43">
        <f t="shared" si="13"/>
        <v>0</v>
      </c>
      <c r="S34" s="43">
        <f t="shared" si="13"/>
        <v>0</v>
      </c>
      <c r="T34" s="43">
        <f t="shared" si="13"/>
        <v>0</v>
      </c>
      <c r="U34" s="43">
        <f t="shared" si="13"/>
        <v>0</v>
      </c>
      <c r="V34" s="43">
        <f t="shared" si="13"/>
        <v>0</v>
      </c>
      <c r="W34" s="43">
        <f t="shared" si="13"/>
        <v>0</v>
      </c>
      <c r="X34" s="43">
        <f t="shared" si="13"/>
        <v>0</v>
      </c>
    </row>
    <row r="35" spans="1:25" x14ac:dyDescent="0.25">
      <c r="A35" s="44" t="s">
        <v>38</v>
      </c>
      <c r="B35" s="39"/>
      <c r="C35" s="39"/>
      <c r="D35" s="39"/>
      <c r="E35" s="31">
        <f t="shared" si="5"/>
        <v>0</v>
      </c>
      <c r="F35" s="14">
        <f t="shared" si="6"/>
        <v>0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</row>
    <row r="36" spans="1:25" x14ac:dyDescent="0.25">
      <c r="A36" s="44" t="s">
        <v>39</v>
      </c>
      <c r="B36" s="39">
        <f>B37+B39</f>
        <v>905462</v>
      </c>
      <c r="C36" s="39">
        <f t="shared" ref="C36:X36" si="14">C37+C39</f>
        <v>0</v>
      </c>
      <c r="D36" s="39">
        <f t="shared" si="14"/>
        <v>0</v>
      </c>
      <c r="E36" s="31">
        <f t="shared" si="5"/>
        <v>0</v>
      </c>
      <c r="F36" s="14">
        <f t="shared" si="6"/>
        <v>905462</v>
      </c>
      <c r="G36" s="40">
        <f t="shared" si="14"/>
        <v>0</v>
      </c>
      <c r="H36" s="40">
        <f t="shared" si="14"/>
        <v>0</v>
      </c>
      <c r="I36" s="40">
        <f t="shared" si="14"/>
        <v>0</v>
      </c>
      <c r="J36" s="40">
        <f t="shared" si="14"/>
        <v>0</v>
      </c>
      <c r="K36" s="40">
        <f t="shared" si="14"/>
        <v>0</v>
      </c>
      <c r="L36" s="40">
        <f t="shared" si="14"/>
        <v>0</v>
      </c>
      <c r="M36" s="40">
        <f t="shared" si="14"/>
        <v>905462</v>
      </c>
      <c r="N36" s="40">
        <f t="shared" si="14"/>
        <v>0</v>
      </c>
      <c r="O36" s="40">
        <f t="shared" si="14"/>
        <v>0</v>
      </c>
      <c r="P36" s="40">
        <f t="shared" si="14"/>
        <v>0</v>
      </c>
      <c r="Q36" s="40">
        <f t="shared" si="14"/>
        <v>0</v>
      </c>
      <c r="R36" s="40">
        <f t="shared" si="14"/>
        <v>0</v>
      </c>
      <c r="S36" s="40">
        <f t="shared" si="14"/>
        <v>0</v>
      </c>
      <c r="T36" s="40">
        <f t="shared" si="14"/>
        <v>0</v>
      </c>
      <c r="U36" s="40">
        <f t="shared" si="14"/>
        <v>0</v>
      </c>
      <c r="V36" s="40">
        <f t="shared" si="14"/>
        <v>0</v>
      </c>
      <c r="W36" s="40">
        <f t="shared" si="14"/>
        <v>0</v>
      </c>
      <c r="X36" s="40">
        <f t="shared" si="14"/>
        <v>0</v>
      </c>
    </row>
    <row r="37" spans="1:25" ht="49.5" customHeight="1" x14ac:dyDescent="0.25">
      <c r="A37" s="15" t="s">
        <v>40</v>
      </c>
      <c r="B37" s="45">
        <f>B38</f>
        <v>714866</v>
      </c>
      <c r="C37" s="45">
        <f t="shared" ref="C37:X37" si="15">C38</f>
        <v>0</v>
      </c>
      <c r="D37" s="45">
        <f t="shared" si="15"/>
        <v>0</v>
      </c>
      <c r="E37" s="31">
        <f t="shared" si="5"/>
        <v>0</v>
      </c>
      <c r="F37" s="14">
        <f t="shared" si="6"/>
        <v>714866</v>
      </c>
      <c r="G37" s="31">
        <f t="shared" si="15"/>
        <v>0</v>
      </c>
      <c r="H37" s="31">
        <f t="shared" si="15"/>
        <v>0</v>
      </c>
      <c r="I37" s="31">
        <f t="shared" si="15"/>
        <v>0</v>
      </c>
      <c r="J37" s="31">
        <f t="shared" si="15"/>
        <v>0</v>
      </c>
      <c r="K37" s="31">
        <f t="shared" si="15"/>
        <v>0</v>
      </c>
      <c r="L37" s="31">
        <f t="shared" si="15"/>
        <v>0</v>
      </c>
      <c r="M37" s="31">
        <f t="shared" si="15"/>
        <v>714866</v>
      </c>
      <c r="N37" s="31">
        <f t="shared" si="15"/>
        <v>0</v>
      </c>
      <c r="O37" s="31">
        <f t="shared" si="15"/>
        <v>0</v>
      </c>
      <c r="P37" s="31">
        <f t="shared" si="15"/>
        <v>0</v>
      </c>
      <c r="Q37" s="31">
        <f t="shared" si="15"/>
        <v>0</v>
      </c>
      <c r="R37" s="31">
        <f t="shared" si="15"/>
        <v>0</v>
      </c>
      <c r="S37" s="31">
        <f t="shared" si="15"/>
        <v>0</v>
      </c>
      <c r="T37" s="31">
        <f t="shared" si="15"/>
        <v>0</v>
      </c>
      <c r="U37" s="31">
        <f t="shared" si="15"/>
        <v>0</v>
      </c>
      <c r="V37" s="31">
        <f t="shared" si="15"/>
        <v>0</v>
      </c>
      <c r="W37" s="31">
        <f t="shared" si="15"/>
        <v>0</v>
      </c>
      <c r="X37" s="31">
        <f t="shared" si="15"/>
        <v>0</v>
      </c>
    </row>
    <row r="38" spans="1:25" ht="63" customHeight="1" x14ac:dyDescent="0.25">
      <c r="A38" s="38" t="s">
        <v>41</v>
      </c>
      <c r="B38" s="39">
        <f>71480+86328+35000+522058</f>
        <v>714866</v>
      </c>
      <c r="C38" s="13"/>
      <c r="D38" s="13"/>
      <c r="E38" s="31">
        <f t="shared" si="5"/>
        <v>0</v>
      </c>
      <c r="F38" s="14">
        <f>SUM(G38:X38)</f>
        <v>714866</v>
      </c>
      <c r="G38" s="43"/>
      <c r="H38" s="43"/>
      <c r="I38" s="43"/>
      <c r="J38" s="43"/>
      <c r="K38" s="43"/>
      <c r="L38" s="43"/>
      <c r="M38" s="43">
        <f>B38</f>
        <v>714866</v>
      </c>
      <c r="N38" s="43"/>
      <c r="O38" s="43"/>
      <c r="P38" s="43"/>
      <c r="Q38" s="43"/>
      <c r="R38" s="43"/>
      <c r="S38" s="43"/>
      <c r="T38" s="14"/>
      <c r="U38" s="14"/>
      <c r="V38" s="14"/>
      <c r="W38" s="14"/>
      <c r="X38" s="14"/>
    </row>
    <row r="39" spans="1:25" ht="61.5" customHeight="1" x14ac:dyDescent="0.25">
      <c r="A39" s="19" t="s">
        <v>42</v>
      </c>
      <c r="B39" s="45">
        <v>190596</v>
      </c>
      <c r="C39" s="13"/>
      <c r="D39" s="13"/>
      <c r="E39" s="31">
        <f t="shared" si="5"/>
        <v>0</v>
      </c>
      <c r="F39" s="14">
        <f>SUM(G39:X39)</f>
        <v>190596</v>
      </c>
      <c r="G39" s="43"/>
      <c r="H39" s="43"/>
      <c r="I39" s="43"/>
      <c r="J39" s="43"/>
      <c r="K39" s="43"/>
      <c r="L39" s="43"/>
      <c r="M39" s="43">
        <f>B39</f>
        <v>190596</v>
      </c>
      <c r="N39" s="43"/>
      <c r="O39" s="43"/>
      <c r="P39" s="43"/>
      <c r="Q39" s="43"/>
      <c r="R39" s="43"/>
      <c r="S39" s="43"/>
      <c r="T39" s="14"/>
      <c r="U39" s="14"/>
      <c r="V39" s="14"/>
      <c r="W39" s="14"/>
      <c r="X39" s="14"/>
    </row>
    <row r="40" spans="1:25" ht="15.75" customHeight="1" x14ac:dyDescent="0.25">
      <c r="A40" s="41" t="s">
        <v>43</v>
      </c>
      <c r="B40" s="42">
        <f>B41+B42</f>
        <v>1239967</v>
      </c>
      <c r="C40" s="42">
        <f t="shared" ref="C40:X40" si="16">C41+C42</f>
        <v>0</v>
      </c>
      <c r="D40" s="42">
        <f t="shared" si="16"/>
        <v>0</v>
      </c>
      <c r="E40" s="31">
        <f t="shared" si="5"/>
        <v>0</v>
      </c>
      <c r="F40" s="14">
        <f t="shared" ref="F40:F103" si="17">SUM(G40:X40)</f>
        <v>1239967</v>
      </c>
      <c r="G40" s="43">
        <f t="shared" si="16"/>
        <v>0</v>
      </c>
      <c r="H40" s="43">
        <f t="shared" si="16"/>
        <v>0</v>
      </c>
      <c r="I40" s="43">
        <f t="shared" si="16"/>
        <v>0</v>
      </c>
      <c r="J40" s="43">
        <f t="shared" si="16"/>
        <v>0</v>
      </c>
      <c r="K40" s="43">
        <f t="shared" si="16"/>
        <v>0</v>
      </c>
      <c r="L40" s="43">
        <f t="shared" si="16"/>
        <v>0</v>
      </c>
      <c r="M40" s="43">
        <f t="shared" si="16"/>
        <v>1239967</v>
      </c>
      <c r="N40" s="43">
        <f t="shared" si="16"/>
        <v>0</v>
      </c>
      <c r="O40" s="43">
        <f t="shared" si="16"/>
        <v>0</v>
      </c>
      <c r="P40" s="43">
        <f t="shared" si="16"/>
        <v>0</v>
      </c>
      <c r="Q40" s="43">
        <f t="shared" si="16"/>
        <v>0</v>
      </c>
      <c r="R40" s="43">
        <f t="shared" si="16"/>
        <v>0</v>
      </c>
      <c r="S40" s="43">
        <f t="shared" si="16"/>
        <v>0</v>
      </c>
      <c r="T40" s="43">
        <f t="shared" si="16"/>
        <v>0</v>
      </c>
      <c r="U40" s="43">
        <f t="shared" si="16"/>
        <v>0</v>
      </c>
      <c r="V40" s="43">
        <f t="shared" si="16"/>
        <v>0</v>
      </c>
      <c r="W40" s="43">
        <f t="shared" si="16"/>
        <v>0</v>
      </c>
      <c r="X40" s="43">
        <f t="shared" si="16"/>
        <v>0</v>
      </c>
    </row>
    <row r="41" spans="1:25" s="47" customFormat="1" ht="15.75" customHeight="1" x14ac:dyDescent="0.25">
      <c r="A41" s="44" t="s">
        <v>38</v>
      </c>
      <c r="B41" s="39">
        <v>0</v>
      </c>
      <c r="C41" s="39"/>
      <c r="D41" s="39"/>
      <c r="E41" s="31">
        <f t="shared" si="5"/>
        <v>0</v>
      </c>
      <c r="F41" s="14">
        <f t="shared" si="17"/>
        <v>0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46"/>
    </row>
    <row r="42" spans="1:25" ht="15.75" customHeight="1" x14ac:dyDescent="0.25">
      <c r="A42" s="44" t="s">
        <v>39</v>
      </c>
      <c r="B42" s="39">
        <f>B43+B44</f>
        <v>1239967</v>
      </c>
      <c r="C42" s="39">
        <f t="shared" ref="C42:X42" si="18">C43+C44</f>
        <v>0</v>
      </c>
      <c r="D42" s="39">
        <f t="shared" si="18"/>
        <v>0</v>
      </c>
      <c r="E42" s="31">
        <f t="shared" si="5"/>
        <v>0</v>
      </c>
      <c r="F42" s="14">
        <f t="shared" si="17"/>
        <v>1239967</v>
      </c>
      <c r="G42" s="31">
        <f t="shared" si="18"/>
        <v>0</v>
      </c>
      <c r="H42" s="31">
        <f t="shared" si="18"/>
        <v>0</v>
      </c>
      <c r="I42" s="31">
        <f t="shared" si="18"/>
        <v>0</v>
      </c>
      <c r="J42" s="31">
        <f t="shared" si="18"/>
        <v>0</v>
      </c>
      <c r="K42" s="31">
        <f t="shared" si="18"/>
        <v>0</v>
      </c>
      <c r="L42" s="31">
        <f t="shared" si="18"/>
        <v>0</v>
      </c>
      <c r="M42" s="31">
        <f t="shared" si="18"/>
        <v>1239967</v>
      </c>
      <c r="N42" s="31">
        <f t="shared" si="18"/>
        <v>0</v>
      </c>
      <c r="O42" s="31">
        <f t="shared" si="18"/>
        <v>0</v>
      </c>
      <c r="P42" s="31">
        <f t="shared" si="18"/>
        <v>0</v>
      </c>
      <c r="Q42" s="31">
        <f t="shared" si="18"/>
        <v>0</v>
      </c>
      <c r="R42" s="31">
        <f t="shared" si="18"/>
        <v>0</v>
      </c>
      <c r="S42" s="31">
        <f t="shared" si="18"/>
        <v>0</v>
      </c>
      <c r="T42" s="31">
        <f t="shared" si="18"/>
        <v>0</v>
      </c>
      <c r="U42" s="31">
        <f t="shared" si="18"/>
        <v>0</v>
      </c>
      <c r="V42" s="31">
        <f t="shared" si="18"/>
        <v>0</v>
      </c>
      <c r="W42" s="31">
        <f t="shared" si="18"/>
        <v>0</v>
      </c>
      <c r="X42" s="31">
        <f t="shared" si="18"/>
        <v>0</v>
      </c>
    </row>
    <row r="43" spans="1:25" ht="15.75" customHeight="1" x14ac:dyDescent="0.25">
      <c r="A43" s="48" t="s">
        <v>44</v>
      </c>
      <c r="B43" s="45">
        <v>100000</v>
      </c>
      <c r="C43" s="16"/>
      <c r="D43" s="16"/>
      <c r="E43" s="31">
        <f t="shared" si="5"/>
        <v>0</v>
      </c>
      <c r="F43" s="14">
        <f t="shared" si="17"/>
        <v>100000</v>
      </c>
      <c r="G43" s="8"/>
      <c r="H43" s="8"/>
      <c r="I43" s="8"/>
      <c r="J43" s="8"/>
      <c r="K43" s="8"/>
      <c r="L43" s="8"/>
      <c r="M43" s="14">
        <f>B43</f>
        <v>100000</v>
      </c>
      <c r="N43" s="8"/>
      <c r="O43" s="8"/>
      <c r="P43" s="8"/>
      <c r="Q43" s="8"/>
      <c r="R43" s="8"/>
      <c r="S43" s="14"/>
      <c r="T43" s="8"/>
      <c r="U43" s="8"/>
      <c r="V43" s="8"/>
      <c r="W43" s="8"/>
      <c r="X43" s="8"/>
    </row>
    <row r="44" spans="1:25" ht="106.5" customHeight="1" x14ac:dyDescent="0.25">
      <c r="A44" s="48" t="s">
        <v>45</v>
      </c>
      <c r="B44" s="45">
        <f>134967+1005000</f>
        <v>1139967</v>
      </c>
      <c r="C44" s="16"/>
      <c r="D44" s="16"/>
      <c r="E44" s="31">
        <f t="shared" si="5"/>
        <v>0</v>
      </c>
      <c r="F44" s="14">
        <f t="shared" si="17"/>
        <v>1139967</v>
      </c>
      <c r="G44" s="8"/>
      <c r="H44" s="8"/>
      <c r="I44" s="8"/>
      <c r="J44" s="8"/>
      <c r="K44" s="8"/>
      <c r="L44" s="8"/>
      <c r="M44" s="14">
        <f>B44</f>
        <v>1139967</v>
      </c>
      <c r="N44" s="8"/>
      <c r="O44" s="8"/>
      <c r="P44" s="8"/>
      <c r="Q44" s="8"/>
      <c r="R44" s="8"/>
      <c r="S44" s="14"/>
      <c r="T44" s="8"/>
      <c r="U44" s="8"/>
      <c r="V44" s="8"/>
      <c r="W44" s="8"/>
      <c r="X44" s="8"/>
    </row>
    <row r="45" spans="1:25" ht="15.75" customHeight="1" x14ac:dyDescent="0.25">
      <c r="A45" s="41" t="s">
        <v>46</v>
      </c>
      <c r="B45" s="42">
        <f>B48</f>
        <v>26000</v>
      </c>
      <c r="C45" s="42">
        <f t="shared" ref="C45:X45" si="19">C48</f>
        <v>0</v>
      </c>
      <c r="D45" s="42">
        <f t="shared" si="19"/>
        <v>0</v>
      </c>
      <c r="E45" s="31">
        <f t="shared" si="5"/>
        <v>0</v>
      </c>
      <c r="F45" s="14">
        <f t="shared" si="17"/>
        <v>26000</v>
      </c>
      <c r="G45" s="43">
        <f t="shared" si="19"/>
        <v>0</v>
      </c>
      <c r="H45" s="43">
        <f t="shared" si="19"/>
        <v>0</v>
      </c>
      <c r="I45" s="43">
        <f t="shared" si="19"/>
        <v>0</v>
      </c>
      <c r="J45" s="43">
        <f t="shared" si="19"/>
        <v>0</v>
      </c>
      <c r="K45" s="43">
        <f t="shared" si="19"/>
        <v>0</v>
      </c>
      <c r="L45" s="43">
        <f t="shared" si="19"/>
        <v>0</v>
      </c>
      <c r="M45" s="43">
        <f t="shared" si="19"/>
        <v>26000</v>
      </c>
      <c r="N45" s="43">
        <f t="shared" si="19"/>
        <v>0</v>
      </c>
      <c r="O45" s="43">
        <f t="shared" si="19"/>
        <v>0</v>
      </c>
      <c r="P45" s="43">
        <f t="shared" si="19"/>
        <v>0</v>
      </c>
      <c r="Q45" s="43">
        <f t="shared" si="19"/>
        <v>0</v>
      </c>
      <c r="R45" s="43">
        <f t="shared" si="19"/>
        <v>0</v>
      </c>
      <c r="S45" s="43">
        <f t="shared" si="19"/>
        <v>0</v>
      </c>
      <c r="T45" s="43">
        <f t="shared" si="19"/>
        <v>0</v>
      </c>
      <c r="U45" s="43">
        <f t="shared" si="19"/>
        <v>0</v>
      </c>
      <c r="V45" s="43">
        <f t="shared" si="19"/>
        <v>0</v>
      </c>
      <c r="W45" s="43">
        <f t="shared" si="19"/>
        <v>0</v>
      </c>
      <c r="X45" s="43">
        <f t="shared" si="19"/>
        <v>0</v>
      </c>
    </row>
    <row r="46" spans="1:25" ht="15.75" customHeight="1" x14ac:dyDescent="0.25">
      <c r="A46" s="44" t="s">
        <v>38</v>
      </c>
      <c r="B46" s="39"/>
      <c r="C46" s="39"/>
      <c r="D46" s="39"/>
      <c r="E46" s="31">
        <f t="shared" si="5"/>
        <v>0</v>
      </c>
      <c r="F46" s="14">
        <f t="shared" si="17"/>
        <v>0</v>
      </c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</row>
    <row r="47" spans="1:25" ht="15.75" customHeight="1" x14ac:dyDescent="0.25">
      <c r="A47" s="44" t="s">
        <v>39</v>
      </c>
      <c r="B47" s="39">
        <f>B48</f>
        <v>26000</v>
      </c>
      <c r="C47" s="39">
        <f t="shared" ref="C47:X47" si="20">C48</f>
        <v>0</v>
      </c>
      <c r="D47" s="39">
        <f t="shared" si="20"/>
        <v>0</v>
      </c>
      <c r="E47" s="31">
        <f t="shared" si="5"/>
        <v>0</v>
      </c>
      <c r="F47" s="14">
        <f t="shared" si="17"/>
        <v>26000</v>
      </c>
      <c r="G47" s="40">
        <f t="shared" si="20"/>
        <v>0</v>
      </c>
      <c r="H47" s="40">
        <f t="shared" si="20"/>
        <v>0</v>
      </c>
      <c r="I47" s="40">
        <f t="shared" si="20"/>
        <v>0</v>
      </c>
      <c r="J47" s="40">
        <f t="shared" si="20"/>
        <v>0</v>
      </c>
      <c r="K47" s="40">
        <f t="shared" si="20"/>
        <v>0</v>
      </c>
      <c r="L47" s="40">
        <f t="shared" si="20"/>
        <v>0</v>
      </c>
      <c r="M47" s="40">
        <f t="shared" si="20"/>
        <v>26000</v>
      </c>
      <c r="N47" s="40">
        <f t="shared" si="20"/>
        <v>0</v>
      </c>
      <c r="O47" s="40">
        <f t="shared" si="20"/>
        <v>0</v>
      </c>
      <c r="P47" s="40">
        <f t="shared" si="20"/>
        <v>0</v>
      </c>
      <c r="Q47" s="40">
        <f t="shared" si="20"/>
        <v>0</v>
      </c>
      <c r="R47" s="40">
        <f t="shared" si="20"/>
        <v>0</v>
      </c>
      <c r="S47" s="40">
        <f t="shared" si="20"/>
        <v>0</v>
      </c>
      <c r="T47" s="40">
        <f t="shared" si="20"/>
        <v>0</v>
      </c>
      <c r="U47" s="40">
        <f t="shared" si="20"/>
        <v>0</v>
      </c>
      <c r="V47" s="40">
        <f t="shared" si="20"/>
        <v>0</v>
      </c>
      <c r="W47" s="40">
        <f t="shared" si="20"/>
        <v>0</v>
      </c>
      <c r="X47" s="40">
        <f t="shared" si="20"/>
        <v>0</v>
      </c>
    </row>
    <row r="48" spans="1:25" s="4" customFormat="1" ht="49.5" customHeight="1" x14ac:dyDescent="0.25">
      <c r="A48" s="49" t="s">
        <v>47</v>
      </c>
      <c r="B48" s="45">
        <v>26000</v>
      </c>
      <c r="C48" s="16"/>
      <c r="D48" s="16"/>
      <c r="E48" s="31">
        <f t="shared" si="5"/>
        <v>0</v>
      </c>
      <c r="F48" s="14">
        <f t="shared" si="17"/>
        <v>26000</v>
      </c>
      <c r="G48" s="31"/>
      <c r="H48" s="31"/>
      <c r="I48" s="31"/>
      <c r="J48" s="31"/>
      <c r="K48" s="31"/>
      <c r="L48" s="31"/>
      <c r="M48" s="31">
        <f>B48</f>
        <v>26000</v>
      </c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50"/>
    </row>
    <row r="49" spans="1:25" s="4" customFormat="1" ht="16.5" hidden="1" customHeight="1" x14ac:dyDescent="0.25">
      <c r="A49" s="41" t="s">
        <v>48</v>
      </c>
      <c r="B49" s="42">
        <f>B50+B51</f>
        <v>0</v>
      </c>
      <c r="C49" s="42">
        <f t="shared" ref="C49:X49" si="21">C50+C51</f>
        <v>0</v>
      </c>
      <c r="D49" s="42">
        <f t="shared" si="21"/>
        <v>0</v>
      </c>
      <c r="E49" s="31">
        <f t="shared" si="5"/>
        <v>0</v>
      </c>
      <c r="F49" s="14">
        <f t="shared" si="17"/>
        <v>0</v>
      </c>
      <c r="G49" s="43">
        <f t="shared" si="21"/>
        <v>0</v>
      </c>
      <c r="H49" s="43">
        <f t="shared" si="21"/>
        <v>0</v>
      </c>
      <c r="I49" s="43">
        <f t="shared" si="21"/>
        <v>0</v>
      </c>
      <c r="J49" s="43">
        <f t="shared" si="21"/>
        <v>0</v>
      </c>
      <c r="K49" s="43">
        <f t="shared" si="21"/>
        <v>0</v>
      </c>
      <c r="L49" s="43">
        <f t="shared" si="21"/>
        <v>0</v>
      </c>
      <c r="M49" s="43">
        <f t="shared" si="21"/>
        <v>0</v>
      </c>
      <c r="N49" s="43">
        <f t="shared" si="21"/>
        <v>0</v>
      </c>
      <c r="O49" s="43">
        <f t="shared" si="21"/>
        <v>0</v>
      </c>
      <c r="P49" s="43">
        <f t="shared" si="21"/>
        <v>0</v>
      </c>
      <c r="Q49" s="43">
        <f t="shared" si="21"/>
        <v>0</v>
      </c>
      <c r="R49" s="43">
        <f t="shared" si="21"/>
        <v>0</v>
      </c>
      <c r="S49" s="43">
        <f t="shared" si="21"/>
        <v>0</v>
      </c>
      <c r="T49" s="43">
        <f t="shared" si="21"/>
        <v>0</v>
      </c>
      <c r="U49" s="43">
        <f t="shared" si="21"/>
        <v>0</v>
      </c>
      <c r="V49" s="43">
        <f t="shared" si="21"/>
        <v>0</v>
      </c>
      <c r="W49" s="43">
        <f t="shared" si="21"/>
        <v>0</v>
      </c>
      <c r="X49" s="43">
        <f t="shared" si="21"/>
        <v>0</v>
      </c>
      <c r="Y49" s="50"/>
    </row>
    <row r="50" spans="1:25" s="4" customFormat="1" ht="16.5" hidden="1" customHeight="1" x14ac:dyDescent="0.25">
      <c r="A50" s="44" t="s">
        <v>38</v>
      </c>
      <c r="B50" s="45"/>
      <c r="C50" s="45"/>
      <c r="D50" s="45"/>
      <c r="E50" s="31">
        <f t="shared" si="5"/>
        <v>0</v>
      </c>
      <c r="F50" s="14">
        <f t="shared" si="17"/>
        <v>0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50"/>
    </row>
    <row r="51" spans="1:25" s="4" customFormat="1" ht="16.5" hidden="1" customHeight="1" x14ac:dyDescent="0.25">
      <c r="A51" s="44" t="s">
        <v>39</v>
      </c>
      <c r="B51" s="45">
        <f>B52</f>
        <v>0</v>
      </c>
      <c r="C51" s="45">
        <f t="shared" ref="C51:X51" si="22">C52</f>
        <v>0</v>
      </c>
      <c r="D51" s="45">
        <f t="shared" si="22"/>
        <v>0</v>
      </c>
      <c r="E51" s="31">
        <f t="shared" si="5"/>
        <v>0</v>
      </c>
      <c r="F51" s="14">
        <f t="shared" si="17"/>
        <v>0</v>
      </c>
      <c r="G51" s="31">
        <f t="shared" si="22"/>
        <v>0</v>
      </c>
      <c r="H51" s="31">
        <f t="shared" si="22"/>
        <v>0</v>
      </c>
      <c r="I51" s="31">
        <f t="shared" si="22"/>
        <v>0</v>
      </c>
      <c r="J51" s="31">
        <f t="shared" si="22"/>
        <v>0</v>
      </c>
      <c r="K51" s="31">
        <f t="shared" si="22"/>
        <v>0</v>
      </c>
      <c r="L51" s="31">
        <f t="shared" si="22"/>
        <v>0</v>
      </c>
      <c r="M51" s="31">
        <f t="shared" si="22"/>
        <v>0</v>
      </c>
      <c r="N51" s="31">
        <f t="shared" si="22"/>
        <v>0</v>
      </c>
      <c r="O51" s="31">
        <f t="shared" si="22"/>
        <v>0</v>
      </c>
      <c r="P51" s="31">
        <f t="shared" si="22"/>
        <v>0</v>
      </c>
      <c r="Q51" s="31">
        <f t="shared" si="22"/>
        <v>0</v>
      </c>
      <c r="R51" s="31">
        <f t="shared" si="22"/>
        <v>0</v>
      </c>
      <c r="S51" s="31">
        <f t="shared" si="22"/>
        <v>0</v>
      </c>
      <c r="T51" s="31">
        <f t="shared" si="22"/>
        <v>0</v>
      </c>
      <c r="U51" s="31">
        <f t="shared" si="22"/>
        <v>0</v>
      </c>
      <c r="V51" s="31">
        <f t="shared" si="22"/>
        <v>0</v>
      </c>
      <c r="W51" s="31">
        <f t="shared" si="22"/>
        <v>0</v>
      </c>
      <c r="X51" s="31">
        <f t="shared" si="22"/>
        <v>0</v>
      </c>
      <c r="Y51" s="50"/>
    </row>
    <row r="52" spans="1:25" s="4" customFormat="1" ht="18.75" hidden="1" customHeight="1" x14ac:dyDescent="0.25">
      <c r="A52" s="49" t="s">
        <v>49</v>
      </c>
      <c r="B52" s="45"/>
      <c r="C52" s="16"/>
      <c r="D52" s="16"/>
      <c r="E52" s="31">
        <f t="shared" si="5"/>
        <v>0</v>
      </c>
      <c r="F52" s="14">
        <f t="shared" si="17"/>
        <v>0</v>
      </c>
      <c r="G52" s="31"/>
      <c r="H52" s="31"/>
      <c r="I52" s="31"/>
      <c r="J52" s="31"/>
      <c r="K52" s="31"/>
      <c r="L52" s="31"/>
      <c r="M52" s="31"/>
      <c r="N52" s="31"/>
      <c r="O52" s="31">
        <f>B52</f>
        <v>0</v>
      </c>
      <c r="P52" s="31"/>
      <c r="Q52" s="31"/>
      <c r="R52" s="31"/>
      <c r="S52" s="31"/>
      <c r="T52" s="31"/>
      <c r="U52" s="31"/>
      <c r="V52" s="31"/>
      <c r="W52" s="31"/>
      <c r="X52" s="31"/>
      <c r="Y52" s="50"/>
    </row>
    <row r="53" spans="1:25" ht="15.75" customHeight="1" x14ac:dyDescent="0.25">
      <c r="A53" s="41" t="s">
        <v>50</v>
      </c>
      <c r="B53" s="42">
        <f>B54+B55</f>
        <v>66000</v>
      </c>
      <c r="C53" s="42">
        <f t="shared" ref="C53:X53" si="23">C54+C55</f>
        <v>0</v>
      </c>
      <c r="D53" s="42">
        <f t="shared" si="23"/>
        <v>0</v>
      </c>
      <c r="E53" s="31">
        <f t="shared" si="5"/>
        <v>0</v>
      </c>
      <c r="F53" s="14">
        <f t="shared" si="17"/>
        <v>66000</v>
      </c>
      <c r="G53" s="43">
        <f t="shared" si="23"/>
        <v>0</v>
      </c>
      <c r="H53" s="43">
        <f t="shared" si="23"/>
        <v>0</v>
      </c>
      <c r="I53" s="43">
        <f t="shared" si="23"/>
        <v>0</v>
      </c>
      <c r="J53" s="43">
        <f t="shared" si="23"/>
        <v>0</v>
      </c>
      <c r="K53" s="43">
        <f t="shared" si="23"/>
        <v>0</v>
      </c>
      <c r="L53" s="43">
        <f t="shared" si="23"/>
        <v>0</v>
      </c>
      <c r="M53" s="43">
        <f t="shared" si="23"/>
        <v>66000</v>
      </c>
      <c r="N53" s="43">
        <f t="shared" si="23"/>
        <v>0</v>
      </c>
      <c r="O53" s="43">
        <f t="shared" si="23"/>
        <v>0</v>
      </c>
      <c r="P53" s="43">
        <f t="shared" si="23"/>
        <v>0</v>
      </c>
      <c r="Q53" s="43">
        <f t="shared" si="23"/>
        <v>0</v>
      </c>
      <c r="R53" s="43">
        <f t="shared" si="23"/>
        <v>0</v>
      </c>
      <c r="S53" s="43">
        <f t="shared" si="23"/>
        <v>0</v>
      </c>
      <c r="T53" s="43">
        <f t="shared" si="23"/>
        <v>0</v>
      </c>
      <c r="U53" s="43">
        <f t="shared" si="23"/>
        <v>0</v>
      </c>
      <c r="V53" s="43">
        <f t="shared" si="23"/>
        <v>0</v>
      </c>
      <c r="W53" s="43">
        <f t="shared" si="23"/>
        <v>0</v>
      </c>
      <c r="X53" s="43">
        <f t="shared" si="23"/>
        <v>0</v>
      </c>
    </row>
    <row r="54" spans="1:25" ht="15.75" customHeight="1" x14ac:dyDescent="0.25">
      <c r="A54" s="44" t="s">
        <v>38</v>
      </c>
      <c r="B54" s="45"/>
      <c r="C54" s="45"/>
      <c r="D54" s="45"/>
      <c r="E54" s="31">
        <f t="shared" si="5"/>
        <v>0</v>
      </c>
      <c r="F54" s="14">
        <f t="shared" si="17"/>
        <v>0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1:25" ht="15.75" customHeight="1" x14ac:dyDescent="0.25">
      <c r="A55" s="44" t="s">
        <v>39</v>
      </c>
      <c r="B55" s="45">
        <f>B56</f>
        <v>66000</v>
      </c>
      <c r="C55" s="45">
        <f t="shared" ref="C55:X55" si="24">C56</f>
        <v>0</v>
      </c>
      <c r="D55" s="45">
        <f t="shared" si="24"/>
        <v>0</v>
      </c>
      <c r="E55" s="31">
        <f t="shared" si="5"/>
        <v>0</v>
      </c>
      <c r="F55" s="14">
        <f t="shared" si="17"/>
        <v>66000</v>
      </c>
      <c r="G55" s="31">
        <f t="shared" si="24"/>
        <v>0</v>
      </c>
      <c r="H55" s="31">
        <f t="shared" si="24"/>
        <v>0</v>
      </c>
      <c r="I55" s="31">
        <f t="shared" si="24"/>
        <v>0</v>
      </c>
      <c r="J55" s="31">
        <f t="shared" si="24"/>
        <v>0</v>
      </c>
      <c r="K55" s="31">
        <f t="shared" si="24"/>
        <v>0</v>
      </c>
      <c r="L55" s="31">
        <f t="shared" si="24"/>
        <v>0</v>
      </c>
      <c r="M55" s="31">
        <f t="shared" si="24"/>
        <v>66000</v>
      </c>
      <c r="N55" s="31">
        <f t="shared" si="24"/>
        <v>0</v>
      </c>
      <c r="O55" s="31">
        <f t="shared" si="24"/>
        <v>0</v>
      </c>
      <c r="P55" s="31">
        <f t="shared" si="24"/>
        <v>0</v>
      </c>
      <c r="Q55" s="31">
        <f t="shared" si="24"/>
        <v>0</v>
      </c>
      <c r="R55" s="31">
        <f t="shared" si="24"/>
        <v>0</v>
      </c>
      <c r="S55" s="31">
        <f t="shared" si="24"/>
        <v>0</v>
      </c>
      <c r="T55" s="31">
        <f t="shared" si="24"/>
        <v>0</v>
      </c>
      <c r="U55" s="31">
        <f t="shared" si="24"/>
        <v>0</v>
      </c>
      <c r="V55" s="31">
        <f t="shared" si="24"/>
        <v>0</v>
      </c>
      <c r="W55" s="31">
        <f t="shared" si="24"/>
        <v>0</v>
      </c>
      <c r="X55" s="31">
        <f t="shared" si="24"/>
        <v>0</v>
      </c>
    </row>
    <row r="56" spans="1:25" s="47" customFormat="1" ht="60.75" customHeight="1" x14ac:dyDescent="0.25">
      <c r="A56" s="49" t="s">
        <v>51</v>
      </c>
      <c r="B56" s="45">
        <v>66000</v>
      </c>
      <c r="C56" s="13"/>
      <c r="D56" s="13"/>
      <c r="E56" s="31">
        <f t="shared" si="5"/>
        <v>0</v>
      </c>
      <c r="F56" s="14">
        <f t="shared" si="17"/>
        <v>66000</v>
      </c>
      <c r="G56" s="43"/>
      <c r="H56" s="43"/>
      <c r="I56" s="43"/>
      <c r="J56" s="43"/>
      <c r="K56" s="43"/>
      <c r="L56" s="43"/>
      <c r="M56" s="43">
        <f>B56</f>
        <v>66000</v>
      </c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6"/>
    </row>
    <row r="57" spans="1:25" ht="15.75" customHeight="1" x14ac:dyDescent="0.25">
      <c r="A57" s="41" t="s">
        <v>52</v>
      </c>
      <c r="B57" s="42">
        <f>B58+B59</f>
        <v>372651.54</v>
      </c>
      <c r="C57" s="42">
        <f t="shared" ref="C57:D57" si="25">C58+C59</f>
        <v>0</v>
      </c>
      <c r="D57" s="42">
        <f t="shared" si="25"/>
        <v>0</v>
      </c>
      <c r="E57" s="31">
        <f t="shared" si="5"/>
        <v>0</v>
      </c>
      <c r="F57" s="14">
        <f t="shared" si="17"/>
        <v>372651.54</v>
      </c>
      <c r="G57" s="43">
        <f t="shared" ref="G57:X57" si="26">G58+G59</f>
        <v>0</v>
      </c>
      <c r="H57" s="43">
        <f t="shared" si="26"/>
        <v>0</v>
      </c>
      <c r="I57" s="43">
        <f t="shared" si="26"/>
        <v>0</v>
      </c>
      <c r="J57" s="43">
        <f t="shared" si="26"/>
        <v>0</v>
      </c>
      <c r="K57" s="43">
        <f t="shared" si="26"/>
        <v>0</v>
      </c>
      <c r="L57" s="43">
        <f t="shared" si="26"/>
        <v>0</v>
      </c>
      <c r="M57" s="43">
        <f t="shared" si="26"/>
        <v>0</v>
      </c>
      <c r="N57" s="43">
        <f t="shared" si="26"/>
        <v>0</v>
      </c>
      <c r="O57" s="43">
        <f t="shared" si="26"/>
        <v>0</v>
      </c>
      <c r="P57" s="43">
        <f t="shared" si="26"/>
        <v>0</v>
      </c>
      <c r="Q57" s="43">
        <f t="shared" si="26"/>
        <v>0</v>
      </c>
      <c r="R57" s="43">
        <f t="shared" si="26"/>
        <v>0</v>
      </c>
      <c r="S57" s="43">
        <f t="shared" si="26"/>
        <v>0</v>
      </c>
      <c r="T57" s="43">
        <f t="shared" si="26"/>
        <v>0</v>
      </c>
      <c r="U57" s="43">
        <f t="shared" si="26"/>
        <v>0</v>
      </c>
      <c r="V57" s="43">
        <f t="shared" si="26"/>
        <v>0</v>
      </c>
      <c r="W57" s="43">
        <f t="shared" si="26"/>
        <v>0</v>
      </c>
      <c r="X57" s="43">
        <f t="shared" si="26"/>
        <v>372651.54</v>
      </c>
    </row>
    <row r="58" spans="1:25" ht="15.75" customHeight="1" x14ac:dyDescent="0.25">
      <c r="A58" s="44" t="s">
        <v>38</v>
      </c>
      <c r="B58" s="45"/>
      <c r="C58" s="45"/>
      <c r="D58" s="45"/>
      <c r="E58" s="31">
        <f t="shared" si="5"/>
        <v>0</v>
      </c>
      <c r="F58" s="14">
        <f t="shared" si="17"/>
        <v>0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</row>
    <row r="59" spans="1:25" ht="15.75" customHeight="1" x14ac:dyDescent="0.25">
      <c r="A59" s="44" t="s">
        <v>39</v>
      </c>
      <c r="B59" s="45">
        <f>B60</f>
        <v>372651.54</v>
      </c>
      <c r="C59" s="45">
        <f t="shared" ref="C59:D59" si="27">C60</f>
        <v>0</v>
      </c>
      <c r="D59" s="45">
        <f t="shared" si="27"/>
        <v>0</v>
      </c>
      <c r="E59" s="31">
        <f t="shared" si="5"/>
        <v>0</v>
      </c>
      <c r="F59" s="14">
        <f t="shared" si="17"/>
        <v>372651.54</v>
      </c>
      <c r="G59" s="31">
        <f t="shared" ref="G59:X59" si="28">G60</f>
        <v>0</v>
      </c>
      <c r="H59" s="31">
        <f t="shared" si="28"/>
        <v>0</v>
      </c>
      <c r="I59" s="31">
        <f t="shared" si="28"/>
        <v>0</v>
      </c>
      <c r="J59" s="31">
        <f t="shared" si="28"/>
        <v>0</v>
      </c>
      <c r="K59" s="31">
        <f t="shared" si="28"/>
        <v>0</v>
      </c>
      <c r="L59" s="31">
        <f t="shared" si="28"/>
        <v>0</v>
      </c>
      <c r="M59" s="31">
        <f t="shared" si="28"/>
        <v>0</v>
      </c>
      <c r="N59" s="31">
        <f t="shared" si="28"/>
        <v>0</v>
      </c>
      <c r="O59" s="31">
        <f t="shared" si="28"/>
        <v>0</v>
      </c>
      <c r="P59" s="31">
        <f t="shared" si="28"/>
        <v>0</v>
      </c>
      <c r="Q59" s="31">
        <f t="shared" si="28"/>
        <v>0</v>
      </c>
      <c r="R59" s="31">
        <f t="shared" si="28"/>
        <v>0</v>
      </c>
      <c r="S59" s="31">
        <f t="shared" si="28"/>
        <v>0</v>
      </c>
      <c r="T59" s="31">
        <f t="shared" si="28"/>
        <v>0</v>
      </c>
      <c r="U59" s="31">
        <f t="shared" si="28"/>
        <v>0</v>
      </c>
      <c r="V59" s="31">
        <f t="shared" si="28"/>
        <v>0</v>
      </c>
      <c r="W59" s="31">
        <f t="shared" si="28"/>
        <v>0</v>
      </c>
      <c r="X59" s="31">
        <f t="shared" si="28"/>
        <v>372651.54</v>
      </c>
    </row>
    <row r="60" spans="1:25" s="47" customFormat="1" ht="48.75" customHeight="1" x14ac:dyDescent="0.25">
      <c r="A60" s="49" t="s">
        <v>53</v>
      </c>
      <c r="B60" s="45">
        <v>372651.54</v>
      </c>
      <c r="C60" s="13"/>
      <c r="D60" s="13"/>
      <c r="E60" s="31">
        <f t="shared" si="5"/>
        <v>0</v>
      </c>
      <c r="F60" s="14">
        <f t="shared" si="17"/>
        <v>372651.54</v>
      </c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>
        <f>B60</f>
        <v>372651.54</v>
      </c>
      <c r="Y60" s="46"/>
    </row>
    <row r="61" spans="1:25" ht="15.75" customHeight="1" x14ac:dyDescent="0.25">
      <c r="A61" s="41" t="s">
        <v>54</v>
      </c>
      <c r="B61" s="42">
        <f>B62+B63</f>
        <v>3315000</v>
      </c>
      <c r="C61" s="42">
        <f t="shared" ref="C61:X61" si="29">C62+C63</f>
        <v>1738082</v>
      </c>
      <c r="D61" s="42">
        <f t="shared" si="29"/>
        <v>9437205</v>
      </c>
      <c r="E61" s="31">
        <f t="shared" si="5"/>
        <v>0</v>
      </c>
      <c r="F61" s="14">
        <f t="shared" si="17"/>
        <v>3315000</v>
      </c>
      <c r="G61" s="43">
        <f t="shared" si="29"/>
        <v>0</v>
      </c>
      <c r="H61" s="43">
        <f t="shared" si="29"/>
        <v>0</v>
      </c>
      <c r="I61" s="43">
        <f t="shared" si="29"/>
        <v>0</v>
      </c>
      <c r="J61" s="43">
        <f t="shared" si="29"/>
        <v>0</v>
      </c>
      <c r="K61" s="43">
        <f t="shared" si="29"/>
        <v>0</v>
      </c>
      <c r="L61" s="43">
        <f t="shared" si="29"/>
        <v>0</v>
      </c>
      <c r="M61" s="43">
        <f t="shared" si="29"/>
        <v>100000</v>
      </c>
      <c r="N61" s="43">
        <f t="shared" si="29"/>
        <v>0</v>
      </c>
      <c r="O61" s="43">
        <f t="shared" si="29"/>
        <v>0</v>
      </c>
      <c r="P61" s="43">
        <f t="shared" si="29"/>
        <v>0</v>
      </c>
      <c r="Q61" s="43">
        <f t="shared" si="29"/>
        <v>0</v>
      </c>
      <c r="R61" s="43">
        <f t="shared" si="29"/>
        <v>3215000</v>
      </c>
      <c r="S61" s="43">
        <f t="shared" si="29"/>
        <v>0</v>
      </c>
      <c r="T61" s="43">
        <f t="shared" si="29"/>
        <v>0</v>
      </c>
      <c r="U61" s="43">
        <f t="shared" si="29"/>
        <v>0</v>
      </c>
      <c r="V61" s="43">
        <f t="shared" si="29"/>
        <v>0</v>
      </c>
      <c r="W61" s="43">
        <f t="shared" si="29"/>
        <v>0</v>
      </c>
      <c r="X61" s="43">
        <f t="shared" si="29"/>
        <v>0</v>
      </c>
    </row>
    <row r="62" spans="1:25" ht="15.75" customHeight="1" x14ac:dyDescent="0.25">
      <c r="A62" s="44" t="s">
        <v>38</v>
      </c>
      <c r="B62" s="39">
        <f>B81</f>
        <v>0</v>
      </c>
      <c r="C62" s="39">
        <f t="shared" ref="C62:X62" si="30">C81</f>
        <v>1738082</v>
      </c>
      <c r="D62" s="39">
        <f t="shared" si="30"/>
        <v>9437205</v>
      </c>
      <c r="E62" s="31">
        <f t="shared" si="5"/>
        <v>0</v>
      </c>
      <c r="F62" s="14">
        <f t="shared" si="17"/>
        <v>0</v>
      </c>
      <c r="G62" s="40">
        <f t="shared" si="30"/>
        <v>0</v>
      </c>
      <c r="H62" s="40">
        <f t="shared" si="30"/>
        <v>0</v>
      </c>
      <c r="I62" s="40">
        <f t="shared" si="30"/>
        <v>0</v>
      </c>
      <c r="J62" s="40">
        <f t="shared" si="30"/>
        <v>0</v>
      </c>
      <c r="K62" s="40">
        <f t="shared" si="30"/>
        <v>0</v>
      </c>
      <c r="L62" s="40">
        <f t="shared" si="30"/>
        <v>0</v>
      </c>
      <c r="M62" s="40">
        <f t="shared" si="30"/>
        <v>0</v>
      </c>
      <c r="N62" s="40">
        <f t="shared" si="30"/>
        <v>0</v>
      </c>
      <c r="O62" s="40">
        <f t="shared" si="30"/>
        <v>0</v>
      </c>
      <c r="P62" s="40">
        <f t="shared" si="30"/>
        <v>0</v>
      </c>
      <c r="Q62" s="40">
        <f t="shared" si="30"/>
        <v>0</v>
      </c>
      <c r="R62" s="40">
        <f t="shared" si="30"/>
        <v>0</v>
      </c>
      <c r="S62" s="40">
        <f t="shared" si="30"/>
        <v>0</v>
      </c>
      <c r="T62" s="40">
        <f t="shared" si="30"/>
        <v>0</v>
      </c>
      <c r="U62" s="40">
        <f t="shared" si="30"/>
        <v>0</v>
      </c>
      <c r="V62" s="40">
        <f t="shared" si="30"/>
        <v>0</v>
      </c>
      <c r="W62" s="40">
        <f t="shared" si="30"/>
        <v>0</v>
      </c>
      <c r="X62" s="40">
        <f t="shared" si="30"/>
        <v>0</v>
      </c>
    </row>
    <row r="63" spans="1:25" ht="21" customHeight="1" x14ac:dyDescent="0.25">
      <c r="A63" s="44" t="s">
        <v>39</v>
      </c>
      <c r="B63" s="39">
        <f>B67+B64</f>
        <v>3315000</v>
      </c>
      <c r="C63" s="39">
        <f t="shared" ref="C63:X63" si="31">C67+C64</f>
        <v>0</v>
      </c>
      <c r="D63" s="39">
        <f t="shared" si="31"/>
        <v>0</v>
      </c>
      <c r="E63" s="31">
        <f t="shared" si="5"/>
        <v>0</v>
      </c>
      <c r="F63" s="14">
        <f t="shared" si="17"/>
        <v>3315000</v>
      </c>
      <c r="G63" s="40">
        <f t="shared" si="31"/>
        <v>0</v>
      </c>
      <c r="H63" s="40">
        <f t="shared" si="31"/>
        <v>0</v>
      </c>
      <c r="I63" s="40">
        <f t="shared" si="31"/>
        <v>0</v>
      </c>
      <c r="J63" s="40">
        <f t="shared" si="31"/>
        <v>0</v>
      </c>
      <c r="K63" s="40">
        <f t="shared" si="31"/>
        <v>0</v>
      </c>
      <c r="L63" s="40">
        <f t="shared" si="31"/>
        <v>0</v>
      </c>
      <c r="M63" s="40">
        <f t="shared" si="31"/>
        <v>100000</v>
      </c>
      <c r="N63" s="40">
        <f t="shared" si="31"/>
        <v>0</v>
      </c>
      <c r="O63" s="40">
        <f t="shared" si="31"/>
        <v>0</v>
      </c>
      <c r="P63" s="40">
        <f t="shared" si="31"/>
        <v>0</v>
      </c>
      <c r="Q63" s="40">
        <f t="shared" si="31"/>
        <v>0</v>
      </c>
      <c r="R63" s="40">
        <f t="shared" si="31"/>
        <v>3215000</v>
      </c>
      <c r="S63" s="40">
        <f t="shared" si="31"/>
        <v>0</v>
      </c>
      <c r="T63" s="40">
        <f t="shared" si="31"/>
        <v>0</v>
      </c>
      <c r="U63" s="40">
        <f t="shared" si="31"/>
        <v>0</v>
      </c>
      <c r="V63" s="40">
        <f t="shared" si="31"/>
        <v>0</v>
      </c>
      <c r="W63" s="40">
        <f t="shared" si="31"/>
        <v>0</v>
      </c>
      <c r="X63" s="40">
        <f t="shared" si="31"/>
        <v>0</v>
      </c>
    </row>
    <row r="64" spans="1:25" ht="22.5" customHeight="1" x14ac:dyDescent="0.25">
      <c r="A64" s="49" t="s">
        <v>55</v>
      </c>
      <c r="B64" s="45">
        <f>B65+B66</f>
        <v>100000</v>
      </c>
      <c r="C64" s="45">
        <f t="shared" ref="C64:X64" si="32">C65+C66</f>
        <v>0</v>
      </c>
      <c r="D64" s="45">
        <f t="shared" si="32"/>
        <v>0</v>
      </c>
      <c r="E64" s="31">
        <f t="shared" si="5"/>
        <v>0</v>
      </c>
      <c r="F64" s="14">
        <f t="shared" si="17"/>
        <v>100000</v>
      </c>
      <c r="G64" s="31">
        <f t="shared" si="32"/>
        <v>0</v>
      </c>
      <c r="H64" s="31">
        <f t="shared" si="32"/>
        <v>0</v>
      </c>
      <c r="I64" s="31">
        <f t="shared" si="32"/>
        <v>0</v>
      </c>
      <c r="J64" s="31">
        <f t="shared" si="32"/>
        <v>0</v>
      </c>
      <c r="K64" s="31">
        <f t="shared" si="32"/>
        <v>0</v>
      </c>
      <c r="L64" s="31">
        <f t="shared" si="32"/>
        <v>0</v>
      </c>
      <c r="M64" s="31">
        <f t="shared" si="32"/>
        <v>100000</v>
      </c>
      <c r="N64" s="31">
        <f t="shared" si="32"/>
        <v>0</v>
      </c>
      <c r="O64" s="31">
        <f t="shared" si="32"/>
        <v>0</v>
      </c>
      <c r="P64" s="31">
        <f t="shared" si="32"/>
        <v>0</v>
      </c>
      <c r="Q64" s="31">
        <f t="shared" si="32"/>
        <v>0</v>
      </c>
      <c r="R64" s="31">
        <f t="shared" si="32"/>
        <v>0</v>
      </c>
      <c r="S64" s="31">
        <f t="shared" si="32"/>
        <v>0</v>
      </c>
      <c r="T64" s="31">
        <f t="shared" si="32"/>
        <v>0</v>
      </c>
      <c r="U64" s="31">
        <f t="shared" si="32"/>
        <v>0</v>
      </c>
      <c r="V64" s="31">
        <f t="shared" si="32"/>
        <v>0</v>
      </c>
      <c r="W64" s="31">
        <f t="shared" si="32"/>
        <v>0</v>
      </c>
      <c r="X64" s="31">
        <f t="shared" si="32"/>
        <v>0</v>
      </c>
    </row>
    <row r="65" spans="1:25" s="26" customFormat="1" ht="31.5" customHeight="1" x14ac:dyDescent="0.25">
      <c r="A65" s="44" t="s">
        <v>56</v>
      </c>
      <c r="B65" s="39">
        <v>25000</v>
      </c>
      <c r="C65" s="27"/>
      <c r="D65" s="27"/>
      <c r="E65" s="31">
        <f t="shared" si="5"/>
        <v>0</v>
      </c>
      <c r="F65" s="14">
        <f t="shared" si="17"/>
        <v>25000</v>
      </c>
      <c r="G65" s="8"/>
      <c r="H65" s="8"/>
      <c r="I65" s="8"/>
      <c r="J65" s="8"/>
      <c r="K65" s="8"/>
      <c r="L65" s="8"/>
      <c r="M65" s="14">
        <f>B65</f>
        <v>25000</v>
      </c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25"/>
    </row>
    <row r="66" spans="1:25" s="26" customFormat="1" ht="30" x14ac:dyDescent="0.25">
      <c r="A66" s="44" t="s">
        <v>57</v>
      </c>
      <c r="B66" s="39">
        <v>75000</v>
      </c>
      <c r="C66" s="27"/>
      <c r="D66" s="27"/>
      <c r="E66" s="31">
        <f t="shared" si="5"/>
        <v>0</v>
      </c>
      <c r="F66" s="14">
        <f t="shared" si="17"/>
        <v>75000</v>
      </c>
      <c r="G66" s="8"/>
      <c r="H66" s="8"/>
      <c r="I66" s="8"/>
      <c r="J66" s="8"/>
      <c r="K66" s="8"/>
      <c r="L66" s="8"/>
      <c r="M66" s="14">
        <f>B66</f>
        <v>75000</v>
      </c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25"/>
    </row>
    <row r="67" spans="1:25" ht="31.5" customHeight="1" x14ac:dyDescent="0.25">
      <c r="A67" s="49" t="s">
        <v>58</v>
      </c>
      <c r="B67" s="45">
        <f>B68+B72+B76+B79</f>
        <v>3215000</v>
      </c>
      <c r="C67" s="45">
        <f t="shared" ref="C67:X67" si="33">C68+C72+C76+C79</f>
        <v>0</v>
      </c>
      <c r="D67" s="45">
        <f t="shared" si="33"/>
        <v>0</v>
      </c>
      <c r="E67" s="31">
        <f t="shared" si="5"/>
        <v>0</v>
      </c>
      <c r="F67" s="14">
        <f t="shared" si="17"/>
        <v>3215000</v>
      </c>
      <c r="G67" s="31">
        <f t="shared" si="33"/>
        <v>0</v>
      </c>
      <c r="H67" s="31">
        <f t="shared" si="33"/>
        <v>0</v>
      </c>
      <c r="I67" s="31">
        <f t="shared" si="33"/>
        <v>0</v>
      </c>
      <c r="J67" s="31">
        <f t="shared" si="33"/>
        <v>0</v>
      </c>
      <c r="K67" s="31">
        <f t="shared" si="33"/>
        <v>0</v>
      </c>
      <c r="L67" s="31">
        <f t="shared" si="33"/>
        <v>0</v>
      </c>
      <c r="M67" s="31">
        <f t="shared" si="33"/>
        <v>0</v>
      </c>
      <c r="N67" s="31">
        <f t="shared" si="33"/>
        <v>0</v>
      </c>
      <c r="O67" s="31">
        <f t="shared" si="33"/>
        <v>0</v>
      </c>
      <c r="P67" s="31">
        <f t="shared" si="33"/>
        <v>0</v>
      </c>
      <c r="Q67" s="31">
        <f t="shared" si="33"/>
        <v>0</v>
      </c>
      <c r="R67" s="31">
        <f t="shared" si="33"/>
        <v>3215000</v>
      </c>
      <c r="S67" s="31">
        <f t="shared" si="33"/>
        <v>0</v>
      </c>
      <c r="T67" s="31">
        <f t="shared" si="33"/>
        <v>0</v>
      </c>
      <c r="U67" s="31">
        <f t="shared" si="33"/>
        <v>0</v>
      </c>
      <c r="V67" s="31">
        <f t="shared" si="33"/>
        <v>0</v>
      </c>
      <c r="W67" s="31">
        <f t="shared" si="33"/>
        <v>0</v>
      </c>
      <c r="X67" s="31">
        <f t="shared" si="33"/>
        <v>0</v>
      </c>
    </row>
    <row r="68" spans="1:25" s="26" customFormat="1" ht="30" x14ac:dyDescent="0.25">
      <c r="A68" s="38" t="s">
        <v>59</v>
      </c>
      <c r="B68" s="39">
        <f>B69+B70+B71</f>
        <v>1120000</v>
      </c>
      <c r="C68" s="39">
        <f t="shared" ref="C68:X68" si="34">C69+C70+C71</f>
        <v>0</v>
      </c>
      <c r="D68" s="39">
        <f t="shared" si="34"/>
        <v>0</v>
      </c>
      <c r="E68" s="31">
        <f t="shared" si="5"/>
        <v>0</v>
      </c>
      <c r="F68" s="14">
        <f t="shared" si="17"/>
        <v>1120000</v>
      </c>
      <c r="G68" s="40">
        <f t="shared" si="34"/>
        <v>0</v>
      </c>
      <c r="H68" s="40">
        <f t="shared" si="34"/>
        <v>0</v>
      </c>
      <c r="I68" s="40">
        <f t="shared" si="34"/>
        <v>0</v>
      </c>
      <c r="J68" s="40">
        <f t="shared" si="34"/>
        <v>0</v>
      </c>
      <c r="K68" s="40">
        <f t="shared" si="34"/>
        <v>0</v>
      </c>
      <c r="L68" s="40">
        <f t="shared" si="34"/>
        <v>0</v>
      </c>
      <c r="M68" s="40">
        <f t="shared" si="34"/>
        <v>0</v>
      </c>
      <c r="N68" s="40">
        <f t="shared" si="34"/>
        <v>0</v>
      </c>
      <c r="O68" s="40">
        <f t="shared" si="34"/>
        <v>0</v>
      </c>
      <c r="P68" s="40">
        <f t="shared" si="34"/>
        <v>0</v>
      </c>
      <c r="Q68" s="40">
        <f t="shared" si="34"/>
        <v>0</v>
      </c>
      <c r="R68" s="40">
        <f t="shared" si="34"/>
        <v>1120000</v>
      </c>
      <c r="S68" s="40">
        <f t="shared" si="34"/>
        <v>0</v>
      </c>
      <c r="T68" s="40">
        <f t="shared" si="34"/>
        <v>0</v>
      </c>
      <c r="U68" s="40">
        <f t="shared" si="34"/>
        <v>0</v>
      </c>
      <c r="V68" s="40">
        <f t="shared" si="34"/>
        <v>0</v>
      </c>
      <c r="W68" s="40">
        <f t="shared" si="34"/>
        <v>0</v>
      </c>
      <c r="X68" s="40">
        <f t="shared" si="34"/>
        <v>0</v>
      </c>
      <c r="Y68" s="51"/>
    </row>
    <row r="69" spans="1:25" s="26" customFormat="1" x14ac:dyDescent="0.25">
      <c r="A69" s="38" t="s">
        <v>60</v>
      </c>
      <c r="B69" s="39">
        <v>400000</v>
      </c>
      <c r="C69" s="27"/>
      <c r="D69" s="27"/>
      <c r="E69" s="31">
        <f t="shared" si="5"/>
        <v>0</v>
      </c>
      <c r="F69" s="14">
        <f t="shared" si="17"/>
        <v>400000</v>
      </c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>
        <f t="shared" ref="R69:R83" si="35">B69</f>
        <v>400000</v>
      </c>
      <c r="S69" s="31"/>
      <c r="T69" s="31"/>
      <c r="U69" s="31"/>
      <c r="V69" s="31"/>
      <c r="W69" s="31"/>
      <c r="X69" s="31"/>
      <c r="Y69" s="51"/>
    </row>
    <row r="70" spans="1:25" s="26" customFormat="1" ht="30" x14ac:dyDescent="0.25">
      <c r="A70" s="38" t="s">
        <v>61</v>
      </c>
      <c r="B70" s="39">
        <v>400000</v>
      </c>
      <c r="C70" s="27"/>
      <c r="D70" s="27"/>
      <c r="E70" s="31">
        <f t="shared" si="5"/>
        <v>0</v>
      </c>
      <c r="F70" s="14">
        <f t="shared" si="17"/>
        <v>400000</v>
      </c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>
        <f t="shared" si="35"/>
        <v>400000</v>
      </c>
      <c r="S70" s="31"/>
      <c r="T70" s="31"/>
      <c r="U70" s="31"/>
      <c r="V70" s="31"/>
      <c r="W70" s="31"/>
      <c r="X70" s="31"/>
      <c r="Y70" s="51"/>
    </row>
    <row r="71" spans="1:25" s="52" customFormat="1" x14ac:dyDescent="0.25">
      <c r="A71" s="38" t="s">
        <v>62</v>
      </c>
      <c r="B71" s="39">
        <v>320000</v>
      </c>
      <c r="C71" s="27"/>
      <c r="D71" s="27"/>
      <c r="E71" s="31">
        <f t="shared" si="5"/>
        <v>0</v>
      </c>
      <c r="F71" s="14">
        <f t="shared" si="17"/>
        <v>320000</v>
      </c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>
        <f t="shared" si="35"/>
        <v>320000</v>
      </c>
      <c r="S71" s="31"/>
      <c r="T71" s="31"/>
      <c r="U71" s="31"/>
      <c r="V71" s="31"/>
      <c r="W71" s="31"/>
      <c r="X71" s="31"/>
      <c r="Y71" s="51"/>
    </row>
    <row r="72" spans="1:25" s="52" customFormat="1" ht="30" x14ac:dyDescent="0.25">
      <c r="A72" s="38" t="s">
        <v>63</v>
      </c>
      <c r="B72" s="39">
        <f>B73+B74+B75</f>
        <v>1810000</v>
      </c>
      <c r="C72" s="39">
        <f t="shared" ref="C72:X72" si="36">C73+C74+C75</f>
        <v>0</v>
      </c>
      <c r="D72" s="39">
        <f t="shared" si="36"/>
        <v>0</v>
      </c>
      <c r="E72" s="31">
        <f t="shared" si="5"/>
        <v>0</v>
      </c>
      <c r="F72" s="14">
        <f t="shared" si="17"/>
        <v>1810000</v>
      </c>
      <c r="G72" s="40">
        <f t="shared" si="36"/>
        <v>0</v>
      </c>
      <c r="H72" s="40">
        <f t="shared" si="36"/>
        <v>0</v>
      </c>
      <c r="I72" s="40">
        <f t="shared" si="36"/>
        <v>0</v>
      </c>
      <c r="J72" s="40">
        <f t="shared" si="36"/>
        <v>0</v>
      </c>
      <c r="K72" s="40">
        <f t="shared" si="36"/>
        <v>0</v>
      </c>
      <c r="L72" s="40">
        <f t="shared" si="36"/>
        <v>0</v>
      </c>
      <c r="M72" s="40">
        <f t="shared" si="36"/>
        <v>0</v>
      </c>
      <c r="N72" s="40">
        <f t="shared" si="36"/>
        <v>0</v>
      </c>
      <c r="O72" s="40">
        <f t="shared" si="36"/>
        <v>0</v>
      </c>
      <c r="P72" s="40">
        <f t="shared" si="36"/>
        <v>0</v>
      </c>
      <c r="Q72" s="40">
        <f t="shared" si="36"/>
        <v>0</v>
      </c>
      <c r="R72" s="40">
        <f t="shared" si="36"/>
        <v>1810000</v>
      </c>
      <c r="S72" s="40">
        <f t="shared" si="36"/>
        <v>0</v>
      </c>
      <c r="T72" s="40">
        <f t="shared" si="36"/>
        <v>0</v>
      </c>
      <c r="U72" s="40">
        <f t="shared" si="36"/>
        <v>0</v>
      </c>
      <c r="V72" s="40">
        <f t="shared" si="36"/>
        <v>0</v>
      </c>
      <c r="W72" s="40">
        <f t="shared" si="36"/>
        <v>0</v>
      </c>
      <c r="X72" s="40">
        <f t="shared" si="36"/>
        <v>0</v>
      </c>
      <c r="Y72" s="51"/>
    </row>
    <row r="73" spans="1:25" s="52" customFormat="1" x14ac:dyDescent="0.25">
      <c r="A73" s="38" t="s">
        <v>60</v>
      </c>
      <c r="B73" s="39">
        <v>650000</v>
      </c>
      <c r="C73" s="27"/>
      <c r="D73" s="27"/>
      <c r="E73" s="31">
        <f t="shared" si="5"/>
        <v>0</v>
      </c>
      <c r="F73" s="14">
        <f t="shared" si="17"/>
        <v>650000</v>
      </c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>
        <f t="shared" si="35"/>
        <v>650000</v>
      </c>
      <c r="S73" s="31"/>
      <c r="T73" s="31"/>
      <c r="U73" s="31"/>
      <c r="V73" s="31"/>
      <c r="W73" s="31"/>
      <c r="X73" s="31"/>
      <c r="Y73" s="51"/>
    </row>
    <row r="74" spans="1:25" s="52" customFormat="1" ht="30" x14ac:dyDescent="0.25">
      <c r="A74" s="38" t="s">
        <v>61</v>
      </c>
      <c r="B74" s="39">
        <v>600000</v>
      </c>
      <c r="C74" s="27"/>
      <c r="D74" s="27"/>
      <c r="E74" s="31">
        <f t="shared" si="5"/>
        <v>0</v>
      </c>
      <c r="F74" s="14">
        <f t="shared" si="17"/>
        <v>600000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>
        <f t="shared" si="35"/>
        <v>600000</v>
      </c>
      <c r="S74" s="31"/>
      <c r="T74" s="31"/>
      <c r="U74" s="31"/>
      <c r="V74" s="31"/>
      <c r="W74" s="31"/>
      <c r="X74" s="31"/>
      <c r="Y74" s="51"/>
    </row>
    <row r="75" spans="1:25" s="52" customFormat="1" x14ac:dyDescent="0.25">
      <c r="A75" s="38" t="s">
        <v>62</v>
      </c>
      <c r="B75" s="39">
        <v>560000</v>
      </c>
      <c r="C75" s="27"/>
      <c r="D75" s="27"/>
      <c r="E75" s="31">
        <f t="shared" si="5"/>
        <v>0</v>
      </c>
      <c r="F75" s="14">
        <f t="shared" si="17"/>
        <v>560000</v>
      </c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>
        <f t="shared" si="35"/>
        <v>560000</v>
      </c>
      <c r="S75" s="31"/>
      <c r="T75" s="31"/>
      <c r="U75" s="31"/>
      <c r="V75" s="31"/>
      <c r="W75" s="31"/>
      <c r="X75" s="31"/>
      <c r="Y75" s="51"/>
    </row>
    <row r="76" spans="1:25" s="52" customFormat="1" ht="30" x14ac:dyDescent="0.25">
      <c r="A76" s="38" t="s">
        <v>64</v>
      </c>
      <c r="B76" s="39">
        <f>B77+B78</f>
        <v>135000</v>
      </c>
      <c r="C76" s="39">
        <f t="shared" ref="C76:X76" si="37">C77+C78</f>
        <v>0</v>
      </c>
      <c r="D76" s="39">
        <f t="shared" si="37"/>
        <v>0</v>
      </c>
      <c r="E76" s="31">
        <f t="shared" si="5"/>
        <v>0</v>
      </c>
      <c r="F76" s="14">
        <f t="shared" si="17"/>
        <v>135000</v>
      </c>
      <c r="G76" s="40">
        <f t="shared" si="37"/>
        <v>0</v>
      </c>
      <c r="H76" s="40">
        <f t="shared" si="37"/>
        <v>0</v>
      </c>
      <c r="I76" s="40">
        <f t="shared" si="37"/>
        <v>0</v>
      </c>
      <c r="J76" s="40">
        <f t="shared" si="37"/>
        <v>0</v>
      </c>
      <c r="K76" s="40">
        <f t="shared" si="37"/>
        <v>0</v>
      </c>
      <c r="L76" s="40">
        <f t="shared" si="37"/>
        <v>0</v>
      </c>
      <c r="M76" s="40">
        <f t="shared" si="37"/>
        <v>0</v>
      </c>
      <c r="N76" s="40">
        <f t="shared" si="37"/>
        <v>0</v>
      </c>
      <c r="O76" s="40">
        <f t="shared" si="37"/>
        <v>0</v>
      </c>
      <c r="P76" s="40">
        <f t="shared" si="37"/>
        <v>0</v>
      </c>
      <c r="Q76" s="40">
        <f t="shared" si="37"/>
        <v>0</v>
      </c>
      <c r="R76" s="40">
        <f t="shared" si="37"/>
        <v>135000</v>
      </c>
      <c r="S76" s="40">
        <f t="shared" si="37"/>
        <v>0</v>
      </c>
      <c r="T76" s="40">
        <f t="shared" si="37"/>
        <v>0</v>
      </c>
      <c r="U76" s="40">
        <f t="shared" si="37"/>
        <v>0</v>
      </c>
      <c r="V76" s="40">
        <f t="shared" si="37"/>
        <v>0</v>
      </c>
      <c r="W76" s="40">
        <f t="shared" si="37"/>
        <v>0</v>
      </c>
      <c r="X76" s="40">
        <f t="shared" si="37"/>
        <v>0</v>
      </c>
      <c r="Y76" s="51"/>
    </row>
    <row r="77" spans="1:25" s="52" customFormat="1" x14ac:dyDescent="0.25">
      <c r="A77" s="38" t="s">
        <v>65</v>
      </c>
      <c r="B77" s="39">
        <v>65000</v>
      </c>
      <c r="C77" s="27"/>
      <c r="D77" s="27"/>
      <c r="E77" s="31">
        <f t="shared" si="5"/>
        <v>0</v>
      </c>
      <c r="F77" s="14">
        <f t="shared" si="17"/>
        <v>65000</v>
      </c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>
        <f t="shared" si="35"/>
        <v>65000</v>
      </c>
      <c r="S77" s="31"/>
      <c r="T77" s="31"/>
      <c r="U77" s="31"/>
      <c r="V77" s="31"/>
      <c r="W77" s="31"/>
      <c r="X77" s="31"/>
      <c r="Y77" s="51"/>
    </row>
    <row r="78" spans="1:25" s="52" customFormat="1" x14ac:dyDescent="0.25">
      <c r="A78" s="38" t="s">
        <v>62</v>
      </c>
      <c r="B78" s="39">
        <v>70000</v>
      </c>
      <c r="C78" s="27"/>
      <c r="D78" s="27"/>
      <c r="E78" s="31">
        <f t="shared" si="5"/>
        <v>0</v>
      </c>
      <c r="F78" s="14">
        <f t="shared" si="17"/>
        <v>70000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>
        <f t="shared" si="35"/>
        <v>70000</v>
      </c>
      <c r="S78" s="31"/>
      <c r="T78" s="31"/>
      <c r="U78" s="31"/>
      <c r="V78" s="31"/>
      <c r="W78" s="31"/>
      <c r="X78" s="31"/>
      <c r="Y78" s="51"/>
    </row>
    <row r="79" spans="1:25" s="52" customFormat="1" ht="30" x14ac:dyDescent="0.25">
      <c r="A79" s="38" t="s">
        <v>66</v>
      </c>
      <c r="B79" s="39">
        <f>B80</f>
        <v>150000</v>
      </c>
      <c r="C79" s="39">
        <f t="shared" ref="C79:X79" si="38">C80</f>
        <v>0</v>
      </c>
      <c r="D79" s="39">
        <f t="shared" si="38"/>
        <v>0</v>
      </c>
      <c r="E79" s="31">
        <f t="shared" si="5"/>
        <v>0</v>
      </c>
      <c r="F79" s="14">
        <f t="shared" si="17"/>
        <v>150000</v>
      </c>
      <c r="G79" s="40">
        <f t="shared" si="38"/>
        <v>0</v>
      </c>
      <c r="H79" s="40">
        <f t="shared" si="38"/>
        <v>0</v>
      </c>
      <c r="I79" s="40">
        <f t="shared" si="38"/>
        <v>0</v>
      </c>
      <c r="J79" s="40">
        <f t="shared" si="38"/>
        <v>0</v>
      </c>
      <c r="K79" s="40">
        <f t="shared" si="38"/>
        <v>0</v>
      </c>
      <c r="L79" s="40">
        <f t="shared" si="38"/>
        <v>0</v>
      </c>
      <c r="M79" s="40">
        <f t="shared" si="38"/>
        <v>0</v>
      </c>
      <c r="N79" s="40">
        <f t="shared" si="38"/>
        <v>0</v>
      </c>
      <c r="O79" s="40">
        <f t="shared" si="38"/>
        <v>0</v>
      </c>
      <c r="P79" s="40">
        <f t="shared" si="38"/>
        <v>0</v>
      </c>
      <c r="Q79" s="40">
        <f t="shared" si="38"/>
        <v>0</v>
      </c>
      <c r="R79" s="40">
        <f t="shared" si="38"/>
        <v>150000</v>
      </c>
      <c r="S79" s="40">
        <f t="shared" si="38"/>
        <v>0</v>
      </c>
      <c r="T79" s="40">
        <f t="shared" si="38"/>
        <v>0</v>
      </c>
      <c r="U79" s="40">
        <f t="shared" si="38"/>
        <v>0</v>
      </c>
      <c r="V79" s="40">
        <f t="shared" si="38"/>
        <v>0</v>
      </c>
      <c r="W79" s="40">
        <f t="shared" si="38"/>
        <v>0</v>
      </c>
      <c r="X79" s="40">
        <f t="shared" si="38"/>
        <v>0</v>
      </c>
      <c r="Y79" s="51"/>
    </row>
    <row r="80" spans="1:25" s="52" customFormat="1" x14ac:dyDescent="0.25">
      <c r="A80" s="38" t="s">
        <v>65</v>
      </c>
      <c r="B80" s="39">
        <v>150000</v>
      </c>
      <c r="C80" s="27"/>
      <c r="D80" s="27"/>
      <c r="E80" s="31">
        <f t="shared" si="5"/>
        <v>0</v>
      </c>
      <c r="F80" s="14">
        <f t="shared" si="17"/>
        <v>150000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>
        <f t="shared" si="35"/>
        <v>150000</v>
      </c>
      <c r="S80" s="31"/>
      <c r="T80" s="31"/>
      <c r="U80" s="31"/>
      <c r="V80" s="31"/>
      <c r="W80" s="31"/>
      <c r="X80" s="31"/>
      <c r="Y80" s="51"/>
    </row>
    <row r="81" spans="1:25" s="4" customFormat="1" ht="30" x14ac:dyDescent="0.25">
      <c r="A81" s="19" t="s">
        <v>67</v>
      </c>
      <c r="B81" s="45">
        <f>B82+B83+B84</f>
        <v>0</v>
      </c>
      <c r="C81" s="45">
        <f t="shared" ref="C81:X81" si="39">C82+C83+C84</f>
        <v>1738082</v>
      </c>
      <c r="D81" s="45">
        <f t="shared" si="39"/>
        <v>9437205</v>
      </c>
      <c r="E81" s="31">
        <f t="shared" si="5"/>
        <v>0</v>
      </c>
      <c r="F81" s="14">
        <f t="shared" si="17"/>
        <v>0</v>
      </c>
      <c r="G81" s="31">
        <f t="shared" si="39"/>
        <v>0</v>
      </c>
      <c r="H81" s="31">
        <f t="shared" si="39"/>
        <v>0</v>
      </c>
      <c r="I81" s="31">
        <f t="shared" si="39"/>
        <v>0</v>
      </c>
      <c r="J81" s="31">
        <f t="shared" si="39"/>
        <v>0</v>
      </c>
      <c r="K81" s="31">
        <f t="shared" si="39"/>
        <v>0</v>
      </c>
      <c r="L81" s="31">
        <f t="shared" si="39"/>
        <v>0</v>
      </c>
      <c r="M81" s="31">
        <f t="shared" si="39"/>
        <v>0</v>
      </c>
      <c r="N81" s="31">
        <f t="shared" si="39"/>
        <v>0</v>
      </c>
      <c r="O81" s="31">
        <f t="shared" si="39"/>
        <v>0</v>
      </c>
      <c r="P81" s="31">
        <f t="shared" si="39"/>
        <v>0</v>
      </c>
      <c r="Q81" s="31">
        <f t="shared" si="39"/>
        <v>0</v>
      </c>
      <c r="R81" s="31">
        <f t="shared" si="39"/>
        <v>0</v>
      </c>
      <c r="S81" s="31">
        <f t="shared" si="39"/>
        <v>0</v>
      </c>
      <c r="T81" s="31">
        <f t="shared" si="39"/>
        <v>0</v>
      </c>
      <c r="U81" s="31">
        <f t="shared" si="39"/>
        <v>0</v>
      </c>
      <c r="V81" s="31">
        <f t="shared" si="39"/>
        <v>0</v>
      </c>
      <c r="W81" s="31">
        <f t="shared" si="39"/>
        <v>0</v>
      </c>
      <c r="X81" s="31">
        <f t="shared" si="39"/>
        <v>0</v>
      </c>
      <c r="Y81" s="53"/>
    </row>
    <row r="82" spans="1:25" s="4" customFormat="1" ht="17.25" customHeight="1" x14ac:dyDescent="0.25">
      <c r="A82" s="19" t="s">
        <v>68</v>
      </c>
      <c r="B82" s="45"/>
      <c r="C82" s="16">
        <v>1738082</v>
      </c>
      <c r="D82" s="16"/>
      <c r="E82" s="31">
        <f t="shared" si="5"/>
        <v>0</v>
      </c>
      <c r="F82" s="14">
        <f t="shared" si="17"/>
        <v>0</v>
      </c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>
        <f t="shared" si="35"/>
        <v>0</v>
      </c>
      <c r="S82" s="31"/>
      <c r="T82" s="31"/>
      <c r="U82" s="31"/>
      <c r="V82" s="31"/>
      <c r="W82" s="31"/>
      <c r="X82" s="31"/>
      <c r="Y82" s="53"/>
    </row>
    <row r="83" spans="1:25" s="4" customFormat="1" ht="17.25" customHeight="1" x14ac:dyDescent="0.25">
      <c r="A83" s="19" t="s">
        <v>69</v>
      </c>
      <c r="B83" s="45"/>
      <c r="C83" s="16"/>
      <c r="D83" s="16">
        <v>1615000</v>
      </c>
      <c r="E83" s="31">
        <f t="shared" si="5"/>
        <v>0</v>
      </c>
      <c r="F83" s="14">
        <f t="shared" si="17"/>
        <v>0</v>
      </c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>
        <f t="shared" si="35"/>
        <v>0</v>
      </c>
      <c r="S83" s="31"/>
      <c r="T83" s="31"/>
      <c r="U83" s="31"/>
      <c r="V83" s="31"/>
      <c r="W83" s="31"/>
      <c r="X83" s="31"/>
      <c r="Y83" s="53"/>
    </row>
    <row r="84" spans="1:25" s="4" customFormat="1" ht="30" x14ac:dyDescent="0.25">
      <c r="A84" s="19" t="s">
        <v>70</v>
      </c>
      <c r="B84" s="45"/>
      <c r="C84" s="16"/>
      <c r="D84" s="16">
        <v>7822205</v>
      </c>
      <c r="E84" s="31">
        <f t="shared" si="5"/>
        <v>0</v>
      </c>
      <c r="F84" s="14">
        <f t="shared" ref="F84" si="40">SUM(G84:X84)</f>
        <v>0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>
        <f>B84</f>
        <v>0</v>
      </c>
      <c r="S84" s="31"/>
      <c r="T84" s="31"/>
      <c r="U84" s="31"/>
      <c r="V84" s="31"/>
      <c r="W84" s="31"/>
      <c r="X84" s="31"/>
      <c r="Y84" s="53"/>
    </row>
    <row r="85" spans="1:25" x14ac:dyDescent="0.25">
      <c r="A85" s="41" t="s">
        <v>71</v>
      </c>
      <c r="B85" s="42">
        <f>B89+B90+B93+B97+B98+B99+B102</f>
        <v>3024882</v>
      </c>
      <c r="C85" s="42">
        <f t="shared" ref="C85:X85" si="41">C89+C90+C93+C97+C98+C99+C102</f>
        <v>0</v>
      </c>
      <c r="D85" s="42">
        <f t="shared" si="41"/>
        <v>0</v>
      </c>
      <c r="E85" s="31">
        <f t="shared" si="5"/>
        <v>0</v>
      </c>
      <c r="F85" s="14">
        <f t="shared" ref="F85:F96" si="42">SUM(G85:X85)</f>
        <v>3024882</v>
      </c>
      <c r="G85" s="43">
        <f t="shared" si="41"/>
        <v>0</v>
      </c>
      <c r="H85" s="43">
        <f t="shared" si="41"/>
        <v>0</v>
      </c>
      <c r="I85" s="43">
        <f t="shared" si="41"/>
        <v>0</v>
      </c>
      <c r="J85" s="43">
        <f t="shared" si="41"/>
        <v>0</v>
      </c>
      <c r="K85" s="43">
        <f t="shared" si="41"/>
        <v>0</v>
      </c>
      <c r="L85" s="43">
        <f t="shared" si="41"/>
        <v>0</v>
      </c>
      <c r="M85" s="43">
        <f t="shared" si="41"/>
        <v>1000000</v>
      </c>
      <c r="N85" s="43">
        <f t="shared" si="41"/>
        <v>2024882</v>
      </c>
      <c r="O85" s="43">
        <f t="shared" si="41"/>
        <v>0</v>
      </c>
      <c r="P85" s="43">
        <f t="shared" si="41"/>
        <v>0</v>
      </c>
      <c r="Q85" s="43">
        <f t="shared" si="41"/>
        <v>0</v>
      </c>
      <c r="R85" s="43">
        <f t="shared" si="41"/>
        <v>0</v>
      </c>
      <c r="S85" s="43">
        <f t="shared" si="41"/>
        <v>0</v>
      </c>
      <c r="T85" s="43">
        <f t="shared" si="41"/>
        <v>0</v>
      </c>
      <c r="U85" s="43">
        <f t="shared" si="41"/>
        <v>0</v>
      </c>
      <c r="V85" s="43">
        <f t="shared" si="41"/>
        <v>0</v>
      </c>
      <c r="W85" s="43">
        <f t="shared" si="41"/>
        <v>0</v>
      </c>
      <c r="X85" s="43">
        <f t="shared" si="41"/>
        <v>0</v>
      </c>
      <c r="Y85" s="3"/>
    </row>
    <row r="86" spans="1:25" s="26" customFormat="1" x14ac:dyDescent="0.25">
      <c r="A86" s="44" t="s">
        <v>38</v>
      </c>
      <c r="B86" s="39">
        <f>B89+B98</f>
        <v>1514280</v>
      </c>
      <c r="C86" s="39">
        <f t="shared" ref="C86:X86" si="43">C89+C98</f>
        <v>0</v>
      </c>
      <c r="D86" s="39">
        <f t="shared" si="43"/>
        <v>0</v>
      </c>
      <c r="E86" s="31">
        <f t="shared" si="5"/>
        <v>0</v>
      </c>
      <c r="F86" s="14">
        <f t="shared" si="42"/>
        <v>1514280</v>
      </c>
      <c r="G86" s="40">
        <f t="shared" si="43"/>
        <v>0</v>
      </c>
      <c r="H86" s="40">
        <f t="shared" si="43"/>
        <v>0</v>
      </c>
      <c r="I86" s="40">
        <f t="shared" si="43"/>
        <v>0</v>
      </c>
      <c r="J86" s="40">
        <f t="shared" si="43"/>
        <v>0</v>
      </c>
      <c r="K86" s="40">
        <f t="shared" si="43"/>
        <v>0</v>
      </c>
      <c r="L86" s="40">
        <f t="shared" si="43"/>
        <v>0</v>
      </c>
      <c r="M86" s="40">
        <f t="shared" si="43"/>
        <v>0</v>
      </c>
      <c r="N86" s="40">
        <f t="shared" si="43"/>
        <v>1514280</v>
      </c>
      <c r="O86" s="40">
        <f t="shared" si="43"/>
        <v>0</v>
      </c>
      <c r="P86" s="40">
        <f t="shared" si="43"/>
        <v>0</v>
      </c>
      <c r="Q86" s="40">
        <f t="shared" si="43"/>
        <v>0</v>
      </c>
      <c r="R86" s="40">
        <f t="shared" si="43"/>
        <v>0</v>
      </c>
      <c r="S86" s="40">
        <f t="shared" si="43"/>
        <v>0</v>
      </c>
      <c r="T86" s="40">
        <f t="shared" si="43"/>
        <v>0</v>
      </c>
      <c r="U86" s="40">
        <f t="shared" si="43"/>
        <v>0</v>
      </c>
      <c r="V86" s="40">
        <f t="shared" si="43"/>
        <v>0</v>
      </c>
      <c r="W86" s="40">
        <f t="shared" si="43"/>
        <v>0</v>
      </c>
      <c r="X86" s="40">
        <f t="shared" si="43"/>
        <v>0</v>
      </c>
      <c r="Y86" s="54"/>
    </row>
    <row r="87" spans="1:25" s="26" customFormat="1" x14ac:dyDescent="0.25">
      <c r="A87" s="44" t="s">
        <v>39</v>
      </c>
      <c r="B87" s="39">
        <f>B90+B94+B95+B96+B97+B100+B101+B102-75000</f>
        <v>1435602</v>
      </c>
      <c r="C87" s="39">
        <f t="shared" ref="C87:X87" si="44">C90+C94+C95+C96+C97+C100+C101+C102</f>
        <v>0</v>
      </c>
      <c r="D87" s="39">
        <f t="shared" si="44"/>
        <v>0</v>
      </c>
      <c r="E87" s="31">
        <f t="shared" si="5"/>
        <v>0</v>
      </c>
      <c r="F87" s="14">
        <f t="shared" si="42"/>
        <v>1435602</v>
      </c>
      <c r="G87" s="40">
        <f t="shared" si="44"/>
        <v>0</v>
      </c>
      <c r="H87" s="40">
        <f t="shared" si="44"/>
        <v>0</v>
      </c>
      <c r="I87" s="40">
        <f t="shared" si="44"/>
        <v>0</v>
      </c>
      <c r="J87" s="40">
        <f t="shared" si="44"/>
        <v>0</v>
      </c>
      <c r="K87" s="40">
        <f t="shared" si="44"/>
        <v>0</v>
      </c>
      <c r="L87" s="40">
        <f t="shared" si="44"/>
        <v>0</v>
      </c>
      <c r="M87" s="40">
        <f t="shared" si="44"/>
        <v>1000000</v>
      </c>
      <c r="N87" s="40">
        <f>N90+N94+N95+N96+N97+N100+N101+N102-75000</f>
        <v>435602</v>
      </c>
      <c r="O87" s="40">
        <f t="shared" si="44"/>
        <v>0</v>
      </c>
      <c r="P87" s="40">
        <f t="shared" si="44"/>
        <v>0</v>
      </c>
      <c r="Q87" s="40">
        <f t="shared" si="44"/>
        <v>0</v>
      </c>
      <c r="R87" s="40">
        <f t="shared" si="44"/>
        <v>0</v>
      </c>
      <c r="S87" s="40">
        <f t="shared" si="44"/>
        <v>0</v>
      </c>
      <c r="T87" s="40">
        <f t="shared" si="44"/>
        <v>0</v>
      </c>
      <c r="U87" s="40">
        <f t="shared" si="44"/>
        <v>0</v>
      </c>
      <c r="V87" s="40">
        <f t="shared" si="44"/>
        <v>0</v>
      </c>
      <c r="W87" s="40">
        <f t="shared" si="44"/>
        <v>0</v>
      </c>
      <c r="X87" s="40">
        <f t="shared" si="44"/>
        <v>0</v>
      </c>
      <c r="Y87" s="54"/>
    </row>
    <row r="88" spans="1:25" s="26" customFormat="1" ht="30" x14ac:dyDescent="0.25">
      <c r="A88" s="44" t="s">
        <v>33</v>
      </c>
      <c r="B88" s="39">
        <v>75000</v>
      </c>
      <c r="C88" s="39"/>
      <c r="D88" s="39"/>
      <c r="E88" s="31">
        <f t="shared" si="5"/>
        <v>0</v>
      </c>
      <c r="F88" s="14">
        <f t="shared" si="42"/>
        <v>75000</v>
      </c>
      <c r="G88" s="40"/>
      <c r="H88" s="40"/>
      <c r="I88" s="40"/>
      <c r="J88" s="40"/>
      <c r="K88" s="40"/>
      <c r="L88" s="40"/>
      <c r="M88" s="40"/>
      <c r="N88" s="40">
        <v>75000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54"/>
    </row>
    <row r="89" spans="1:25" ht="49.5" customHeight="1" x14ac:dyDescent="0.25">
      <c r="A89" s="15" t="s">
        <v>72</v>
      </c>
      <c r="B89" s="45">
        <v>14280</v>
      </c>
      <c r="C89" s="55"/>
      <c r="D89" s="55"/>
      <c r="E89" s="31">
        <f t="shared" ref="E89:E152" si="45">B89-F89</f>
        <v>0</v>
      </c>
      <c r="F89" s="14">
        <f t="shared" si="42"/>
        <v>14280</v>
      </c>
      <c r="G89" s="14"/>
      <c r="H89" s="14"/>
      <c r="I89" s="14"/>
      <c r="J89" s="14"/>
      <c r="K89" s="14"/>
      <c r="L89" s="14"/>
      <c r="M89" s="14"/>
      <c r="N89" s="14">
        <f t="shared" ref="N89:N92" si="46">B89</f>
        <v>14280</v>
      </c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3"/>
    </row>
    <row r="90" spans="1:25" ht="13.5" customHeight="1" x14ac:dyDescent="0.25">
      <c r="A90" s="15" t="s">
        <v>73</v>
      </c>
      <c r="B90" s="45">
        <f>B92+B91</f>
        <v>232008</v>
      </c>
      <c r="C90" s="45">
        <f t="shared" ref="C90:X90" si="47">C92+C91</f>
        <v>0</v>
      </c>
      <c r="D90" s="45">
        <f t="shared" si="47"/>
        <v>0</v>
      </c>
      <c r="E90" s="31">
        <f t="shared" si="45"/>
        <v>0</v>
      </c>
      <c r="F90" s="14">
        <f t="shared" si="42"/>
        <v>232008</v>
      </c>
      <c r="G90" s="31">
        <f t="shared" si="47"/>
        <v>0</v>
      </c>
      <c r="H90" s="31">
        <f t="shared" si="47"/>
        <v>0</v>
      </c>
      <c r="I90" s="31">
        <f t="shared" si="47"/>
        <v>0</v>
      </c>
      <c r="J90" s="31">
        <f t="shared" si="47"/>
        <v>0</v>
      </c>
      <c r="K90" s="31">
        <f t="shared" si="47"/>
        <v>0</v>
      </c>
      <c r="L90" s="31">
        <f t="shared" si="47"/>
        <v>0</v>
      </c>
      <c r="M90" s="31">
        <f t="shared" si="47"/>
        <v>0</v>
      </c>
      <c r="N90" s="31">
        <f t="shared" si="47"/>
        <v>232008</v>
      </c>
      <c r="O90" s="31">
        <f t="shared" si="47"/>
        <v>0</v>
      </c>
      <c r="P90" s="31">
        <f t="shared" si="47"/>
        <v>0</v>
      </c>
      <c r="Q90" s="31">
        <f t="shared" si="47"/>
        <v>0</v>
      </c>
      <c r="R90" s="31">
        <f t="shared" si="47"/>
        <v>0</v>
      </c>
      <c r="S90" s="31">
        <f t="shared" si="47"/>
        <v>0</v>
      </c>
      <c r="T90" s="31">
        <f t="shared" si="47"/>
        <v>0</v>
      </c>
      <c r="U90" s="31">
        <f t="shared" si="47"/>
        <v>0</v>
      </c>
      <c r="V90" s="31">
        <f t="shared" si="47"/>
        <v>0</v>
      </c>
      <c r="W90" s="31">
        <f t="shared" si="47"/>
        <v>0</v>
      </c>
      <c r="X90" s="31">
        <f t="shared" si="47"/>
        <v>0</v>
      </c>
      <c r="Y90" s="3"/>
    </row>
    <row r="91" spans="1:25" ht="49.5" customHeight="1" x14ac:dyDescent="0.25">
      <c r="A91" s="15" t="s">
        <v>74</v>
      </c>
      <c r="B91" s="45">
        <v>-3594</v>
      </c>
      <c r="C91" s="55"/>
      <c r="D91" s="55"/>
      <c r="E91" s="31">
        <f t="shared" si="45"/>
        <v>0</v>
      </c>
      <c r="F91" s="14">
        <f t="shared" si="42"/>
        <v>-3594</v>
      </c>
      <c r="G91" s="14"/>
      <c r="H91" s="14"/>
      <c r="I91" s="14"/>
      <c r="J91" s="14"/>
      <c r="K91" s="14"/>
      <c r="L91" s="14"/>
      <c r="M91" s="14"/>
      <c r="N91" s="14">
        <f t="shared" si="46"/>
        <v>-3594</v>
      </c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3"/>
    </row>
    <row r="92" spans="1:25" ht="33.75" customHeight="1" x14ac:dyDescent="0.25">
      <c r="A92" s="15" t="s">
        <v>75</v>
      </c>
      <c r="B92" s="45">
        <v>235602</v>
      </c>
      <c r="C92" s="55"/>
      <c r="D92" s="55"/>
      <c r="E92" s="31">
        <f t="shared" si="45"/>
        <v>0</v>
      </c>
      <c r="F92" s="14">
        <f t="shared" si="42"/>
        <v>235602</v>
      </c>
      <c r="G92" s="14"/>
      <c r="H92" s="14"/>
      <c r="I92" s="14"/>
      <c r="J92" s="14"/>
      <c r="K92" s="14"/>
      <c r="L92" s="14"/>
      <c r="M92" s="14"/>
      <c r="N92" s="14">
        <f t="shared" si="46"/>
        <v>235602</v>
      </c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3"/>
    </row>
    <row r="93" spans="1:25" x14ac:dyDescent="0.25">
      <c r="A93" s="15" t="s">
        <v>76</v>
      </c>
      <c r="B93" s="45">
        <f>B94+B95+B96</f>
        <v>47368</v>
      </c>
      <c r="C93" s="45">
        <f t="shared" ref="C93:X93" si="48">C94+C95+C96</f>
        <v>0</v>
      </c>
      <c r="D93" s="45">
        <f t="shared" si="48"/>
        <v>0</v>
      </c>
      <c r="E93" s="31">
        <f t="shared" si="45"/>
        <v>0</v>
      </c>
      <c r="F93" s="14">
        <f t="shared" si="42"/>
        <v>47368</v>
      </c>
      <c r="G93" s="31">
        <f t="shared" si="48"/>
        <v>0</v>
      </c>
      <c r="H93" s="31">
        <f t="shared" si="48"/>
        <v>0</v>
      </c>
      <c r="I93" s="31">
        <f t="shared" si="48"/>
        <v>0</v>
      </c>
      <c r="J93" s="31">
        <f t="shared" si="48"/>
        <v>0</v>
      </c>
      <c r="K93" s="31">
        <f t="shared" si="48"/>
        <v>0</v>
      </c>
      <c r="L93" s="31">
        <f t="shared" si="48"/>
        <v>0</v>
      </c>
      <c r="M93" s="31">
        <f t="shared" si="48"/>
        <v>0</v>
      </c>
      <c r="N93" s="31">
        <f t="shared" si="48"/>
        <v>47368</v>
      </c>
      <c r="O93" s="31">
        <f t="shared" si="48"/>
        <v>0</v>
      </c>
      <c r="P93" s="31">
        <f t="shared" si="48"/>
        <v>0</v>
      </c>
      <c r="Q93" s="31">
        <f t="shared" si="48"/>
        <v>0</v>
      </c>
      <c r="R93" s="31">
        <f t="shared" si="48"/>
        <v>0</v>
      </c>
      <c r="S93" s="31">
        <f t="shared" si="48"/>
        <v>0</v>
      </c>
      <c r="T93" s="31">
        <f t="shared" si="48"/>
        <v>0</v>
      </c>
      <c r="U93" s="31">
        <f t="shared" si="48"/>
        <v>0</v>
      </c>
      <c r="V93" s="31">
        <f t="shared" si="48"/>
        <v>0</v>
      </c>
      <c r="W93" s="31">
        <f t="shared" si="48"/>
        <v>0</v>
      </c>
      <c r="X93" s="31">
        <f t="shared" si="48"/>
        <v>0</v>
      </c>
      <c r="Y93" s="3"/>
    </row>
    <row r="94" spans="1:25" ht="32.25" customHeight="1" x14ac:dyDescent="0.25">
      <c r="A94" s="15" t="s">
        <v>77</v>
      </c>
      <c r="B94" s="45">
        <v>-2632</v>
      </c>
      <c r="C94" s="55"/>
      <c r="D94" s="55"/>
      <c r="E94" s="31">
        <f t="shared" si="45"/>
        <v>0</v>
      </c>
      <c r="F94" s="14">
        <f t="shared" si="42"/>
        <v>-2632</v>
      </c>
      <c r="G94" s="14"/>
      <c r="H94" s="14"/>
      <c r="I94" s="14"/>
      <c r="J94" s="14"/>
      <c r="K94" s="14"/>
      <c r="L94" s="14"/>
      <c r="M94" s="14"/>
      <c r="N94" s="14">
        <f t="shared" ref="N94:N95" si="49">B94</f>
        <v>-2632</v>
      </c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3"/>
    </row>
    <row r="95" spans="1:25" hidden="1" x14ac:dyDescent="0.25">
      <c r="A95" s="15"/>
      <c r="B95" s="45"/>
      <c r="C95" s="55"/>
      <c r="D95" s="55"/>
      <c r="E95" s="31">
        <f t="shared" si="45"/>
        <v>0</v>
      </c>
      <c r="F95" s="14">
        <f t="shared" si="42"/>
        <v>0</v>
      </c>
      <c r="G95" s="14"/>
      <c r="H95" s="14"/>
      <c r="I95" s="14"/>
      <c r="J95" s="14"/>
      <c r="K95" s="14"/>
      <c r="L95" s="14"/>
      <c r="M95" s="14"/>
      <c r="N95" s="14">
        <f t="shared" si="49"/>
        <v>0</v>
      </c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3"/>
    </row>
    <row r="96" spans="1:25" ht="30" x14ac:dyDescent="0.25">
      <c r="A96" s="15" t="s">
        <v>78</v>
      </c>
      <c r="B96" s="45">
        <v>50000</v>
      </c>
      <c r="C96" s="55"/>
      <c r="D96" s="55"/>
      <c r="E96" s="31">
        <f t="shared" si="45"/>
        <v>0</v>
      </c>
      <c r="F96" s="14">
        <f t="shared" si="42"/>
        <v>50000</v>
      </c>
      <c r="G96" s="14"/>
      <c r="H96" s="14"/>
      <c r="I96" s="14"/>
      <c r="J96" s="14"/>
      <c r="K96" s="14"/>
      <c r="L96" s="14"/>
      <c r="M96" s="14"/>
      <c r="N96" s="14">
        <f>B96</f>
        <v>50000</v>
      </c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3"/>
    </row>
    <row r="97" spans="1:25" ht="30" x14ac:dyDescent="0.25">
      <c r="A97" s="15" t="s">
        <v>79</v>
      </c>
      <c r="B97" s="45">
        <v>1000000</v>
      </c>
      <c r="C97" s="55"/>
      <c r="D97" s="55"/>
      <c r="E97" s="31">
        <f t="shared" si="45"/>
        <v>0</v>
      </c>
      <c r="F97" s="14">
        <f t="shared" si="17"/>
        <v>1000000</v>
      </c>
      <c r="G97" s="14"/>
      <c r="H97" s="14"/>
      <c r="I97" s="14"/>
      <c r="J97" s="14"/>
      <c r="K97" s="14"/>
      <c r="L97" s="14"/>
      <c r="M97" s="14">
        <f>B97</f>
        <v>1000000</v>
      </c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3"/>
    </row>
    <row r="98" spans="1:25" ht="30" x14ac:dyDescent="0.25">
      <c r="A98" s="15" t="s">
        <v>80</v>
      </c>
      <c r="B98" s="45">
        <v>1500000</v>
      </c>
      <c r="C98" s="55"/>
      <c r="D98" s="55"/>
      <c r="E98" s="31">
        <f t="shared" si="45"/>
        <v>0</v>
      </c>
      <c r="F98" s="14">
        <f t="shared" si="17"/>
        <v>1500000</v>
      </c>
      <c r="G98" s="14"/>
      <c r="H98" s="14"/>
      <c r="I98" s="14"/>
      <c r="J98" s="14"/>
      <c r="K98" s="14"/>
      <c r="L98" s="14"/>
      <c r="M98" s="14"/>
      <c r="N98" s="14">
        <f>B98</f>
        <v>1500000</v>
      </c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3"/>
    </row>
    <row r="99" spans="1:25" ht="16.5" customHeight="1" x14ac:dyDescent="0.25">
      <c r="A99" s="15" t="s">
        <v>81</v>
      </c>
      <c r="B99" s="45">
        <f>B100+B101</f>
        <v>6226</v>
      </c>
      <c r="C99" s="45">
        <f t="shared" ref="C99:X99" si="50">C100+C101</f>
        <v>0</v>
      </c>
      <c r="D99" s="45">
        <f t="shared" si="50"/>
        <v>0</v>
      </c>
      <c r="E99" s="31">
        <f t="shared" si="45"/>
        <v>0</v>
      </c>
      <c r="F99" s="14">
        <f t="shared" si="17"/>
        <v>6226</v>
      </c>
      <c r="G99" s="31">
        <f t="shared" si="50"/>
        <v>0</v>
      </c>
      <c r="H99" s="31">
        <f t="shared" si="50"/>
        <v>0</v>
      </c>
      <c r="I99" s="31">
        <f t="shared" si="50"/>
        <v>0</v>
      </c>
      <c r="J99" s="31">
        <f t="shared" si="50"/>
        <v>0</v>
      </c>
      <c r="K99" s="31">
        <f t="shared" si="50"/>
        <v>0</v>
      </c>
      <c r="L99" s="31">
        <f t="shared" si="50"/>
        <v>0</v>
      </c>
      <c r="M99" s="31">
        <f t="shared" si="50"/>
        <v>0</v>
      </c>
      <c r="N99" s="31">
        <f t="shared" si="50"/>
        <v>6226</v>
      </c>
      <c r="O99" s="31">
        <f t="shared" si="50"/>
        <v>0</v>
      </c>
      <c r="P99" s="31">
        <f t="shared" si="50"/>
        <v>0</v>
      </c>
      <c r="Q99" s="31">
        <f t="shared" si="50"/>
        <v>0</v>
      </c>
      <c r="R99" s="31">
        <f t="shared" si="50"/>
        <v>0</v>
      </c>
      <c r="S99" s="31">
        <f t="shared" si="50"/>
        <v>0</v>
      </c>
      <c r="T99" s="31">
        <f t="shared" si="50"/>
        <v>0</v>
      </c>
      <c r="U99" s="31">
        <f t="shared" si="50"/>
        <v>0</v>
      </c>
      <c r="V99" s="31">
        <f t="shared" si="50"/>
        <v>0</v>
      </c>
      <c r="W99" s="31">
        <f t="shared" si="50"/>
        <v>0</v>
      </c>
      <c r="X99" s="31">
        <f t="shared" si="50"/>
        <v>0</v>
      </c>
      <c r="Y99" s="3"/>
    </row>
    <row r="100" spans="1:25" ht="30" x14ac:dyDescent="0.25">
      <c r="A100" s="15" t="s">
        <v>82</v>
      </c>
      <c r="B100" s="45">
        <v>3594</v>
      </c>
      <c r="C100" s="55"/>
      <c r="D100" s="55"/>
      <c r="E100" s="31">
        <f t="shared" si="45"/>
        <v>0</v>
      </c>
      <c r="F100" s="14">
        <f t="shared" si="17"/>
        <v>3594</v>
      </c>
      <c r="G100" s="14"/>
      <c r="H100" s="14"/>
      <c r="I100" s="14"/>
      <c r="J100" s="14"/>
      <c r="K100" s="14"/>
      <c r="L100" s="14"/>
      <c r="M100" s="14"/>
      <c r="N100" s="14">
        <f>B100</f>
        <v>3594</v>
      </c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3"/>
    </row>
    <row r="101" spans="1:25" ht="31.5" customHeight="1" x14ac:dyDescent="0.25">
      <c r="A101" s="15" t="s">
        <v>83</v>
      </c>
      <c r="B101" s="45">
        <v>2632</v>
      </c>
      <c r="C101" s="55"/>
      <c r="D101" s="55"/>
      <c r="E101" s="31">
        <f t="shared" si="45"/>
        <v>0</v>
      </c>
      <c r="F101" s="14">
        <f t="shared" si="17"/>
        <v>2632</v>
      </c>
      <c r="G101" s="14"/>
      <c r="H101" s="14"/>
      <c r="I101" s="14"/>
      <c r="J101" s="14"/>
      <c r="K101" s="14"/>
      <c r="L101" s="14"/>
      <c r="M101" s="14"/>
      <c r="N101" s="14">
        <f>B101</f>
        <v>2632</v>
      </c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3"/>
    </row>
    <row r="102" spans="1:25" ht="45" x14ac:dyDescent="0.25">
      <c r="A102" s="15" t="s">
        <v>84</v>
      </c>
      <c r="B102" s="45">
        <f>150000+75000</f>
        <v>225000</v>
      </c>
      <c r="C102" s="55"/>
      <c r="D102" s="55"/>
      <c r="E102" s="31">
        <f t="shared" si="45"/>
        <v>0</v>
      </c>
      <c r="F102" s="14">
        <f t="shared" si="17"/>
        <v>225000</v>
      </c>
      <c r="G102" s="14"/>
      <c r="H102" s="14"/>
      <c r="I102" s="14"/>
      <c r="J102" s="14"/>
      <c r="K102" s="14"/>
      <c r="L102" s="14"/>
      <c r="M102" s="14"/>
      <c r="N102" s="14">
        <f>B102</f>
        <v>225000</v>
      </c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3"/>
    </row>
    <row r="103" spans="1:25" x14ac:dyDescent="0.25">
      <c r="A103" s="56" t="s">
        <v>85</v>
      </c>
      <c r="B103" s="42">
        <f>B106</f>
        <v>91568</v>
      </c>
      <c r="C103" s="42">
        <f t="shared" ref="C103:X103" si="51">C106</f>
        <v>0</v>
      </c>
      <c r="D103" s="42">
        <f t="shared" si="51"/>
        <v>0</v>
      </c>
      <c r="E103" s="31">
        <f t="shared" si="45"/>
        <v>0</v>
      </c>
      <c r="F103" s="14">
        <f t="shared" si="17"/>
        <v>91568</v>
      </c>
      <c r="G103" s="43">
        <f t="shared" si="51"/>
        <v>0</v>
      </c>
      <c r="H103" s="43">
        <f t="shared" si="51"/>
        <v>0</v>
      </c>
      <c r="I103" s="43">
        <f t="shared" si="51"/>
        <v>0</v>
      </c>
      <c r="J103" s="43">
        <f t="shared" si="51"/>
        <v>91568</v>
      </c>
      <c r="K103" s="43">
        <f t="shared" si="51"/>
        <v>0</v>
      </c>
      <c r="L103" s="43">
        <f t="shared" si="51"/>
        <v>0</v>
      </c>
      <c r="M103" s="43">
        <f t="shared" si="51"/>
        <v>0</v>
      </c>
      <c r="N103" s="43">
        <f t="shared" si="51"/>
        <v>0</v>
      </c>
      <c r="O103" s="43">
        <f t="shared" si="51"/>
        <v>0</v>
      </c>
      <c r="P103" s="43">
        <f t="shared" si="51"/>
        <v>0</v>
      </c>
      <c r="Q103" s="43">
        <f t="shared" si="51"/>
        <v>0</v>
      </c>
      <c r="R103" s="43">
        <f t="shared" si="51"/>
        <v>0</v>
      </c>
      <c r="S103" s="43">
        <f t="shared" si="51"/>
        <v>0</v>
      </c>
      <c r="T103" s="43">
        <f t="shared" si="51"/>
        <v>0</v>
      </c>
      <c r="U103" s="43">
        <f t="shared" si="51"/>
        <v>0</v>
      </c>
      <c r="V103" s="43">
        <f t="shared" si="51"/>
        <v>0</v>
      </c>
      <c r="W103" s="43">
        <f t="shared" si="51"/>
        <v>0</v>
      </c>
      <c r="X103" s="43">
        <f t="shared" si="51"/>
        <v>0</v>
      </c>
      <c r="Y103" s="3"/>
    </row>
    <row r="104" spans="1:25" x14ac:dyDescent="0.25">
      <c r="A104" s="44" t="s">
        <v>38</v>
      </c>
      <c r="B104" s="45"/>
      <c r="C104" s="45"/>
      <c r="D104" s="45"/>
      <c r="E104" s="31">
        <f t="shared" si="45"/>
        <v>0</v>
      </c>
      <c r="F104" s="14">
        <f t="shared" ref="F104" si="52">SUM(G104:X104)</f>
        <v>0</v>
      </c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"/>
    </row>
    <row r="105" spans="1:25" x14ac:dyDescent="0.25">
      <c r="A105" s="44" t="s">
        <v>39</v>
      </c>
      <c r="B105" s="45">
        <f>B106</f>
        <v>91568</v>
      </c>
      <c r="C105" s="45">
        <f t="shared" ref="C105:X105" si="53">C106</f>
        <v>0</v>
      </c>
      <c r="D105" s="45">
        <f t="shared" si="53"/>
        <v>0</v>
      </c>
      <c r="E105" s="31">
        <f t="shared" si="45"/>
        <v>0</v>
      </c>
      <c r="F105" s="14">
        <f t="shared" ref="F105:F168" si="54">SUM(G105:X105)</f>
        <v>91568</v>
      </c>
      <c r="G105" s="31">
        <f t="shared" si="53"/>
        <v>0</v>
      </c>
      <c r="H105" s="31">
        <f t="shared" si="53"/>
        <v>0</v>
      </c>
      <c r="I105" s="31">
        <f t="shared" si="53"/>
        <v>0</v>
      </c>
      <c r="J105" s="31">
        <f t="shared" si="53"/>
        <v>91568</v>
      </c>
      <c r="K105" s="31">
        <f t="shared" si="53"/>
        <v>0</v>
      </c>
      <c r="L105" s="31">
        <f t="shared" si="53"/>
        <v>0</v>
      </c>
      <c r="M105" s="31">
        <f t="shared" si="53"/>
        <v>0</v>
      </c>
      <c r="N105" s="31">
        <f t="shared" si="53"/>
        <v>0</v>
      </c>
      <c r="O105" s="31">
        <f t="shared" si="53"/>
        <v>0</v>
      </c>
      <c r="P105" s="31">
        <f t="shared" si="53"/>
        <v>0</v>
      </c>
      <c r="Q105" s="31">
        <f t="shared" si="53"/>
        <v>0</v>
      </c>
      <c r="R105" s="31">
        <f t="shared" si="53"/>
        <v>0</v>
      </c>
      <c r="S105" s="31">
        <f t="shared" si="53"/>
        <v>0</v>
      </c>
      <c r="T105" s="31">
        <f t="shared" si="53"/>
        <v>0</v>
      </c>
      <c r="U105" s="31">
        <f t="shared" si="53"/>
        <v>0</v>
      </c>
      <c r="V105" s="31">
        <f t="shared" si="53"/>
        <v>0</v>
      </c>
      <c r="W105" s="31">
        <f t="shared" si="53"/>
        <v>0</v>
      </c>
      <c r="X105" s="31">
        <f t="shared" si="53"/>
        <v>0</v>
      </c>
      <c r="Y105" s="3"/>
    </row>
    <row r="106" spans="1:25" ht="30" x14ac:dyDescent="0.25">
      <c r="A106" s="48" t="s">
        <v>86</v>
      </c>
      <c r="B106" s="45">
        <v>91568</v>
      </c>
      <c r="C106" s="55"/>
      <c r="D106" s="55"/>
      <c r="E106" s="31">
        <f t="shared" si="45"/>
        <v>0</v>
      </c>
      <c r="F106" s="14">
        <f t="shared" si="54"/>
        <v>91568</v>
      </c>
      <c r="G106" s="14"/>
      <c r="H106" s="14"/>
      <c r="I106" s="14"/>
      <c r="J106" s="14">
        <f>B106</f>
        <v>91568</v>
      </c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3"/>
    </row>
    <row r="107" spans="1:25" x14ac:dyDescent="0.25">
      <c r="A107" s="56" t="s">
        <v>87</v>
      </c>
      <c r="B107" s="42">
        <f>B110</f>
        <v>114000</v>
      </c>
      <c r="C107" s="42">
        <f t="shared" ref="C107:X107" si="55">C110</f>
        <v>0</v>
      </c>
      <c r="D107" s="42">
        <f t="shared" si="55"/>
        <v>0</v>
      </c>
      <c r="E107" s="31">
        <f t="shared" si="45"/>
        <v>0</v>
      </c>
      <c r="F107" s="14">
        <f t="shared" si="54"/>
        <v>114000</v>
      </c>
      <c r="G107" s="43">
        <f t="shared" si="55"/>
        <v>0</v>
      </c>
      <c r="H107" s="43">
        <f t="shared" si="55"/>
        <v>0</v>
      </c>
      <c r="I107" s="43">
        <f t="shared" si="55"/>
        <v>0</v>
      </c>
      <c r="J107" s="43">
        <f t="shared" si="55"/>
        <v>0</v>
      </c>
      <c r="K107" s="43">
        <f t="shared" si="55"/>
        <v>36000</v>
      </c>
      <c r="L107" s="43">
        <f t="shared" si="55"/>
        <v>0</v>
      </c>
      <c r="M107" s="43">
        <f t="shared" si="55"/>
        <v>78000</v>
      </c>
      <c r="N107" s="43">
        <f t="shared" si="55"/>
        <v>0</v>
      </c>
      <c r="O107" s="43">
        <f t="shared" si="55"/>
        <v>0</v>
      </c>
      <c r="P107" s="43">
        <f t="shared" si="55"/>
        <v>0</v>
      </c>
      <c r="Q107" s="43">
        <f t="shared" si="55"/>
        <v>0</v>
      </c>
      <c r="R107" s="43">
        <f t="shared" si="55"/>
        <v>0</v>
      </c>
      <c r="S107" s="43">
        <f t="shared" si="55"/>
        <v>0</v>
      </c>
      <c r="T107" s="43">
        <f t="shared" si="55"/>
        <v>0</v>
      </c>
      <c r="U107" s="43">
        <f t="shared" si="55"/>
        <v>0</v>
      </c>
      <c r="V107" s="43">
        <f t="shared" si="55"/>
        <v>0</v>
      </c>
      <c r="W107" s="43">
        <f t="shared" si="55"/>
        <v>0</v>
      </c>
      <c r="X107" s="43">
        <f t="shared" si="55"/>
        <v>0</v>
      </c>
      <c r="Y107" s="3"/>
    </row>
    <row r="108" spans="1:25" x14ac:dyDescent="0.25">
      <c r="A108" s="44" t="s">
        <v>38</v>
      </c>
      <c r="E108" s="31">
        <f t="shared" si="45"/>
        <v>0</v>
      </c>
      <c r="F108" s="14">
        <f t="shared" si="54"/>
        <v>0</v>
      </c>
      <c r="Y108" s="3"/>
    </row>
    <row r="109" spans="1:25" x14ac:dyDescent="0.25">
      <c r="A109" s="44" t="s">
        <v>39</v>
      </c>
      <c r="B109" s="39">
        <f>B110</f>
        <v>114000</v>
      </c>
      <c r="C109" s="39">
        <f t="shared" ref="C109:X109" si="56">C110</f>
        <v>0</v>
      </c>
      <c r="D109" s="39">
        <f t="shared" si="56"/>
        <v>0</v>
      </c>
      <c r="E109" s="31">
        <f t="shared" si="45"/>
        <v>0</v>
      </c>
      <c r="F109" s="14">
        <f t="shared" si="54"/>
        <v>114000</v>
      </c>
      <c r="G109" s="31">
        <f t="shared" si="56"/>
        <v>0</v>
      </c>
      <c r="H109" s="31">
        <f t="shared" si="56"/>
        <v>0</v>
      </c>
      <c r="I109" s="31">
        <f t="shared" si="56"/>
        <v>0</v>
      </c>
      <c r="J109" s="31">
        <f t="shared" si="56"/>
        <v>0</v>
      </c>
      <c r="K109" s="31">
        <f t="shared" si="56"/>
        <v>36000</v>
      </c>
      <c r="L109" s="31">
        <f t="shared" si="56"/>
        <v>0</v>
      </c>
      <c r="M109" s="31">
        <f t="shared" si="56"/>
        <v>78000</v>
      </c>
      <c r="N109" s="31">
        <f t="shared" si="56"/>
        <v>0</v>
      </c>
      <c r="O109" s="31">
        <f t="shared" si="56"/>
        <v>0</v>
      </c>
      <c r="P109" s="31">
        <f t="shared" si="56"/>
        <v>0</v>
      </c>
      <c r="Q109" s="31">
        <f t="shared" si="56"/>
        <v>0</v>
      </c>
      <c r="R109" s="31">
        <f t="shared" si="56"/>
        <v>0</v>
      </c>
      <c r="S109" s="31">
        <f t="shared" si="56"/>
        <v>0</v>
      </c>
      <c r="T109" s="31">
        <f t="shared" si="56"/>
        <v>0</v>
      </c>
      <c r="U109" s="31">
        <f t="shared" si="56"/>
        <v>0</v>
      </c>
      <c r="V109" s="31">
        <f t="shared" si="56"/>
        <v>0</v>
      </c>
      <c r="W109" s="31">
        <f t="shared" si="56"/>
        <v>0</v>
      </c>
      <c r="X109" s="31">
        <f t="shared" si="56"/>
        <v>0</v>
      </c>
      <c r="Y109" s="3"/>
    </row>
    <row r="110" spans="1:25" ht="45" x14ac:dyDescent="0.25">
      <c r="A110" s="48" t="s">
        <v>88</v>
      </c>
      <c r="B110" s="45">
        <f>B111+B112+B113</f>
        <v>114000</v>
      </c>
      <c r="C110" s="45">
        <f t="shared" ref="C110:X110" si="57">C111+C112+C113</f>
        <v>0</v>
      </c>
      <c r="D110" s="45">
        <f t="shared" si="57"/>
        <v>0</v>
      </c>
      <c r="E110" s="31">
        <f t="shared" si="45"/>
        <v>0</v>
      </c>
      <c r="F110" s="14">
        <f t="shared" si="54"/>
        <v>114000</v>
      </c>
      <c r="G110" s="31">
        <f t="shared" si="57"/>
        <v>0</v>
      </c>
      <c r="H110" s="31">
        <f t="shared" si="57"/>
        <v>0</v>
      </c>
      <c r="I110" s="31">
        <f t="shared" si="57"/>
        <v>0</v>
      </c>
      <c r="J110" s="31">
        <f t="shared" si="57"/>
        <v>0</v>
      </c>
      <c r="K110" s="31">
        <f t="shared" si="57"/>
        <v>36000</v>
      </c>
      <c r="L110" s="31">
        <f t="shared" si="57"/>
        <v>0</v>
      </c>
      <c r="M110" s="31">
        <f t="shared" si="57"/>
        <v>78000</v>
      </c>
      <c r="N110" s="31">
        <f t="shared" si="57"/>
        <v>0</v>
      </c>
      <c r="O110" s="31">
        <f t="shared" si="57"/>
        <v>0</v>
      </c>
      <c r="P110" s="31">
        <f t="shared" si="57"/>
        <v>0</v>
      </c>
      <c r="Q110" s="31">
        <f t="shared" si="57"/>
        <v>0</v>
      </c>
      <c r="R110" s="31">
        <f t="shared" si="57"/>
        <v>0</v>
      </c>
      <c r="S110" s="31">
        <f t="shared" si="57"/>
        <v>0</v>
      </c>
      <c r="T110" s="31">
        <f t="shared" si="57"/>
        <v>0</v>
      </c>
      <c r="U110" s="31">
        <f t="shared" si="57"/>
        <v>0</v>
      </c>
      <c r="V110" s="31">
        <f t="shared" si="57"/>
        <v>0</v>
      </c>
      <c r="W110" s="31">
        <f t="shared" si="57"/>
        <v>0</v>
      </c>
      <c r="X110" s="31">
        <f t="shared" si="57"/>
        <v>0</v>
      </c>
      <c r="Y110" s="3"/>
    </row>
    <row r="111" spans="1:25" x14ac:dyDescent="0.25">
      <c r="A111" s="48" t="s">
        <v>89</v>
      </c>
      <c r="B111" s="45">
        <v>36000</v>
      </c>
      <c r="C111" s="55"/>
      <c r="D111" s="55"/>
      <c r="E111" s="31">
        <f t="shared" si="45"/>
        <v>0</v>
      </c>
      <c r="F111" s="14">
        <f t="shared" si="54"/>
        <v>36000</v>
      </c>
      <c r="G111" s="14"/>
      <c r="H111" s="14"/>
      <c r="I111" s="14"/>
      <c r="J111" s="14"/>
      <c r="K111" s="14">
        <f>B111</f>
        <v>36000</v>
      </c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3"/>
    </row>
    <row r="112" spans="1:25" x14ac:dyDescent="0.25">
      <c r="A112" s="48" t="s">
        <v>90</v>
      </c>
      <c r="B112" s="45">
        <v>24000</v>
      </c>
      <c r="C112" s="55"/>
      <c r="D112" s="55"/>
      <c r="E112" s="31">
        <f t="shared" si="45"/>
        <v>0</v>
      </c>
      <c r="F112" s="14">
        <f t="shared" si="54"/>
        <v>24000</v>
      </c>
      <c r="G112" s="14"/>
      <c r="H112" s="14"/>
      <c r="I112" s="14"/>
      <c r="J112" s="14"/>
      <c r="K112" s="14"/>
      <c r="L112" s="14"/>
      <c r="M112" s="14">
        <f>B112</f>
        <v>24000</v>
      </c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3"/>
    </row>
    <row r="113" spans="1:25" x14ac:dyDescent="0.25">
      <c r="A113" s="48" t="s">
        <v>91</v>
      </c>
      <c r="B113" s="45">
        <v>54000</v>
      </c>
      <c r="C113" s="55"/>
      <c r="D113" s="55"/>
      <c r="E113" s="31">
        <f t="shared" si="45"/>
        <v>0</v>
      </c>
      <c r="F113" s="14">
        <f t="shared" si="54"/>
        <v>54000</v>
      </c>
      <c r="G113" s="14"/>
      <c r="H113" s="14"/>
      <c r="I113" s="14"/>
      <c r="J113" s="14"/>
      <c r="K113" s="14"/>
      <c r="L113" s="14"/>
      <c r="M113" s="14">
        <f>B113</f>
        <v>54000</v>
      </c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3"/>
    </row>
    <row r="114" spans="1:25" ht="28.5" x14ac:dyDescent="0.25">
      <c r="A114" s="57" t="s">
        <v>92</v>
      </c>
      <c r="B114" s="58">
        <f t="shared" ref="B114:D116" si="58">B117+B123+B149+B157</f>
        <v>6870797</v>
      </c>
      <c r="C114" s="58">
        <f t="shared" si="58"/>
        <v>0</v>
      </c>
      <c r="D114" s="58">
        <f t="shared" si="58"/>
        <v>0</v>
      </c>
      <c r="E114" s="31">
        <f t="shared" si="45"/>
        <v>0</v>
      </c>
      <c r="F114" s="14">
        <f t="shared" si="54"/>
        <v>6870797</v>
      </c>
      <c r="G114" s="59">
        <f t="shared" ref="G114:X116" si="59">G117+G123+G149+G157</f>
        <v>0</v>
      </c>
      <c r="H114" s="59">
        <f t="shared" si="59"/>
        <v>79972.77</v>
      </c>
      <c r="I114" s="59">
        <f t="shared" si="59"/>
        <v>0</v>
      </c>
      <c r="J114" s="59">
        <f t="shared" si="59"/>
        <v>11087.23</v>
      </c>
      <c r="K114" s="59">
        <f t="shared" si="59"/>
        <v>0</v>
      </c>
      <c r="L114" s="59">
        <f t="shared" si="59"/>
        <v>0</v>
      </c>
      <c r="M114" s="59">
        <f t="shared" si="59"/>
        <v>0</v>
      </c>
      <c r="N114" s="59">
        <f t="shared" si="59"/>
        <v>6779737</v>
      </c>
      <c r="O114" s="59">
        <f t="shared" si="59"/>
        <v>0</v>
      </c>
      <c r="P114" s="59">
        <f t="shared" si="59"/>
        <v>0</v>
      </c>
      <c r="Q114" s="59">
        <f t="shared" si="59"/>
        <v>0</v>
      </c>
      <c r="R114" s="59">
        <f t="shared" si="59"/>
        <v>0</v>
      </c>
      <c r="S114" s="59">
        <f t="shared" si="59"/>
        <v>0</v>
      </c>
      <c r="T114" s="59">
        <f t="shared" si="59"/>
        <v>0</v>
      </c>
      <c r="U114" s="59">
        <f t="shared" si="59"/>
        <v>0</v>
      </c>
      <c r="V114" s="59">
        <f t="shared" si="59"/>
        <v>0</v>
      </c>
      <c r="W114" s="59">
        <f t="shared" si="59"/>
        <v>0</v>
      </c>
      <c r="X114" s="59">
        <f t="shared" si="59"/>
        <v>0</v>
      </c>
      <c r="Y114" s="3"/>
    </row>
    <row r="115" spans="1:25" x14ac:dyDescent="0.25">
      <c r="A115" s="44" t="s">
        <v>38</v>
      </c>
      <c r="B115" s="45">
        <f t="shared" si="58"/>
        <v>840</v>
      </c>
      <c r="C115" s="45">
        <f t="shared" si="58"/>
        <v>0</v>
      </c>
      <c r="D115" s="45">
        <f t="shared" si="58"/>
        <v>0</v>
      </c>
      <c r="E115" s="31">
        <f t="shared" si="45"/>
        <v>0</v>
      </c>
      <c r="F115" s="14">
        <f t="shared" si="54"/>
        <v>840</v>
      </c>
      <c r="G115" s="31">
        <f t="shared" si="59"/>
        <v>0</v>
      </c>
      <c r="H115" s="31">
        <f t="shared" si="59"/>
        <v>0</v>
      </c>
      <c r="I115" s="31">
        <f t="shared" si="59"/>
        <v>0</v>
      </c>
      <c r="J115" s="31">
        <f t="shared" si="59"/>
        <v>0</v>
      </c>
      <c r="K115" s="31">
        <f t="shared" si="59"/>
        <v>0</v>
      </c>
      <c r="L115" s="31">
        <f t="shared" si="59"/>
        <v>0</v>
      </c>
      <c r="M115" s="31">
        <f t="shared" si="59"/>
        <v>0</v>
      </c>
      <c r="N115" s="31">
        <f t="shared" si="59"/>
        <v>840</v>
      </c>
      <c r="O115" s="31">
        <f t="shared" si="59"/>
        <v>0</v>
      </c>
      <c r="P115" s="31">
        <f t="shared" si="59"/>
        <v>0</v>
      </c>
      <c r="Q115" s="31">
        <f t="shared" si="59"/>
        <v>0</v>
      </c>
      <c r="R115" s="31">
        <f t="shared" si="59"/>
        <v>0</v>
      </c>
      <c r="S115" s="31">
        <f t="shared" si="59"/>
        <v>0</v>
      </c>
      <c r="T115" s="31">
        <f t="shared" si="59"/>
        <v>0</v>
      </c>
      <c r="U115" s="31">
        <f t="shared" si="59"/>
        <v>0</v>
      </c>
      <c r="V115" s="31">
        <f t="shared" si="59"/>
        <v>0</v>
      </c>
      <c r="W115" s="31">
        <f t="shared" si="59"/>
        <v>0</v>
      </c>
      <c r="X115" s="31">
        <f t="shared" si="59"/>
        <v>0</v>
      </c>
      <c r="Y115" s="3"/>
    </row>
    <row r="116" spans="1:25" x14ac:dyDescent="0.25">
      <c r="A116" s="44" t="s">
        <v>39</v>
      </c>
      <c r="B116" s="45">
        <f t="shared" si="58"/>
        <v>6869957</v>
      </c>
      <c r="C116" s="45">
        <f t="shared" si="58"/>
        <v>0</v>
      </c>
      <c r="D116" s="45">
        <f t="shared" si="58"/>
        <v>0</v>
      </c>
      <c r="E116" s="31">
        <f t="shared" si="45"/>
        <v>0</v>
      </c>
      <c r="F116" s="14">
        <f t="shared" si="54"/>
        <v>6869957</v>
      </c>
      <c r="G116" s="31">
        <f t="shared" si="59"/>
        <v>0</v>
      </c>
      <c r="H116" s="31">
        <f t="shared" si="59"/>
        <v>79972.77</v>
      </c>
      <c r="I116" s="31">
        <f t="shared" si="59"/>
        <v>0</v>
      </c>
      <c r="J116" s="31">
        <f t="shared" si="59"/>
        <v>11087.23</v>
      </c>
      <c r="K116" s="31">
        <f t="shared" si="59"/>
        <v>0</v>
      </c>
      <c r="L116" s="31">
        <f t="shared" si="59"/>
        <v>0</v>
      </c>
      <c r="M116" s="31">
        <f t="shared" si="59"/>
        <v>0</v>
      </c>
      <c r="N116" s="31">
        <f t="shared" si="59"/>
        <v>6778897</v>
      </c>
      <c r="O116" s="31">
        <f t="shared" si="59"/>
        <v>0</v>
      </c>
      <c r="P116" s="31">
        <f t="shared" si="59"/>
        <v>0</v>
      </c>
      <c r="Q116" s="31">
        <f t="shared" si="59"/>
        <v>0</v>
      </c>
      <c r="R116" s="31">
        <f t="shared" si="59"/>
        <v>0</v>
      </c>
      <c r="S116" s="31">
        <f t="shared" si="59"/>
        <v>0</v>
      </c>
      <c r="T116" s="31">
        <f t="shared" si="59"/>
        <v>0</v>
      </c>
      <c r="U116" s="31">
        <f t="shared" si="59"/>
        <v>0</v>
      </c>
      <c r="V116" s="31">
        <f t="shared" si="59"/>
        <v>0</v>
      </c>
      <c r="W116" s="31">
        <f t="shared" si="59"/>
        <v>0</v>
      </c>
      <c r="X116" s="31">
        <f t="shared" si="59"/>
        <v>0</v>
      </c>
      <c r="Y116" s="3"/>
    </row>
    <row r="117" spans="1:25" x14ac:dyDescent="0.25">
      <c r="A117" s="60" t="s">
        <v>93</v>
      </c>
      <c r="B117" s="61">
        <f>B118+B119</f>
        <v>-1132000</v>
      </c>
      <c r="C117" s="61">
        <f t="shared" ref="C117:X117" si="60">C118+C119</f>
        <v>0</v>
      </c>
      <c r="D117" s="61">
        <f t="shared" si="60"/>
        <v>0</v>
      </c>
      <c r="E117" s="31">
        <f t="shared" si="45"/>
        <v>0</v>
      </c>
      <c r="F117" s="14">
        <f t="shared" si="54"/>
        <v>-1132000</v>
      </c>
      <c r="G117" s="62">
        <f t="shared" si="60"/>
        <v>0</v>
      </c>
      <c r="H117" s="62">
        <f t="shared" si="60"/>
        <v>0</v>
      </c>
      <c r="I117" s="62">
        <f t="shared" si="60"/>
        <v>0</v>
      </c>
      <c r="J117" s="62">
        <f t="shared" si="60"/>
        <v>0</v>
      </c>
      <c r="K117" s="62">
        <f t="shared" si="60"/>
        <v>0</v>
      </c>
      <c r="L117" s="62">
        <f t="shared" si="60"/>
        <v>0</v>
      </c>
      <c r="M117" s="62">
        <f t="shared" si="60"/>
        <v>0</v>
      </c>
      <c r="N117" s="62">
        <f t="shared" si="60"/>
        <v>-1132000</v>
      </c>
      <c r="O117" s="62">
        <f t="shared" si="60"/>
        <v>0</v>
      </c>
      <c r="P117" s="62">
        <f t="shared" si="60"/>
        <v>0</v>
      </c>
      <c r="Q117" s="62">
        <f t="shared" si="60"/>
        <v>0</v>
      </c>
      <c r="R117" s="62">
        <f t="shared" si="60"/>
        <v>0</v>
      </c>
      <c r="S117" s="62">
        <f t="shared" si="60"/>
        <v>0</v>
      </c>
      <c r="T117" s="62">
        <f t="shared" si="60"/>
        <v>0</v>
      </c>
      <c r="U117" s="62">
        <f t="shared" si="60"/>
        <v>0</v>
      </c>
      <c r="V117" s="62">
        <f t="shared" si="60"/>
        <v>0</v>
      </c>
      <c r="W117" s="62">
        <f t="shared" si="60"/>
        <v>0</v>
      </c>
      <c r="X117" s="62">
        <f t="shared" si="60"/>
        <v>0</v>
      </c>
      <c r="Y117" s="3"/>
    </row>
    <row r="118" spans="1:25" x14ac:dyDescent="0.25">
      <c r="A118" s="44" t="s">
        <v>38</v>
      </c>
      <c r="B118" s="39"/>
      <c r="C118" s="39"/>
      <c r="D118" s="39"/>
      <c r="E118" s="31">
        <f t="shared" si="45"/>
        <v>0</v>
      </c>
      <c r="F118" s="14">
        <f t="shared" si="54"/>
        <v>0</v>
      </c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3"/>
    </row>
    <row r="119" spans="1:25" x14ac:dyDescent="0.25">
      <c r="A119" s="44" t="s">
        <v>39</v>
      </c>
      <c r="B119" s="39">
        <f>B121+B120</f>
        <v>-1132000</v>
      </c>
      <c r="C119" s="39">
        <f t="shared" ref="C119:X119" si="61">C121+C120</f>
        <v>0</v>
      </c>
      <c r="D119" s="39">
        <f t="shared" si="61"/>
        <v>0</v>
      </c>
      <c r="E119" s="31">
        <f t="shared" si="45"/>
        <v>0</v>
      </c>
      <c r="F119" s="14">
        <f t="shared" si="54"/>
        <v>-1132000</v>
      </c>
      <c r="G119" s="40">
        <f t="shared" si="61"/>
        <v>0</v>
      </c>
      <c r="H119" s="40">
        <f t="shared" si="61"/>
        <v>0</v>
      </c>
      <c r="I119" s="40">
        <f t="shared" si="61"/>
        <v>0</v>
      </c>
      <c r="J119" s="40">
        <f t="shared" si="61"/>
        <v>0</v>
      </c>
      <c r="K119" s="40">
        <f t="shared" si="61"/>
        <v>0</v>
      </c>
      <c r="L119" s="40">
        <f t="shared" si="61"/>
        <v>0</v>
      </c>
      <c r="M119" s="40">
        <f t="shared" si="61"/>
        <v>0</v>
      </c>
      <c r="N119" s="40">
        <f t="shared" si="61"/>
        <v>-1132000</v>
      </c>
      <c r="O119" s="40">
        <f t="shared" si="61"/>
        <v>0</v>
      </c>
      <c r="P119" s="40">
        <f t="shared" si="61"/>
        <v>0</v>
      </c>
      <c r="Q119" s="40">
        <f t="shared" si="61"/>
        <v>0</v>
      </c>
      <c r="R119" s="40">
        <f t="shared" si="61"/>
        <v>0</v>
      </c>
      <c r="S119" s="40">
        <f t="shared" si="61"/>
        <v>0</v>
      </c>
      <c r="T119" s="40">
        <f t="shared" si="61"/>
        <v>0</v>
      </c>
      <c r="U119" s="40">
        <f t="shared" si="61"/>
        <v>0</v>
      </c>
      <c r="V119" s="40">
        <f t="shared" si="61"/>
        <v>0</v>
      </c>
      <c r="W119" s="40">
        <f t="shared" si="61"/>
        <v>0</v>
      </c>
      <c r="X119" s="40">
        <f t="shared" si="61"/>
        <v>0</v>
      </c>
      <c r="Y119" s="3"/>
    </row>
    <row r="120" spans="1:25" ht="32.25" customHeight="1" x14ac:dyDescent="0.25">
      <c r="A120" s="49" t="s">
        <v>94</v>
      </c>
      <c r="B120" s="45">
        <v>-1152000</v>
      </c>
      <c r="C120" s="45"/>
      <c r="D120" s="45"/>
      <c r="E120" s="31">
        <f t="shared" si="45"/>
        <v>0</v>
      </c>
      <c r="F120" s="14">
        <f t="shared" si="54"/>
        <v>-1152000</v>
      </c>
      <c r="G120" s="31"/>
      <c r="H120" s="31"/>
      <c r="I120" s="31"/>
      <c r="J120" s="31"/>
      <c r="K120" s="31"/>
      <c r="L120" s="31"/>
      <c r="M120" s="31"/>
      <c r="N120" s="14">
        <f t="shared" ref="N120:N121" si="62">B120</f>
        <v>-1152000</v>
      </c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"/>
    </row>
    <row r="121" spans="1:25" ht="30" x14ac:dyDescent="0.25">
      <c r="A121" s="49" t="s">
        <v>95</v>
      </c>
      <c r="B121" s="45">
        <f>B122</f>
        <v>20000</v>
      </c>
      <c r="C121" s="45">
        <f t="shared" ref="C121:X121" si="63">C122</f>
        <v>0</v>
      </c>
      <c r="D121" s="45">
        <f t="shared" si="63"/>
        <v>0</v>
      </c>
      <c r="E121" s="31">
        <f t="shared" si="45"/>
        <v>0</v>
      </c>
      <c r="F121" s="14">
        <f t="shared" si="54"/>
        <v>20000</v>
      </c>
      <c r="G121" s="31">
        <f t="shared" si="63"/>
        <v>0</v>
      </c>
      <c r="H121" s="31">
        <f t="shared" si="63"/>
        <v>0</v>
      </c>
      <c r="I121" s="31">
        <f t="shared" si="63"/>
        <v>0</v>
      </c>
      <c r="J121" s="31">
        <f t="shared" si="63"/>
        <v>0</v>
      </c>
      <c r="K121" s="31">
        <f t="shared" si="63"/>
        <v>0</v>
      </c>
      <c r="L121" s="31">
        <f t="shared" si="63"/>
        <v>0</v>
      </c>
      <c r="M121" s="31">
        <f t="shared" si="63"/>
        <v>0</v>
      </c>
      <c r="N121" s="14">
        <f t="shared" si="62"/>
        <v>20000</v>
      </c>
      <c r="O121" s="31">
        <f t="shared" si="63"/>
        <v>0</v>
      </c>
      <c r="P121" s="31">
        <f t="shared" si="63"/>
        <v>0</v>
      </c>
      <c r="Q121" s="31">
        <f t="shared" si="63"/>
        <v>0</v>
      </c>
      <c r="R121" s="31">
        <f t="shared" si="63"/>
        <v>0</v>
      </c>
      <c r="S121" s="31">
        <f t="shared" si="63"/>
        <v>0</v>
      </c>
      <c r="T121" s="31">
        <f t="shared" si="63"/>
        <v>0</v>
      </c>
      <c r="U121" s="31">
        <f t="shared" si="63"/>
        <v>0</v>
      </c>
      <c r="V121" s="31">
        <f t="shared" si="63"/>
        <v>0</v>
      </c>
      <c r="W121" s="31">
        <f t="shared" si="63"/>
        <v>0</v>
      </c>
      <c r="X121" s="31">
        <f t="shared" si="63"/>
        <v>0</v>
      </c>
      <c r="Y121" s="3"/>
    </row>
    <row r="122" spans="1:25" ht="30" x14ac:dyDescent="0.25">
      <c r="A122" s="44" t="s">
        <v>96</v>
      </c>
      <c r="B122" s="39">
        <v>20000</v>
      </c>
      <c r="C122" s="55"/>
      <c r="D122" s="55"/>
      <c r="E122" s="31">
        <f t="shared" si="45"/>
        <v>0</v>
      </c>
      <c r="F122" s="14">
        <f t="shared" si="54"/>
        <v>20000</v>
      </c>
      <c r="G122" s="14"/>
      <c r="H122" s="14"/>
      <c r="I122" s="14"/>
      <c r="J122" s="14"/>
      <c r="K122" s="14"/>
      <c r="L122" s="14"/>
      <c r="M122" s="14"/>
      <c r="N122" s="14">
        <f>B122</f>
        <v>20000</v>
      </c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3"/>
    </row>
    <row r="123" spans="1:25" x14ac:dyDescent="0.25">
      <c r="A123" s="60" t="s">
        <v>97</v>
      </c>
      <c r="B123" s="61">
        <f>B126+B127+B143+B146+B147+B148</f>
        <v>7011631</v>
      </c>
      <c r="C123" s="61">
        <f>C126+C127+C143+C146+C147+C148</f>
        <v>0</v>
      </c>
      <c r="D123" s="61">
        <f>D126+D127+D143+D146+D147+D148</f>
        <v>0</v>
      </c>
      <c r="E123" s="31">
        <f t="shared" si="45"/>
        <v>0</v>
      </c>
      <c r="F123" s="14">
        <f t="shared" si="54"/>
        <v>7011631</v>
      </c>
      <c r="G123" s="62">
        <f t="shared" ref="G123:X123" si="64">G126+G127+G143+G146+G147+G148</f>
        <v>0</v>
      </c>
      <c r="H123" s="62">
        <f t="shared" si="64"/>
        <v>0</v>
      </c>
      <c r="I123" s="62">
        <f t="shared" si="64"/>
        <v>0</v>
      </c>
      <c r="J123" s="62">
        <f t="shared" si="64"/>
        <v>0</v>
      </c>
      <c r="K123" s="62">
        <f t="shared" si="64"/>
        <v>0</v>
      </c>
      <c r="L123" s="62">
        <f t="shared" si="64"/>
        <v>0</v>
      </c>
      <c r="M123" s="62">
        <f t="shared" si="64"/>
        <v>0</v>
      </c>
      <c r="N123" s="62">
        <f t="shared" si="64"/>
        <v>7011631</v>
      </c>
      <c r="O123" s="62">
        <f t="shared" si="64"/>
        <v>0</v>
      </c>
      <c r="P123" s="62">
        <f t="shared" si="64"/>
        <v>0</v>
      </c>
      <c r="Q123" s="62">
        <f t="shared" si="64"/>
        <v>0</v>
      </c>
      <c r="R123" s="62">
        <f t="shared" si="64"/>
        <v>0</v>
      </c>
      <c r="S123" s="62">
        <f t="shared" si="64"/>
        <v>0</v>
      </c>
      <c r="T123" s="62">
        <f t="shared" si="64"/>
        <v>0</v>
      </c>
      <c r="U123" s="62">
        <f t="shared" si="64"/>
        <v>0</v>
      </c>
      <c r="V123" s="62">
        <f t="shared" si="64"/>
        <v>0</v>
      </c>
      <c r="W123" s="62">
        <f t="shared" si="64"/>
        <v>0</v>
      </c>
      <c r="X123" s="62">
        <f t="shared" si="64"/>
        <v>0</v>
      </c>
      <c r="Y123" s="3"/>
    </row>
    <row r="124" spans="1:25" x14ac:dyDescent="0.25">
      <c r="A124" s="44" t="s">
        <v>38</v>
      </c>
      <c r="B124" s="39"/>
      <c r="C124" s="39"/>
      <c r="D124" s="39"/>
      <c r="E124" s="31">
        <f t="shared" si="45"/>
        <v>0</v>
      </c>
      <c r="F124" s="14">
        <f t="shared" si="54"/>
        <v>0</v>
      </c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"/>
    </row>
    <row r="125" spans="1:25" x14ac:dyDescent="0.25">
      <c r="A125" s="44" t="s">
        <v>39</v>
      </c>
      <c r="B125" s="39">
        <f>B126+B127+B143+B146+B147+B148</f>
        <v>7011631</v>
      </c>
      <c r="C125" s="39">
        <f>C126+C127+C143+C146+C147+C148</f>
        <v>0</v>
      </c>
      <c r="D125" s="39">
        <f>D126+D127+D143+D146+D147+D148</f>
        <v>0</v>
      </c>
      <c r="E125" s="31">
        <f t="shared" si="45"/>
        <v>0</v>
      </c>
      <c r="F125" s="14">
        <f t="shared" si="54"/>
        <v>7011631</v>
      </c>
      <c r="G125" s="31">
        <f t="shared" ref="G125:X125" si="65">G126+G127+G143+G146+G147+G148</f>
        <v>0</v>
      </c>
      <c r="H125" s="31">
        <f t="shared" si="65"/>
        <v>0</v>
      </c>
      <c r="I125" s="31">
        <f t="shared" si="65"/>
        <v>0</v>
      </c>
      <c r="J125" s="31">
        <f t="shared" si="65"/>
        <v>0</v>
      </c>
      <c r="K125" s="31">
        <f t="shared" si="65"/>
        <v>0</v>
      </c>
      <c r="L125" s="31">
        <f t="shared" si="65"/>
        <v>0</v>
      </c>
      <c r="M125" s="31">
        <f t="shared" si="65"/>
        <v>0</v>
      </c>
      <c r="N125" s="31">
        <f t="shared" si="65"/>
        <v>7011631</v>
      </c>
      <c r="O125" s="31">
        <f t="shared" si="65"/>
        <v>0</v>
      </c>
      <c r="P125" s="31">
        <f t="shared" si="65"/>
        <v>0</v>
      </c>
      <c r="Q125" s="31">
        <f t="shared" si="65"/>
        <v>0</v>
      </c>
      <c r="R125" s="31">
        <f t="shared" si="65"/>
        <v>0</v>
      </c>
      <c r="S125" s="31">
        <f t="shared" si="65"/>
        <v>0</v>
      </c>
      <c r="T125" s="31">
        <f t="shared" si="65"/>
        <v>0</v>
      </c>
      <c r="U125" s="31">
        <f t="shared" si="65"/>
        <v>0</v>
      </c>
      <c r="V125" s="31">
        <f t="shared" si="65"/>
        <v>0</v>
      </c>
      <c r="W125" s="31">
        <f t="shared" si="65"/>
        <v>0</v>
      </c>
      <c r="X125" s="31">
        <f t="shared" si="65"/>
        <v>0</v>
      </c>
      <c r="Y125" s="3"/>
    </row>
    <row r="126" spans="1:25" ht="18" customHeight="1" x14ac:dyDescent="0.25">
      <c r="A126" s="49" t="s">
        <v>98</v>
      </c>
      <c r="B126" s="45">
        <f>3000000-554040</f>
        <v>2445960</v>
      </c>
      <c r="C126" s="55"/>
      <c r="D126" s="55"/>
      <c r="E126" s="31">
        <f t="shared" si="45"/>
        <v>0</v>
      </c>
      <c r="F126" s="14">
        <f t="shared" si="54"/>
        <v>2445960</v>
      </c>
      <c r="G126" s="14"/>
      <c r="H126" s="14"/>
      <c r="I126" s="14"/>
      <c r="J126" s="14"/>
      <c r="K126" s="14"/>
      <c r="L126" s="14"/>
      <c r="M126" s="14"/>
      <c r="N126" s="14">
        <f>B126</f>
        <v>2445960</v>
      </c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3"/>
    </row>
    <row r="127" spans="1:25" x14ac:dyDescent="0.25">
      <c r="A127" s="15" t="s">
        <v>99</v>
      </c>
      <c r="B127" s="45">
        <f>B128+B134+B138+B141</f>
        <v>3741334</v>
      </c>
      <c r="C127" s="45">
        <f>C128+C134+C138+C141</f>
        <v>0</v>
      </c>
      <c r="D127" s="45">
        <f>D128+D134+D138+D141</f>
        <v>0</v>
      </c>
      <c r="E127" s="31">
        <f t="shared" si="45"/>
        <v>0</v>
      </c>
      <c r="F127" s="14">
        <f t="shared" si="54"/>
        <v>3741334</v>
      </c>
      <c r="G127" s="31">
        <f t="shared" ref="G127:X127" si="66">G128+G134+G138+G141</f>
        <v>0</v>
      </c>
      <c r="H127" s="31">
        <f t="shared" si="66"/>
        <v>0</v>
      </c>
      <c r="I127" s="31">
        <f t="shared" si="66"/>
        <v>0</v>
      </c>
      <c r="J127" s="31">
        <f t="shared" si="66"/>
        <v>0</v>
      </c>
      <c r="K127" s="31">
        <f t="shared" si="66"/>
        <v>0</v>
      </c>
      <c r="L127" s="31">
        <f t="shared" si="66"/>
        <v>0</v>
      </c>
      <c r="M127" s="31">
        <f t="shared" si="66"/>
        <v>0</v>
      </c>
      <c r="N127" s="31">
        <f t="shared" si="66"/>
        <v>3741334</v>
      </c>
      <c r="O127" s="31">
        <f t="shared" si="66"/>
        <v>0</v>
      </c>
      <c r="P127" s="31">
        <f t="shared" si="66"/>
        <v>0</v>
      </c>
      <c r="Q127" s="31">
        <f t="shared" si="66"/>
        <v>0</v>
      </c>
      <c r="R127" s="31">
        <f t="shared" si="66"/>
        <v>0</v>
      </c>
      <c r="S127" s="31">
        <f t="shared" si="66"/>
        <v>0</v>
      </c>
      <c r="T127" s="31">
        <f t="shared" si="66"/>
        <v>0</v>
      </c>
      <c r="U127" s="31">
        <f t="shared" si="66"/>
        <v>0</v>
      </c>
      <c r="V127" s="31">
        <f t="shared" si="66"/>
        <v>0</v>
      </c>
      <c r="W127" s="31">
        <f t="shared" si="66"/>
        <v>0</v>
      </c>
      <c r="X127" s="31">
        <f t="shared" si="66"/>
        <v>0</v>
      </c>
      <c r="Y127" s="3"/>
    </row>
    <row r="128" spans="1:25" x14ac:dyDescent="0.25">
      <c r="A128" s="49" t="s">
        <v>100</v>
      </c>
      <c r="B128" s="45">
        <f>B129+B130+B131+B132+B133</f>
        <v>2838410</v>
      </c>
      <c r="C128" s="45">
        <f t="shared" ref="C128:X128" si="67">C129+C130+C131+C132+C133</f>
        <v>0</v>
      </c>
      <c r="D128" s="45">
        <f t="shared" si="67"/>
        <v>0</v>
      </c>
      <c r="E128" s="31">
        <f t="shared" si="67"/>
        <v>0</v>
      </c>
      <c r="F128" s="31">
        <f t="shared" si="67"/>
        <v>2838410</v>
      </c>
      <c r="G128" s="31">
        <f t="shared" si="67"/>
        <v>0</v>
      </c>
      <c r="H128" s="31">
        <f t="shared" si="67"/>
        <v>0</v>
      </c>
      <c r="I128" s="31">
        <f t="shared" si="67"/>
        <v>0</v>
      </c>
      <c r="J128" s="31">
        <f t="shared" si="67"/>
        <v>0</v>
      </c>
      <c r="K128" s="31">
        <f t="shared" si="67"/>
        <v>0</v>
      </c>
      <c r="L128" s="31">
        <f t="shared" si="67"/>
        <v>0</v>
      </c>
      <c r="M128" s="31">
        <f t="shared" si="67"/>
        <v>0</v>
      </c>
      <c r="N128" s="31">
        <f t="shared" si="67"/>
        <v>2838410</v>
      </c>
      <c r="O128" s="31">
        <f t="shared" si="67"/>
        <v>0</v>
      </c>
      <c r="P128" s="31">
        <f t="shared" si="67"/>
        <v>0</v>
      </c>
      <c r="Q128" s="31">
        <f t="shared" si="67"/>
        <v>0</v>
      </c>
      <c r="R128" s="31">
        <f t="shared" si="67"/>
        <v>0</v>
      </c>
      <c r="S128" s="31">
        <f t="shared" si="67"/>
        <v>0</v>
      </c>
      <c r="T128" s="31">
        <f t="shared" si="67"/>
        <v>0</v>
      </c>
      <c r="U128" s="31">
        <f t="shared" si="67"/>
        <v>0</v>
      </c>
      <c r="V128" s="31">
        <f t="shared" si="67"/>
        <v>0</v>
      </c>
      <c r="W128" s="31">
        <f t="shared" si="67"/>
        <v>0</v>
      </c>
      <c r="X128" s="31">
        <f t="shared" si="67"/>
        <v>0</v>
      </c>
      <c r="Y128" s="3"/>
    </row>
    <row r="129" spans="1:25" ht="47.25" customHeight="1" x14ac:dyDescent="0.25">
      <c r="A129" s="44" t="s">
        <v>101</v>
      </c>
      <c r="B129" s="39">
        <v>27040</v>
      </c>
      <c r="C129" s="55"/>
      <c r="D129" s="55"/>
      <c r="E129" s="31">
        <f t="shared" si="45"/>
        <v>0</v>
      </c>
      <c r="F129" s="14">
        <f t="shared" si="54"/>
        <v>27040</v>
      </c>
      <c r="G129" s="14"/>
      <c r="H129" s="14"/>
      <c r="I129" s="14"/>
      <c r="J129" s="14"/>
      <c r="K129" s="14"/>
      <c r="L129" s="14"/>
      <c r="M129" s="14"/>
      <c r="N129" s="14">
        <f>B129</f>
        <v>27040</v>
      </c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3"/>
    </row>
    <row r="130" spans="1:25" x14ac:dyDescent="0.25">
      <c r="A130" s="44" t="s">
        <v>102</v>
      </c>
      <c r="B130" s="39">
        <v>1263523</v>
      </c>
      <c r="C130" s="55"/>
      <c r="D130" s="55"/>
      <c r="E130" s="31">
        <f t="shared" si="45"/>
        <v>0</v>
      </c>
      <c r="F130" s="14">
        <f t="shared" si="54"/>
        <v>1263523</v>
      </c>
      <c r="G130" s="14"/>
      <c r="H130" s="14"/>
      <c r="I130" s="14"/>
      <c r="J130" s="14"/>
      <c r="K130" s="14"/>
      <c r="L130" s="14"/>
      <c r="M130" s="14"/>
      <c r="N130" s="14">
        <f>B130</f>
        <v>1263523</v>
      </c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3"/>
    </row>
    <row r="131" spans="1:25" x14ac:dyDescent="0.25">
      <c r="A131" s="44" t="s">
        <v>103</v>
      </c>
      <c r="B131" s="39">
        <v>1320877</v>
      </c>
      <c r="C131" s="55"/>
      <c r="D131" s="55"/>
      <c r="E131" s="31">
        <f t="shared" si="45"/>
        <v>0</v>
      </c>
      <c r="F131" s="14">
        <f t="shared" si="54"/>
        <v>1320877</v>
      </c>
      <c r="G131" s="14"/>
      <c r="H131" s="14"/>
      <c r="I131" s="14"/>
      <c r="J131" s="14"/>
      <c r="K131" s="14"/>
      <c r="L131" s="14"/>
      <c r="M131" s="14"/>
      <c r="N131" s="14">
        <f>B131</f>
        <v>1320877</v>
      </c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3"/>
    </row>
    <row r="132" spans="1:25" ht="17.25" customHeight="1" x14ac:dyDescent="0.25">
      <c r="A132" s="44" t="s">
        <v>104</v>
      </c>
      <c r="B132" s="39">
        <v>105000</v>
      </c>
      <c r="C132" s="55"/>
      <c r="D132" s="55"/>
      <c r="E132" s="31">
        <f t="shared" si="45"/>
        <v>0</v>
      </c>
      <c r="F132" s="14">
        <f t="shared" si="54"/>
        <v>105000</v>
      </c>
      <c r="G132" s="14"/>
      <c r="H132" s="14"/>
      <c r="I132" s="14"/>
      <c r="J132" s="14"/>
      <c r="K132" s="14"/>
      <c r="L132" s="14"/>
      <c r="M132" s="14"/>
      <c r="N132" s="14">
        <f>B132</f>
        <v>105000</v>
      </c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3"/>
    </row>
    <row r="133" spans="1:25" ht="17.25" customHeight="1" x14ac:dyDescent="0.25">
      <c r="A133" s="44" t="s">
        <v>105</v>
      </c>
      <c r="B133" s="39">
        <v>121970</v>
      </c>
      <c r="C133" s="55"/>
      <c r="D133" s="55"/>
      <c r="E133" s="31">
        <f t="shared" si="45"/>
        <v>0</v>
      </c>
      <c r="F133" s="14">
        <f t="shared" si="54"/>
        <v>121970</v>
      </c>
      <c r="G133" s="14"/>
      <c r="H133" s="14"/>
      <c r="I133" s="14"/>
      <c r="J133" s="14"/>
      <c r="K133" s="14"/>
      <c r="L133" s="14"/>
      <c r="M133" s="14"/>
      <c r="N133" s="14">
        <f>B133</f>
        <v>121970</v>
      </c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3"/>
    </row>
    <row r="134" spans="1:25" x14ac:dyDescent="0.25">
      <c r="A134" s="49" t="s">
        <v>106</v>
      </c>
      <c r="B134" s="45">
        <f>B135+B136+B137</f>
        <v>760164</v>
      </c>
      <c r="C134" s="45">
        <f t="shared" ref="C134:X134" si="68">C135+C136+C137</f>
        <v>0</v>
      </c>
      <c r="D134" s="45">
        <f t="shared" si="68"/>
        <v>0</v>
      </c>
      <c r="E134" s="31">
        <f t="shared" si="68"/>
        <v>0</v>
      </c>
      <c r="F134" s="31">
        <f t="shared" si="68"/>
        <v>760164</v>
      </c>
      <c r="G134" s="31">
        <f t="shared" si="68"/>
        <v>0</v>
      </c>
      <c r="H134" s="31">
        <f t="shared" si="68"/>
        <v>0</v>
      </c>
      <c r="I134" s="31">
        <f t="shared" si="68"/>
        <v>0</v>
      </c>
      <c r="J134" s="31">
        <f t="shared" si="68"/>
        <v>0</v>
      </c>
      <c r="K134" s="31">
        <f t="shared" si="68"/>
        <v>0</v>
      </c>
      <c r="L134" s="31">
        <f t="shared" si="68"/>
        <v>0</v>
      </c>
      <c r="M134" s="31">
        <f t="shared" si="68"/>
        <v>0</v>
      </c>
      <c r="N134" s="31">
        <f t="shared" si="68"/>
        <v>760164</v>
      </c>
      <c r="O134" s="31">
        <f t="shared" si="68"/>
        <v>0</v>
      </c>
      <c r="P134" s="31">
        <f t="shared" si="68"/>
        <v>0</v>
      </c>
      <c r="Q134" s="31">
        <f t="shared" si="68"/>
        <v>0</v>
      </c>
      <c r="R134" s="31">
        <f t="shared" si="68"/>
        <v>0</v>
      </c>
      <c r="S134" s="31">
        <f t="shared" si="68"/>
        <v>0</v>
      </c>
      <c r="T134" s="31">
        <f t="shared" si="68"/>
        <v>0</v>
      </c>
      <c r="U134" s="31">
        <f t="shared" si="68"/>
        <v>0</v>
      </c>
      <c r="V134" s="31">
        <f t="shared" si="68"/>
        <v>0</v>
      </c>
      <c r="W134" s="31">
        <f t="shared" si="68"/>
        <v>0</v>
      </c>
      <c r="X134" s="31">
        <f t="shared" si="68"/>
        <v>0</v>
      </c>
      <c r="Y134" s="3"/>
    </row>
    <row r="135" spans="1:25" s="26" customFormat="1" ht="18" customHeight="1" x14ac:dyDescent="0.25">
      <c r="A135" s="63" t="s">
        <v>107</v>
      </c>
      <c r="B135" s="27">
        <v>725164</v>
      </c>
      <c r="C135" s="64"/>
      <c r="D135" s="64"/>
      <c r="E135" s="31">
        <f t="shared" si="45"/>
        <v>0</v>
      </c>
      <c r="F135" s="14">
        <f t="shared" si="54"/>
        <v>725164</v>
      </c>
      <c r="G135" s="14"/>
      <c r="H135" s="14"/>
      <c r="I135" s="14"/>
      <c r="J135" s="14"/>
      <c r="K135" s="14"/>
      <c r="L135" s="14"/>
      <c r="M135" s="14"/>
      <c r="N135" s="14">
        <f>B135</f>
        <v>725164</v>
      </c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54"/>
    </row>
    <row r="136" spans="1:25" s="26" customFormat="1" x14ac:dyDescent="0.25">
      <c r="A136" s="65" t="s">
        <v>108</v>
      </c>
      <c r="B136" s="27">
        <v>25000</v>
      </c>
      <c r="C136" s="64"/>
      <c r="D136" s="64"/>
      <c r="E136" s="31">
        <f t="shared" si="45"/>
        <v>0</v>
      </c>
      <c r="F136" s="14">
        <f t="shared" si="54"/>
        <v>25000</v>
      </c>
      <c r="G136" s="14"/>
      <c r="H136" s="14"/>
      <c r="I136" s="14"/>
      <c r="J136" s="14"/>
      <c r="K136" s="14"/>
      <c r="L136" s="14"/>
      <c r="M136" s="14"/>
      <c r="N136" s="14">
        <f>B136</f>
        <v>25000</v>
      </c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54"/>
    </row>
    <row r="137" spans="1:25" s="26" customFormat="1" ht="30" x14ac:dyDescent="0.25">
      <c r="A137" s="65" t="s">
        <v>109</v>
      </c>
      <c r="B137" s="27">
        <v>10000</v>
      </c>
      <c r="C137" s="64"/>
      <c r="D137" s="64"/>
      <c r="E137" s="31">
        <f t="shared" si="45"/>
        <v>0</v>
      </c>
      <c r="F137" s="14">
        <f t="shared" si="54"/>
        <v>10000</v>
      </c>
      <c r="G137" s="14"/>
      <c r="H137" s="14"/>
      <c r="I137" s="14"/>
      <c r="J137" s="14"/>
      <c r="K137" s="14"/>
      <c r="L137" s="14"/>
      <c r="M137" s="14"/>
      <c r="N137" s="14">
        <f>B137</f>
        <v>10000</v>
      </c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54"/>
    </row>
    <row r="138" spans="1:25" x14ac:dyDescent="0.25">
      <c r="A138" s="49" t="s">
        <v>110</v>
      </c>
      <c r="B138" s="45">
        <f>B139+B140</f>
        <v>136110</v>
      </c>
      <c r="C138" s="45">
        <f t="shared" ref="C138:X138" si="69">C139+C140</f>
        <v>0</v>
      </c>
      <c r="D138" s="45">
        <f t="shared" si="69"/>
        <v>0</v>
      </c>
      <c r="E138" s="31">
        <f t="shared" si="45"/>
        <v>0</v>
      </c>
      <c r="F138" s="14">
        <f t="shared" si="54"/>
        <v>136110</v>
      </c>
      <c r="G138" s="31">
        <f t="shared" si="69"/>
        <v>0</v>
      </c>
      <c r="H138" s="31">
        <f t="shared" si="69"/>
        <v>0</v>
      </c>
      <c r="I138" s="31">
        <f t="shared" si="69"/>
        <v>0</v>
      </c>
      <c r="J138" s="31">
        <f t="shared" si="69"/>
        <v>0</v>
      </c>
      <c r="K138" s="31">
        <f t="shared" si="69"/>
        <v>0</v>
      </c>
      <c r="L138" s="31">
        <f t="shared" si="69"/>
        <v>0</v>
      </c>
      <c r="M138" s="31">
        <f t="shared" si="69"/>
        <v>0</v>
      </c>
      <c r="N138" s="31">
        <f t="shared" si="69"/>
        <v>136110</v>
      </c>
      <c r="O138" s="31">
        <f t="shared" si="69"/>
        <v>0</v>
      </c>
      <c r="P138" s="31">
        <f t="shared" si="69"/>
        <v>0</v>
      </c>
      <c r="Q138" s="31">
        <f t="shared" si="69"/>
        <v>0</v>
      </c>
      <c r="R138" s="31">
        <f t="shared" si="69"/>
        <v>0</v>
      </c>
      <c r="S138" s="31">
        <f t="shared" si="69"/>
        <v>0</v>
      </c>
      <c r="T138" s="31">
        <f t="shared" si="69"/>
        <v>0</v>
      </c>
      <c r="U138" s="31">
        <f t="shared" si="69"/>
        <v>0</v>
      </c>
      <c r="V138" s="31">
        <f t="shared" si="69"/>
        <v>0</v>
      </c>
      <c r="W138" s="31">
        <f t="shared" si="69"/>
        <v>0</v>
      </c>
      <c r="X138" s="31">
        <f t="shared" si="69"/>
        <v>0</v>
      </c>
      <c r="Y138" s="3"/>
    </row>
    <row r="139" spans="1:25" s="26" customFormat="1" x14ac:dyDescent="0.25">
      <c r="A139" s="65" t="s">
        <v>111</v>
      </c>
      <c r="B139" s="27">
        <v>128110</v>
      </c>
      <c r="C139" s="64"/>
      <c r="D139" s="64"/>
      <c r="E139" s="31">
        <f t="shared" si="45"/>
        <v>0</v>
      </c>
      <c r="F139" s="14">
        <f t="shared" si="54"/>
        <v>128110</v>
      </c>
      <c r="G139" s="14"/>
      <c r="H139" s="14"/>
      <c r="I139" s="14"/>
      <c r="J139" s="14"/>
      <c r="K139" s="14"/>
      <c r="L139" s="14"/>
      <c r="M139" s="14"/>
      <c r="N139" s="14">
        <f>B139</f>
        <v>128110</v>
      </c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54"/>
    </row>
    <row r="140" spans="1:25" s="26" customFormat="1" ht="30" x14ac:dyDescent="0.25">
      <c r="A140" s="65" t="s">
        <v>112</v>
      </c>
      <c r="B140" s="27">
        <v>8000</v>
      </c>
      <c r="C140" s="64"/>
      <c r="D140" s="64"/>
      <c r="E140" s="31">
        <f t="shared" si="45"/>
        <v>0</v>
      </c>
      <c r="F140" s="14">
        <f t="shared" si="54"/>
        <v>8000</v>
      </c>
      <c r="G140" s="14"/>
      <c r="H140" s="14"/>
      <c r="I140" s="14"/>
      <c r="J140" s="14"/>
      <c r="K140" s="14"/>
      <c r="L140" s="14"/>
      <c r="M140" s="14"/>
      <c r="N140" s="14">
        <f>B140</f>
        <v>8000</v>
      </c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54"/>
    </row>
    <row r="141" spans="1:25" x14ac:dyDescent="0.25">
      <c r="A141" s="49" t="s">
        <v>113</v>
      </c>
      <c r="B141" s="45">
        <f>B142</f>
        <v>6650</v>
      </c>
      <c r="C141" s="45">
        <f t="shared" ref="C141:X141" si="70">C142</f>
        <v>0</v>
      </c>
      <c r="D141" s="45">
        <f t="shared" si="70"/>
        <v>0</v>
      </c>
      <c r="E141" s="31">
        <f t="shared" si="45"/>
        <v>0</v>
      </c>
      <c r="F141" s="14">
        <f t="shared" si="54"/>
        <v>6650</v>
      </c>
      <c r="G141" s="31">
        <f t="shared" si="70"/>
        <v>0</v>
      </c>
      <c r="H141" s="31">
        <f t="shared" si="70"/>
        <v>0</v>
      </c>
      <c r="I141" s="31">
        <f t="shared" si="70"/>
        <v>0</v>
      </c>
      <c r="J141" s="31">
        <f t="shared" si="70"/>
        <v>0</v>
      </c>
      <c r="K141" s="31">
        <f t="shared" si="70"/>
        <v>0</v>
      </c>
      <c r="L141" s="31">
        <f t="shared" si="70"/>
        <v>0</v>
      </c>
      <c r="M141" s="31">
        <f t="shared" si="70"/>
        <v>0</v>
      </c>
      <c r="N141" s="31">
        <f t="shared" si="70"/>
        <v>6650</v>
      </c>
      <c r="O141" s="31">
        <f t="shared" si="70"/>
        <v>0</v>
      </c>
      <c r="P141" s="31">
        <f t="shared" si="70"/>
        <v>0</v>
      </c>
      <c r="Q141" s="31">
        <f t="shared" si="70"/>
        <v>0</v>
      </c>
      <c r="R141" s="31">
        <f t="shared" si="70"/>
        <v>0</v>
      </c>
      <c r="S141" s="31">
        <f t="shared" si="70"/>
        <v>0</v>
      </c>
      <c r="T141" s="31">
        <f t="shared" si="70"/>
        <v>0</v>
      </c>
      <c r="U141" s="31">
        <f t="shared" si="70"/>
        <v>0</v>
      </c>
      <c r="V141" s="31">
        <f t="shared" si="70"/>
        <v>0</v>
      </c>
      <c r="W141" s="31">
        <f t="shared" si="70"/>
        <v>0</v>
      </c>
      <c r="X141" s="31">
        <f t="shared" si="70"/>
        <v>0</v>
      </c>
      <c r="Y141" s="3"/>
    </row>
    <row r="142" spans="1:25" ht="30" x14ac:dyDescent="0.25">
      <c r="A142" s="49" t="s">
        <v>114</v>
      </c>
      <c r="B142" s="45">
        <v>6650</v>
      </c>
      <c r="C142" s="55"/>
      <c r="D142" s="55"/>
      <c r="E142" s="31">
        <f t="shared" si="45"/>
        <v>0</v>
      </c>
      <c r="F142" s="14">
        <f t="shared" si="54"/>
        <v>6650</v>
      </c>
      <c r="G142" s="14"/>
      <c r="H142" s="14"/>
      <c r="I142" s="14"/>
      <c r="J142" s="14"/>
      <c r="K142" s="14"/>
      <c r="L142" s="14"/>
      <c r="M142" s="14"/>
      <c r="N142" s="14">
        <f>B142</f>
        <v>6650</v>
      </c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3"/>
    </row>
    <row r="143" spans="1:25" ht="30" x14ac:dyDescent="0.25">
      <c r="A143" s="49" t="s">
        <v>115</v>
      </c>
      <c r="B143" s="45">
        <f>B144+B145</f>
        <v>64165</v>
      </c>
      <c r="C143" s="45">
        <f t="shared" ref="C143:X143" si="71">C144+C145</f>
        <v>0</v>
      </c>
      <c r="D143" s="45">
        <f t="shared" si="71"/>
        <v>0</v>
      </c>
      <c r="E143" s="31">
        <f t="shared" si="45"/>
        <v>0</v>
      </c>
      <c r="F143" s="14">
        <f t="shared" si="54"/>
        <v>64165</v>
      </c>
      <c r="G143" s="31">
        <f t="shared" si="71"/>
        <v>0</v>
      </c>
      <c r="H143" s="31">
        <f t="shared" si="71"/>
        <v>0</v>
      </c>
      <c r="I143" s="31">
        <f t="shared" si="71"/>
        <v>0</v>
      </c>
      <c r="J143" s="31">
        <f t="shared" si="71"/>
        <v>0</v>
      </c>
      <c r="K143" s="31">
        <f t="shared" si="71"/>
        <v>0</v>
      </c>
      <c r="L143" s="31">
        <f t="shared" si="71"/>
        <v>0</v>
      </c>
      <c r="M143" s="31">
        <f t="shared" si="71"/>
        <v>0</v>
      </c>
      <c r="N143" s="31">
        <f t="shared" si="71"/>
        <v>64165</v>
      </c>
      <c r="O143" s="31">
        <f t="shared" si="71"/>
        <v>0</v>
      </c>
      <c r="P143" s="31">
        <f t="shared" si="71"/>
        <v>0</v>
      </c>
      <c r="Q143" s="31">
        <f t="shared" si="71"/>
        <v>0</v>
      </c>
      <c r="R143" s="31">
        <f t="shared" si="71"/>
        <v>0</v>
      </c>
      <c r="S143" s="31">
        <f t="shared" si="71"/>
        <v>0</v>
      </c>
      <c r="T143" s="31">
        <f t="shared" si="71"/>
        <v>0</v>
      </c>
      <c r="U143" s="31">
        <f t="shared" si="71"/>
        <v>0</v>
      </c>
      <c r="V143" s="31">
        <f t="shared" si="71"/>
        <v>0</v>
      </c>
      <c r="W143" s="31">
        <f t="shared" si="71"/>
        <v>0</v>
      </c>
      <c r="X143" s="31">
        <f t="shared" si="71"/>
        <v>0</v>
      </c>
      <c r="Y143" s="3"/>
    </row>
    <row r="144" spans="1:25" ht="30" x14ac:dyDescent="0.25">
      <c r="A144" s="44" t="s">
        <v>116</v>
      </c>
      <c r="B144" s="39">
        <v>60000</v>
      </c>
      <c r="C144" s="55"/>
      <c r="D144" s="55"/>
      <c r="E144" s="31">
        <f t="shared" si="45"/>
        <v>0</v>
      </c>
      <c r="F144" s="14">
        <f t="shared" si="54"/>
        <v>60000</v>
      </c>
      <c r="G144" s="14"/>
      <c r="H144" s="14"/>
      <c r="I144" s="14"/>
      <c r="J144" s="14"/>
      <c r="K144" s="14"/>
      <c r="L144" s="14"/>
      <c r="M144" s="14"/>
      <c r="N144" s="14">
        <f>B144</f>
        <v>60000</v>
      </c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3"/>
    </row>
    <row r="145" spans="1:25" ht="30" x14ac:dyDescent="0.25">
      <c r="A145" s="44" t="s">
        <v>117</v>
      </c>
      <c r="B145" s="39">
        <v>4165</v>
      </c>
      <c r="C145" s="55"/>
      <c r="D145" s="55"/>
      <c r="E145" s="31">
        <f t="shared" si="45"/>
        <v>0</v>
      </c>
      <c r="F145" s="14">
        <f t="shared" si="54"/>
        <v>4165</v>
      </c>
      <c r="G145" s="14"/>
      <c r="H145" s="14"/>
      <c r="I145" s="14"/>
      <c r="J145" s="14"/>
      <c r="K145" s="14"/>
      <c r="L145" s="14"/>
      <c r="M145" s="14"/>
      <c r="N145" s="14">
        <f>B145</f>
        <v>4165</v>
      </c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3"/>
    </row>
    <row r="146" spans="1:25" ht="75" x14ac:dyDescent="0.25">
      <c r="A146" s="49" t="s">
        <v>118</v>
      </c>
      <c r="B146" s="45">
        <v>158536</v>
      </c>
      <c r="C146" s="55"/>
      <c r="D146" s="55"/>
      <c r="E146" s="31">
        <f t="shared" si="45"/>
        <v>0</v>
      </c>
      <c r="F146" s="14">
        <f t="shared" si="54"/>
        <v>158536</v>
      </c>
      <c r="G146" s="14"/>
      <c r="H146" s="14"/>
      <c r="I146" s="14"/>
      <c r="J146" s="14"/>
      <c r="K146" s="14"/>
      <c r="L146" s="14"/>
      <c r="M146" s="14"/>
      <c r="N146" s="14">
        <f>B146</f>
        <v>158536</v>
      </c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3"/>
    </row>
    <row r="147" spans="1:25" ht="45" x14ac:dyDescent="0.25">
      <c r="A147" s="49" t="s">
        <v>119</v>
      </c>
      <c r="B147" s="45">
        <v>2750</v>
      </c>
      <c r="C147" s="55"/>
      <c r="D147" s="55"/>
      <c r="E147" s="31">
        <f t="shared" si="45"/>
        <v>0</v>
      </c>
      <c r="F147" s="14">
        <f t="shared" si="54"/>
        <v>2750</v>
      </c>
      <c r="G147" s="14"/>
      <c r="H147" s="14"/>
      <c r="I147" s="14"/>
      <c r="J147" s="14"/>
      <c r="K147" s="14"/>
      <c r="L147" s="14"/>
      <c r="M147" s="14"/>
      <c r="N147" s="14">
        <f>B147</f>
        <v>2750</v>
      </c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3"/>
    </row>
    <row r="148" spans="1:25" ht="63" customHeight="1" x14ac:dyDescent="0.25">
      <c r="A148" s="49" t="s">
        <v>120</v>
      </c>
      <c r="B148" s="45">
        <f>450000+148886</f>
        <v>598886</v>
      </c>
      <c r="C148" s="55"/>
      <c r="D148" s="55"/>
      <c r="E148" s="31">
        <f t="shared" si="45"/>
        <v>0</v>
      </c>
      <c r="F148" s="14">
        <f t="shared" si="54"/>
        <v>598886</v>
      </c>
      <c r="G148" s="14"/>
      <c r="H148" s="14"/>
      <c r="I148" s="14"/>
      <c r="J148" s="14"/>
      <c r="K148" s="14"/>
      <c r="L148" s="14"/>
      <c r="M148" s="14"/>
      <c r="N148" s="14">
        <f>B148</f>
        <v>598886</v>
      </c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3"/>
    </row>
    <row r="149" spans="1:25" x14ac:dyDescent="0.25">
      <c r="A149" s="60" t="s">
        <v>121</v>
      </c>
      <c r="B149" s="61">
        <f>B150+B151</f>
        <v>900106</v>
      </c>
      <c r="C149" s="61">
        <f t="shared" ref="C149:X149" si="72">C150+C151</f>
        <v>0</v>
      </c>
      <c r="D149" s="61">
        <f t="shared" si="72"/>
        <v>0</v>
      </c>
      <c r="E149" s="31">
        <f t="shared" si="45"/>
        <v>0</v>
      </c>
      <c r="F149" s="14">
        <f t="shared" si="54"/>
        <v>900106</v>
      </c>
      <c r="G149" s="62">
        <f t="shared" si="72"/>
        <v>0</v>
      </c>
      <c r="H149" s="62">
        <f t="shared" si="72"/>
        <v>0</v>
      </c>
      <c r="I149" s="62">
        <f t="shared" si="72"/>
        <v>0</v>
      </c>
      <c r="J149" s="62">
        <f t="shared" si="72"/>
        <v>0</v>
      </c>
      <c r="K149" s="62">
        <f t="shared" si="72"/>
        <v>0</v>
      </c>
      <c r="L149" s="62">
        <f t="shared" si="72"/>
        <v>0</v>
      </c>
      <c r="M149" s="62">
        <f t="shared" si="72"/>
        <v>0</v>
      </c>
      <c r="N149" s="62">
        <f t="shared" si="72"/>
        <v>900106</v>
      </c>
      <c r="O149" s="62">
        <f t="shared" si="72"/>
        <v>0</v>
      </c>
      <c r="P149" s="62">
        <f t="shared" si="72"/>
        <v>0</v>
      </c>
      <c r="Q149" s="62">
        <f t="shared" si="72"/>
        <v>0</v>
      </c>
      <c r="R149" s="62">
        <f t="shared" si="72"/>
        <v>0</v>
      </c>
      <c r="S149" s="62">
        <f t="shared" si="72"/>
        <v>0</v>
      </c>
      <c r="T149" s="62">
        <f t="shared" si="72"/>
        <v>0</v>
      </c>
      <c r="U149" s="62">
        <f t="shared" si="72"/>
        <v>0</v>
      </c>
      <c r="V149" s="62">
        <f t="shared" si="72"/>
        <v>0</v>
      </c>
      <c r="W149" s="62">
        <f t="shared" si="72"/>
        <v>0</v>
      </c>
      <c r="X149" s="62">
        <f t="shared" si="72"/>
        <v>0</v>
      </c>
      <c r="Y149" s="3"/>
    </row>
    <row r="150" spans="1:25" x14ac:dyDescent="0.25">
      <c r="A150" s="44" t="s">
        <v>38</v>
      </c>
      <c r="B150" s="45">
        <f>B156</f>
        <v>840</v>
      </c>
      <c r="C150" s="45">
        <f t="shared" ref="C150:X150" si="73">C156</f>
        <v>0</v>
      </c>
      <c r="D150" s="45">
        <f t="shared" si="73"/>
        <v>0</v>
      </c>
      <c r="E150" s="31">
        <f t="shared" si="45"/>
        <v>0</v>
      </c>
      <c r="F150" s="14">
        <f t="shared" si="54"/>
        <v>840</v>
      </c>
      <c r="G150" s="31">
        <f t="shared" si="73"/>
        <v>0</v>
      </c>
      <c r="H150" s="31">
        <f t="shared" si="73"/>
        <v>0</v>
      </c>
      <c r="I150" s="31">
        <f t="shared" si="73"/>
        <v>0</v>
      </c>
      <c r="J150" s="31">
        <f t="shared" si="73"/>
        <v>0</v>
      </c>
      <c r="K150" s="31">
        <f t="shared" si="73"/>
        <v>0</v>
      </c>
      <c r="L150" s="31">
        <f t="shared" si="73"/>
        <v>0</v>
      </c>
      <c r="M150" s="31">
        <f t="shared" si="73"/>
        <v>0</v>
      </c>
      <c r="N150" s="31">
        <f t="shared" si="73"/>
        <v>840</v>
      </c>
      <c r="O150" s="31">
        <f t="shared" si="73"/>
        <v>0</v>
      </c>
      <c r="P150" s="31">
        <f t="shared" si="73"/>
        <v>0</v>
      </c>
      <c r="Q150" s="31">
        <f t="shared" si="73"/>
        <v>0</v>
      </c>
      <c r="R150" s="31">
        <f t="shared" si="73"/>
        <v>0</v>
      </c>
      <c r="S150" s="31">
        <f t="shared" si="73"/>
        <v>0</v>
      </c>
      <c r="T150" s="31">
        <f t="shared" si="73"/>
        <v>0</v>
      </c>
      <c r="U150" s="31">
        <f t="shared" si="73"/>
        <v>0</v>
      </c>
      <c r="V150" s="31">
        <f t="shared" si="73"/>
        <v>0</v>
      </c>
      <c r="W150" s="31">
        <f t="shared" si="73"/>
        <v>0</v>
      </c>
      <c r="X150" s="31">
        <f t="shared" si="73"/>
        <v>0</v>
      </c>
      <c r="Y150" s="3"/>
    </row>
    <row r="151" spans="1:25" x14ac:dyDescent="0.25">
      <c r="A151" s="44" t="s">
        <v>39</v>
      </c>
      <c r="B151" s="45">
        <f>B152+B153</f>
        <v>899266</v>
      </c>
      <c r="C151" s="45">
        <f t="shared" ref="C151:X151" si="74">C152+C153</f>
        <v>0</v>
      </c>
      <c r="D151" s="45">
        <f t="shared" si="74"/>
        <v>0</v>
      </c>
      <c r="E151" s="31">
        <f t="shared" si="45"/>
        <v>0</v>
      </c>
      <c r="F151" s="14">
        <f t="shared" si="54"/>
        <v>899266</v>
      </c>
      <c r="G151" s="31">
        <f t="shared" si="74"/>
        <v>0</v>
      </c>
      <c r="H151" s="31">
        <f t="shared" si="74"/>
        <v>0</v>
      </c>
      <c r="I151" s="31">
        <f t="shared" si="74"/>
        <v>0</v>
      </c>
      <c r="J151" s="31">
        <f t="shared" si="74"/>
        <v>0</v>
      </c>
      <c r="K151" s="31">
        <f t="shared" si="74"/>
        <v>0</v>
      </c>
      <c r="L151" s="31">
        <f t="shared" si="74"/>
        <v>0</v>
      </c>
      <c r="M151" s="31">
        <f t="shared" si="74"/>
        <v>0</v>
      </c>
      <c r="N151" s="31">
        <f t="shared" si="74"/>
        <v>899266</v>
      </c>
      <c r="O151" s="31">
        <f t="shared" si="74"/>
        <v>0</v>
      </c>
      <c r="P151" s="31">
        <f t="shared" si="74"/>
        <v>0</v>
      </c>
      <c r="Q151" s="31">
        <f t="shared" si="74"/>
        <v>0</v>
      </c>
      <c r="R151" s="31">
        <f t="shared" si="74"/>
        <v>0</v>
      </c>
      <c r="S151" s="31">
        <f t="shared" si="74"/>
        <v>0</v>
      </c>
      <c r="T151" s="31">
        <f t="shared" si="74"/>
        <v>0</v>
      </c>
      <c r="U151" s="31">
        <f t="shared" si="74"/>
        <v>0</v>
      </c>
      <c r="V151" s="31">
        <f t="shared" si="74"/>
        <v>0</v>
      </c>
      <c r="W151" s="31">
        <f t="shared" si="74"/>
        <v>0</v>
      </c>
      <c r="X151" s="31">
        <f t="shared" si="74"/>
        <v>0</v>
      </c>
      <c r="Y151" s="3"/>
    </row>
    <row r="152" spans="1:25" ht="60" x14ac:dyDescent="0.25">
      <c r="A152" s="49" t="s">
        <v>122</v>
      </c>
      <c r="B152" s="45">
        <v>72664</v>
      </c>
      <c r="C152" s="55"/>
      <c r="D152" s="55"/>
      <c r="E152" s="31">
        <f t="shared" si="45"/>
        <v>0</v>
      </c>
      <c r="F152" s="14">
        <f t="shared" si="54"/>
        <v>72664</v>
      </c>
      <c r="G152" s="14"/>
      <c r="H152" s="14"/>
      <c r="I152" s="14"/>
      <c r="J152" s="14"/>
      <c r="K152" s="14"/>
      <c r="L152" s="14"/>
      <c r="M152" s="14"/>
      <c r="N152" s="14">
        <f>B152</f>
        <v>72664</v>
      </c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3"/>
    </row>
    <row r="153" spans="1:25" x14ac:dyDescent="0.25">
      <c r="A153" s="49" t="s">
        <v>99</v>
      </c>
      <c r="B153" s="45">
        <f>B154+B155</f>
        <v>826602</v>
      </c>
      <c r="C153" s="45">
        <f t="shared" ref="C153:X153" si="75">C154+C155</f>
        <v>0</v>
      </c>
      <c r="D153" s="45">
        <f t="shared" si="75"/>
        <v>0</v>
      </c>
      <c r="E153" s="31">
        <f t="shared" ref="E153:E178" si="76">B153-F153</f>
        <v>0</v>
      </c>
      <c r="F153" s="14">
        <f t="shared" si="54"/>
        <v>826602</v>
      </c>
      <c r="G153" s="31">
        <f t="shared" si="75"/>
        <v>0</v>
      </c>
      <c r="H153" s="31">
        <f t="shared" si="75"/>
        <v>0</v>
      </c>
      <c r="I153" s="31">
        <f t="shared" si="75"/>
        <v>0</v>
      </c>
      <c r="J153" s="31">
        <f t="shared" si="75"/>
        <v>0</v>
      </c>
      <c r="K153" s="31">
        <f t="shared" si="75"/>
        <v>0</v>
      </c>
      <c r="L153" s="31">
        <f t="shared" si="75"/>
        <v>0</v>
      </c>
      <c r="M153" s="31">
        <f t="shared" si="75"/>
        <v>0</v>
      </c>
      <c r="N153" s="31">
        <f t="shared" si="75"/>
        <v>826602</v>
      </c>
      <c r="O153" s="31">
        <f t="shared" si="75"/>
        <v>0</v>
      </c>
      <c r="P153" s="31">
        <f t="shared" si="75"/>
        <v>0</v>
      </c>
      <c r="Q153" s="31">
        <f t="shared" si="75"/>
        <v>0</v>
      </c>
      <c r="R153" s="31">
        <f t="shared" si="75"/>
        <v>0</v>
      </c>
      <c r="S153" s="31">
        <f t="shared" si="75"/>
        <v>0</v>
      </c>
      <c r="T153" s="31">
        <f t="shared" si="75"/>
        <v>0</v>
      </c>
      <c r="U153" s="31">
        <f t="shared" si="75"/>
        <v>0</v>
      </c>
      <c r="V153" s="31">
        <f t="shared" si="75"/>
        <v>0</v>
      </c>
      <c r="W153" s="31">
        <f t="shared" si="75"/>
        <v>0</v>
      </c>
      <c r="X153" s="31">
        <f t="shared" si="75"/>
        <v>0</v>
      </c>
      <c r="Y153" s="3"/>
    </row>
    <row r="154" spans="1:25" x14ac:dyDescent="0.25">
      <c r="A154" s="44" t="s">
        <v>123</v>
      </c>
      <c r="B154" s="39">
        <v>791612</v>
      </c>
      <c r="C154" s="55"/>
      <c r="D154" s="55"/>
      <c r="E154" s="31">
        <f t="shared" si="76"/>
        <v>0</v>
      </c>
      <c r="F154" s="14">
        <f t="shared" si="54"/>
        <v>791612</v>
      </c>
      <c r="G154" s="14"/>
      <c r="H154" s="14"/>
      <c r="I154" s="14"/>
      <c r="J154" s="14"/>
      <c r="K154" s="14"/>
      <c r="L154" s="14"/>
      <c r="M154" s="14"/>
      <c r="N154" s="14">
        <f>B154</f>
        <v>791612</v>
      </c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3"/>
    </row>
    <row r="155" spans="1:25" ht="30" x14ac:dyDescent="0.25">
      <c r="A155" s="44" t="s">
        <v>124</v>
      </c>
      <c r="B155" s="39">
        <v>34990</v>
      </c>
      <c r="C155" s="55"/>
      <c r="D155" s="55"/>
      <c r="E155" s="31">
        <f t="shared" si="76"/>
        <v>0</v>
      </c>
      <c r="F155" s="14">
        <f t="shared" si="54"/>
        <v>34990</v>
      </c>
      <c r="G155" s="14"/>
      <c r="H155" s="14"/>
      <c r="I155" s="14"/>
      <c r="J155" s="14"/>
      <c r="K155" s="14"/>
      <c r="L155" s="14"/>
      <c r="M155" s="14"/>
      <c r="N155" s="14">
        <f>B155</f>
        <v>34990</v>
      </c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3"/>
    </row>
    <row r="156" spans="1:25" ht="64.5" customHeight="1" x14ac:dyDescent="0.25">
      <c r="A156" s="49" t="s">
        <v>125</v>
      </c>
      <c r="B156" s="45">
        <v>840</v>
      </c>
      <c r="C156" s="55"/>
      <c r="D156" s="55"/>
      <c r="E156" s="31">
        <f t="shared" si="76"/>
        <v>0</v>
      </c>
      <c r="F156" s="14">
        <f t="shared" si="54"/>
        <v>840</v>
      </c>
      <c r="G156" s="14"/>
      <c r="H156" s="14"/>
      <c r="I156" s="14"/>
      <c r="J156" s="14"/>
      <c r="K156" s="14"/>
      <c r="L156" s="14"/>
      <c r="M156" s="14"/>
      <c r="N156" s="14">
        <f>B156</f>
        <v>840</v>
      </c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3"/>
    </row>
    <row r="157" spans="1:25" x14ac:dyDescent="0.25">
      <c r="A157" s="60" t="s">
        <v>126</v>
      </c>
      <c r="B157" s="61">
        <f>B158+B159</f>
        <v>91060</v>
      </c>
      <c r="C157" s="61">
        <f t="shared" ref="C157:X157" si="77">C158+C159</f>
        <v>0</v>
      </c>
      <c r="D157" s="61">
        <f t="shared" si="77"/>
        <v>0</v>
      </c>
      <c r="E157" s="31">
        <f t="shared" si="76"/>
        <v>0</v>
      </c>
      <c r="F157" s="14">
        <f t="shared" si="54"/>
        <v>91060</v>
      </c>
      <c r="G157" s="62">
        <f t="shared" si="77"/>
        <v>0</v>
      </c>
      <c r="H157" s="62">
        <f t="shared" si="77"/>
        <v>79972.77</v>
      </c>
      <c r="I157" s="62">
        <f t="shared" si="77"/>
        <v>0</v>
      </c>
      <c r="J157" s="62">
        <f t="shared" si="77"/>
        <v>11087.23</v>
      </c>
      <c r="K157" s="62">
        <f t="shared" si="77"/>
        <v>0</v>
      </c>
      <c r="L157" s="62">
        <f t="shared" si="77"/>
        <v>0</v>
      </c>
      <c r="M157" s="62">
        <f t="shared" si="77"/>
        <v>0</v>
      </c>
      <c r="N157" s="62">
        <f t="shared" si="77"/>
        <v>0</v>
      </c>
      <c r="O157" s="62">
        <f t="shared" si="77"/>
        <v>0</v>
      </c>
      <c r="P157" s="62">
        <f t="shared" si="77"/>
        <v>0</v>
      </c>
      <c r="Q157" s="62">
        <f t="shared" si="77"/>
        <v>0</v>
      </c>
      <c r="R157" s="62">
        <f t="shared" si="77"/>
        <v>0</v>
      </c>
      <c r="S157" s="62">
        <f t="shared" si="77"/>
        <v>0</v>
      </c>
      <c r="T157" s="62">
        <f t="shared" si="77"/>
        <v>0</v>
      </c>
      <c r="U157" s="62">
        <f t="shared" si="77"/>
        <v>0</v>
      </c>
      <c r="V157" s="62">
        <f t="shared" si="77"/>
        <v>0</v>
      </c>
      <c r="W157" s="62">
        <f t="shared" si="77"/>
        <v>0</v>
      </c>
      <c r="X157" s="62">
        <f t="shared" si="77"/>
        <v>0</v>
      </c>
      <c r="Y157" s="3"/>
    </row>
    <row r="158" spans="1:25" x14ac:dyDescent="0.25">
      <c r="A158" s="44" t="s">
        <v>38</v>
      </c>
      <c r="B158" s="39"/>
      <c r="C158" s="39"/>
      <c r="D158" s="39"/>
      <c r="E158" s="31">
        <f t="shared" si="76"/>
        <v>0</v>
      </c>
      <c r="F158" s="14">
        <f t="shared" si="54"/>
        <v>0</v>
      </c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"/>
    </row>
    <row r="159" spans="1:25" x14ac:dyDescent="0.25">
      <c r="A159" s="44" t="s">
        <v>39</v>
      </c>
      <c r="B159" s="39">
        <f>B160</f>
        <v>91060</v>
      </c>
      <c r="C159" s="39">
        <f t="shared" ref="C159:X159" si="78">C160</f>
        <v>0</v>
      </c>
      <c r="D159" s="39">
        <f t="shared" si="78"/>
        <v>0</v>
      </c>
      <c r="E159" s="31">
        <f t="shared" si="76"/>
        <v>0</v>
      </c>
      <c r="F159" s="14">
        <f t="shared" si="54"/>
        <v>91060</v>
      </c>
      <c r="G159" s="31">
        <f t="shared" si="78"/>
        <v>0</v>
      </c>
      <c r="H159" s="31">
        <f t="shared" si="78"/>
        <v>79972.77</v>
      </c>
      <c r="I159" s="31">
        <f t="shared" si="78"/>
        <v>0</v>
      </c>
      <c r="J159" s="31">
        <f t="shared" si="78"/>
        <v>11087.23</v>
      </c>
      <c r="K159" s="31">
        <f t="shared" si="78"/>
        <v>0</v>
      </c>
      <c r="L159" s="31">
        <f t="shared" si="78"/>
        <v>0</v>
      </c>
      <c r="M159" s="31">
        <f t="shared" si="78"/>
        <v>0</v>
      </c>
      <c r="N159" s="31">
        <f t="shared" si="78"/>
        <v>0</v>
      </c>
      <c r="O159" s="31">
        <f t="shared" si="78"/>
        <v>0</v>
      </c>
      <c r="P159" s="31">
        <f t="shared" si="78"/>
        <v>0</v>
      </c>
      <c r="Q159" s="31">
        <f t="shared" si="78"/>
        <v>0</v>
      </c>
      <c r="R159" s="31">
        <f t="shared" si="78"/>
        <v>0</v>
      </c>
      <c r="S159" s="31">
        <f t="shared" si="78"/>
        <v>0</v>
      </c>
      <c r="T159" s="31">
        <f t="shared" si="78"/>
        <v>0</v>
      </c>
      <c r="U159" s="31">
        <f t="shared" si="78"/>
        <v>0</v>
      </c>
      <c r="V159" s="31">
        <f t="shared" si="78"/>
        <v>0</v>
      </c>
      <c r="W159" s="31">
        <f t="shared" si="78"/>
        <v>0</v>
      </c>
      <c r="X159" s="31">
        <f t="shared" si="78"/>
        <v>0</v>
      </c>
      <c r="Y159" s="3"/>
    </row>
    <row r="160" spans="1:25" ht="18.75" customHeight="1" x14ac:dyDescent="0.25">
      <c r="A160" s="41" t="s">
        <v>127</v>
      </c>
      <c r="B160" s="42">
        <f>B161+B162</f>
        <v>91060</v>
      </c>
      <c r="C160" s="43">
        <f t="shared" ref="C160:X160" si="79">C161+C162</f>
        <v>0</v>
      </c>
      <c r="D160" s="43">
        <f t="shared" si="79"/>
        <v>0</v>
      </c>
      <c r="E160" s="43">
        <f t="shared" si="79"/>
        <v>0</v>
      </c>
      <c r="F160" s="43">
        <f t="shared" si="79"/>
        <v>91060</v>
      </c>
      <c r="G160" s="43">
        <f t="shared" si="79"/>
        <v>0</v>
      </c>
      <c r="H160" s="43">
        <f t="shared" si="79"/>
        <v>79972.77</v>
      </c>
      <c r="I160" s="43">
        <f t="shared" si="79"/>
        <v>0</v>
      </c>
      <c r="J160" s="43">
        <f t="shared" si="79"/>
        <v>11087.23</v>
      </c>
      <c r="K160" s="43">
        <f t="shared" si="79"/>
        <v>0</v>
      </c>
      <c r="L160" s="43">
        <f t="shared" si="79"/>
        <v>0</v>
      </c>
      <c r="M160" s="43">
        <f t="shared" si="79"/>
        <v>0</v>
      </c>
      <c r="N160" s="43">
        <f t="shared" si="79"/>
        <v>0</v>
      </c>
      <c r="O160" s="43">
        <f t="shared" si="79"/>
        <v>0</v>
      </c>
      <c r="P160" s="43">
        <f t="shared" si="79"/>
        <v>0</v>
      </c>
      <c r="Q160" s="43">
        <f t="shared" si="79"/>
        <v>0</v>
      </c>
      <c r="R160" s="43">
        <f t="shared" si="79"/>
        <v>0</v>
      </c>
      <c r="S160" s="43">
        <f t="shared" si="79"/>
        <v>0</v>
      </c>
      <c r="T160" s="43">
        <f t="shared" si="79"/>
        <v>0</v>
      </c>
      <c r="U160" s="43">
        <f t="shared" si="79"/>
        <v>0</v>
      </c>
      <c r="V160" s="43">
        <f t="shared" si="79"/>
        <v>0</v>
      </c>
      <c r="W160" s="43">
        <f t="shared" si="79"/>
        <v>0</v>
      </c>
      <c r="X160" s="43">
        <f t="shared" si="79"/>
        <v>0</v>
      </c>
      <c r="Y160" s="3"/>
    </row>
    <row r="161" spans="1:25" ht="30.75" customHeight="1" x14ac:dyDescent="0.25">
      <c r="A161" s="44" t="s">
        <v>128</v>
      </c>
      <c r="B161" s="39">
        <v>91060</v>
      </c>
      <c r="C161" s="55"/>
      <c r="D161" s="55"/>
      <c r="E161" s="31">
        <f t="shared" si="76"/>
        <v>0</v>
      </c>
      <c r="F161" s="14">
        <f t="shared" si="54"/>
        <v>91060</v>
      </c>
      <c r="G161" s="14"/>
      <c r="H161" s="14">
        <v>91060</v>
      </c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3"/>
    </row>
    <row r="162" spans="1:25" ht="79.5" customHeight="1" x14ac:dyDescent="0.25">
      <c r="A162" s="44" t="s">
        <v>129</v>
      </c>
      <c r="B162" s="39">
        <v>0</v>
      </c>
      <c r="C162" s="55"/>
      <c r="D162" s="55"/>
      <c r="E162" s="31">
        <f t="shared" si="76"/>
        <v>0</v>
      </c>
      <c r="F162" s="14">
        <f t="shared" si="54"/>
        <v>0</v>
      </c>
      <c r="G162" s="14"/>
      <c r="H162" s="14">
        <v>-11087.23</v>
      </c>
      <c r="I162" s="14"/>
      <c r="J162" s="14">
        <f>11087.23</f>
        <v>11087.23</v>
      </c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3"/>
    </row>
    <row r="163" spans="1:25" ht="28.5" x14ac:dyDescent="0.25">
      <c r="A163" s="57" t="s">
        <v>130</v>
      </c>
      <c r="B163" s="66">
        <f>B166+B168</f>
        <v>108432</v>
      </c>
      <c r="C163" s="66">
        <f t="shared" ref="C163:W163" si="80">C166+C168</f>
        <v>0</v>
      </c>
      <c r="D163" s="66">
        <f t="shared" si="80"/>
        <v>0</v>
      </c>
      <c r="E163" s="31">
        <f t="shared" si="76"/>
        <v>0</v>
      </c>
      <c r="F163" s="14">
        <f t="shared" si="54"/>
        <v>108432</v>
      </c>
      <c r="G163" s="37">
        <f t="shared" si="80"/>
        <v>0</v>
      </c>
      <c r="H163" s="37">
        <f t="shared" si="80"/>
        <v>-111848</v>
      </c>
      <c r="I163" s="37">
        <f t="shared" si="80"/>
        <v>0</v>
      </c>
      <c r="J163" s="37">
        <f t="shared" si="80"/>
        <v>0</v>
      </c>
      <c r="K163" s="37">
        <f t="shared" si="80"/>
        <v>0</v>
      </c>
      <c r="L163" s="37">
        <f t="shared" si="80"/>
        <v>0</v>
      </c>
      <c r="M163" s="37">
        <f t="shared" si="80"/>
        <v>111848</v>
      </c>
      <c r="N163" s="37">
        <f t="shared" si="80"/>
        <v>0</v>
      </c>
      <c r="O163" s="37">
        <f t="shared" si="80"/>
        <v>0</v>
      </c>
      <c r="P163" s="37">
        <f t="shared" si="80"/>
        <v>0</v>
      </c>
      <c r="Q163" s="37">
        <f t="shared" si="80"/>
        <v>0</v>
      </c>
      <c r="R163" s="37">
        <f t="shared" si="80"/>
        <v>0</v>
      </c>
      <c r="S163" s="37">
        <f t="shared" si="80"/>
        <v>108432</v>
      </c>
      <c r="T163" s="37">
        <f t="shared" si="80"/>
        <v>0</v>
      </c>
      <c r="U163" s="37">
        <f t="shared" si="80"/>
        <v>0</v>
      </c>
      <c r="V163" s="37">
        <f t="shared" si="80"/>
        <v>0</v>
      </c>
      <c r="W163" s="37">
        <f t="shared" si="80"/>
        <v>0</v>
      </c>
      <c r="X163" s="37">
        <f>X166+X168</f>
        <v>0</v>
      </c>
      <c r="Y163" s="3"/>
    </row>
    <row r="164" spans="1:25" x14ac:dyDescent="0.25">
      <c r="A164" s="44" t="s">
        <v>39</v>
      </c>
      <c r="B164" s="39">
        <f>B166+B168</f>
        <v>108432</v>
      </c>
      <c r="C164" s="39">
        <f t="shared" ref="C164:W164" si="81">C166+C168</f>
        <v>0</v>
      </c>
      <c r="D164" s="39">
        <f t="shared" si="81"/>
        <v>0</v>
      </c>
      <c r="E164" s="31">
        <f t="shared" si="76"/>
        <v>0</v>
      </c>
      <c r="F164" s="14">
        <f t="shared" si="54"/>
        <v>108432</v>
      </c>
      <c r="G164" s="40">
        <f t="shared" si="81"/>
        <v>0</v>
      </c>
      <c r="H164" s="40">
        <f t="shared" si="81"/>
        <v>-111848</v>
      </c>
      <c r="I164" s="40">
        <f t="shared" si="81"/>
        <v>0</v>
      </c>
      <c r="J164" s="40">
        <f t="shared" si="81"/>
        <v>0</v>
      </c>
      <c r="K164" s="40">
        <f t="shared" si="81"/>
        <v>0</v>
      </c>
      <c r="L164" s="40">
        <f t="shared" si="81"/>
        <v>0</v>
      </c>
      <c r="M164" s="40">
        <f t="shared" si="81"/>
        <v>111848</v>
      </c>
      <c r="N164" s="40">
        <f t="shared" si="81"/>
        <v>0</v>
      </c>
      <c r="O164" s="40">
        <f t="shared" si="81"/>
        <v>0</v>
      </c>
      <c r="P164" s="40">
        <f t="shared" si="81"/>
        <v>0</v>
      </c>
      <c r="Q164" s="40">
        <f t="shared" si="81"/>
        <v>0</v>
      </c>
      <c r="R164" s="40">
        <f t="shared" si="81"/>
        <v>0</v>
      </c>
      <c r="S164" s="40">
        <f t="shared" si="81"/>
        <v>108432</v>
      </c>
      <c r="T164" s="40">
        <f t="shared" si="81"/>
        <v>0</v>
      </c>
      <c r="U164" s="40">
        <f t="shared" si="81"/>
        <v>0</v>
      </c>
      <c r="V164" s="40">
        <f t="shared" si="81"/>
        <v>0</v>
      </c>
      <c r="W164" s="40">
        <f t="shared" si="81"/>
        <v>0</v>
      </c>
      <c r="X164" s="40">
        <f>X166+X168</f>
        <v>0</v>
      </c>
      <c r="Y164" s="3"/>
    </row>
    <row r="165" spans="1:25" x14ac:dyDescent="0.25">
      <c r="A165" s="44" t="s">
        <v>131</v>
      </c>
      <c r="B165" s="39"/>
      <c r="C165" s="39"/>
      <c r="D165" s="39"/>
      <c r="E165" s="31">
        <f t="shared" si="76"/>
        <v>0</v>
      </c>
      <c r="F165" s="14">
        <f t="shared" si="54"/>
        <v>0</v>
      </c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3"/>
    </row>
    <row r="166" spans="1:25" x14ac:dyDescent="0.25">
      <c r="A166" s="67" t="s">
        <v>132</v>
      </c>
      <c r="B166" s="42">
        <f>B167</f>
        <v>0</v>
      </c>
      <c r="C166" s="42">
        <f t="shared" ref="C166:W166" si="82">C167</f>
        <v>0</v>
      </c>
      <c r="D166" s="42">
        <f t="shared" si="82"/>
        <v>0</v>
      </c>
      <c r="E166" s="31">
        <f t="shared" si="76"/>
        <v>0</v>
      </c>
      <c r="F166" s="14">
        <f t="shared" si="54"/>
        <v>0</v>
      </c>
      <c r="G166" s="43">
        <f t="shared" si="82"/>
        <v>0</v>
      </c>
      <c r="H166" s="43">
        <f t="shared" si="82"/>
        <v>-111848</v>
      </c>
      <c r="I166" s="43">
        <f t="shared" si="82"/>
        <v>0</v>
      </c>
      <c r="J166" s="43">
        <f t="shared" si="82"/>
        <v>0</v>
      </c>
      <c r="K166" s="43">
        <f t="shared" si="82"/>
        <v>0</v>
      </c>
      <c r="L166" s="43">
        <f t="shared" si="82"/>
        <v>0</v>
      </c>
      <c r="M166" s="43">
        <f t="shared" si="82"/>
        <v>111848</v>
      </c>
      <c r="N166" s="43">
        <f t="shared" si="82"/>
        <v>0</v>
      </c>
      <c r="O166" s="43">
        <f t="shared" si="82"/>
        <v>0</v>
      </c>
      <c r="P166" s="43">
        <f t="shared" si="82"/>
        <v>0</v>
      </c>
      <c r="Q166" s="43">
        <f t="shared" si="82"/>
        <v>0</v>
      </c>
      <c r="R166" s="43">
        <f t="shared" si="82"/>
        <v>0</v>
      </c>
      <c r="S166" s="43">
        <f t="shared" si="82"/>
        <v>0</v>
      </c>
      <c r="T166" s="43">
        <f t="shared" si="82"/>
        <v>0</v>
      </c>
      <c r="U166" s="43">
        <f t="shared" si="82"/>
        <v>0</v>
      </c>
      <c r="V166" s="43">
        <f t="shared" si="82"/>
        <v>0</v>
      </c>
      <c r="W166" s="43">
        <f t="shared" si="82"/>
        <v>0</v>
      </c>
      <c r="X166" s="43">
        <f>X167</f>
        <v>0</v>
      </c>
      <c r="Y166" s="3"/>
    </row>
    <row r="167" spans="1:25" ht="90" customHeight="1" x14ac:dyDescent="0.25">
      <c r="A167" s="15" t="s">
        <v>133</v>
      </c>
      <c r="B167" s="45">
        <v>0</v>
      </c>
      <c r="C167" s="55"/>
      <c r="D167" s="55"/>
      <c r="E167" s="31">
        <f t="shared" si="76"/>
        <v>0</v>
      </c>
      <c r="F167" s="14">
        <f t="shared" si="54"/>
        <v>0</v>
      </c>
      <c r="G167" s="14"/>
      <c r="H167" s="14">
        <v>-111848</v>
      </c>
      <c r="I167" s="14"/>
      <c r="J167" s="14"/>
      <c r="K167" s="14"/>
      <c r="L167" s="14"/>
      <c r="M167" s="14">
        <v>111848</v>
      </c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3"/>
    </row>
    <row r="168" spans="1:25" x14ac:dyDescent="0.25">
      <c r="A168" s="67" t="s">
        <v>134</v>
      </c>
      <c r="B168" s="42">
        <f>B169</f>
        <v>108432</v>
      </c>
      <c r="C168" s="42">
        <f t="shared" ref="C168:X168" si="83">C169</f>
        <v>0</v>
      </c>
      <c r="D168" s="42">
        <f t="shared" si="83"/>
        <v>0</v>
      </c>
      <c r="E168" s="31">
        <f t="shared" si="76"/>
        <v>0</v>
      </c>
      <c r="F168" s="14">
        <f t="shared" si="54"/>
        <v>108432</v>
      </c>
      <c r="G168" s="43">
        <f t="shared" si="83"/>
        <v>0</v>
      </c>
      <c r="H168" s="43">
        <f t="shared" si="83"/>
        <v>0</v>
      </c>
      <c r="I168" s="43">
        <f t="shared" si="83"/>
        <v>0</v>
      </c>
      <c r="J168" s="43">
        <f t="shared" si="83"/>
        <v>0</v>
      </c>
      <c r="K168" s="43">
        <f t="shared" si="83"/>
        <v>0</v>
      </c>
      <c r="L168" s="43">
        <f t="shared" si="83"/>
        <v>0</v>
      </c>
      <c r="M168" s="43">
        <f t="shared" si="83"/>
        <v>0</v>
      </c>
      <c r="N168" s="43">
        <f t="shared" si="83"/>
        <v>0</v>
      </c>
      <c r="O168" s="43">
        <f t="shared" si="83"/>
        <v>0</v>
      </c>
      <c r="P168" s="43">
        <f t="shared" si="83"/>
        <v>0</v>
      </c>
      <c r="Q168" s="43">
        <f t="shared" si="83"/>
        <v>0</v>
      </c>
      <c r="R168" s="43">
        <f t="shared" si="83"/>
        <v>0</v>
      </c>
      <c r="S168" s="43">
        <f t="shared" si="83"/>
        <v>108432</v>
      </c>
      <c r="T168" s="43">
        <f t="shared" si="83"/>
        <v>0</v>
      </c>
      <c r="U168" s="43">
        <f t="shared" si="83"/>
        <v>0</v>
      </c>
      <c r="V168" s="43">
        <f t="shared" si="83"/>
        <v>0</v>
      </c>
      <c r="W168" s="43">
        <f t="shared" si="83"/>
        <v>0</v>
      </c>
      <c r="X168" s="43">
        <f t="shared" si="83"/>
        <v>0</v>
      </c>
      <c r="Y168" s="3"/>
    </row>
    <row r="169" spans="1:25" ht="60" x14ac:dyDescent="0.25">
      <c r="A169" s="15" t="s">
        <v>135</v>
      </c>
      <c r="B169" s="45">
        <f>200000-91568</f>
        <v>108432</v>
      </c>
      <c r="C169" s="55"/>
      <c r="D169" s="55"/>
      <c r="E169" s="31">
        <f t="shared" si="76"/>
        <v>0</v>
      </c>
      <c r="F169" s="14">
        <f t="shared" ref="F169:F178" si="84">SUM(G169:X169)</f>
        <v>108432</v>
      </c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>
        <f>B169</f>
        <v>108432</v>
      </c>
      <c r="T169" s="14"/>
      <c r="U169" s="14"/>
      <c r="V169" s="14"/>
      <c r="W169" s="14"/>
      <c r="X169" s="14"/>
      <c r="Y169" s="3"/>
    </row>
    <row r="170" spans="1:25" ht="28.5" hidden="1" x14ac:dyDescent="0.25">
      <c r="A170" s="57" t="s">
        <v>136</v>
      </c>
      <c r="B170" s="45">
        <f>B171</f>
        <v>0</v>
      </c>
      <c r="C170" s="55"/>
      <c r="D170" s="55"/>
      <c r="E170" s="31">
        <f t="shared" si="76"/>
        <v>0</v>
      </c>
      <c r="F170" s="14">
        <f t="shared" si="84"/>
        <v>0</v>
      </c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3"/>
    </row>
    <row r="171" spans="1:25" hidden="1" x14ac:dyDescent="0.25">
      <c r="A171" s="44" t="s">
        <v>39</v>
      </c>
      <c r="B171" s="45">
        <f>B172</f>
        <v>0</v>
      </c>
      <c r="C171" s="55"/>
      <c r="D171" s="55"/>
      <c r="E171" s="31">
        <f t="shared" si="76"/>
        <v>0</v>
      </c>
      <c r="F171" s="14">
        <f t="shared" si="84"/>
        <v>0</v>
      </c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3"/>
    </row>
    <row r="172" spans="1:25" hidden="1" x14ac:dyDescent="0.25">
      <c r="A172" s="67" t="s">
        <v>137</v>
      </c>
      <c r="B172" s="45">
        <f>B173</f>
        <v>0</v>
      </c>
      <c r="C172" s="55"/>
      <c r="D172" s="55"/>
      <c r="E172" s="31">
        <f t="shared" si="76"/>
        <v>0</v>
      </c>
      <c r="F172" s="14">
        <f t="shared" si="84"/>
        <v>0</v>
      </c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3"/>
    </row>
    <row r="173" spans="1:25" ht="75" hidden="1" x14ac:dyDescent="0.25">
      <c r="A173" s="15" t="s">
        <v>138</v>
      </c>
      <c r="B173" s="45">
        <v>0</v>
      </c>
      <c r="C173" s="55"/>
      <c r="D173" s="55"/>
      <c r="E173" s="31">
        <f t="shared" si="76"/>
        <v>0</v>
      </c>
      <c r="F173" s="14">
        <f t="shared" si="84"/>
        <v>0</v>
      </c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3"/>
    </row>
    <row r="174" spans="1:25" ht="28.5" hidden="1" x14ac:dyDescent="0.25">
      <c r="A174" s="57" t="s">
        <v>139</v>
      </c>
      <c r="B174" s="45">
        <f>B175</f>
        <v>0</v>
      </c>
      <c r="C174" s="55"/>
      <c r="D174" s="55"/>
      <c r="E174" s="31">
        <f t="shared" si="76"/>
        <v>0</v>
      </c>
      <c r="F174" s="14">
        <f t="shared" si="84"/>
        <v>0</v>
      </c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3"/>
    </row>
    <row r="175" spans="1:25" hidden="1" x14ac:dyDescent="0.25">
      <c r="A175" s="44" t="s">
        <v>39</v>
      </c>
      <c r="B175" s="45">
        <f>B176</f>
        <v>0</v>
      </c>
      <c r="C175" s="55"/>
      <c r="D175" s="55"/>
      <c r="E175" s="31">
        <f t="shared" si="76"/>
        <v>0</v>
      </c>
      <c r="F175" s="14">
        <f t="shared" si="84"/>
        <v>0</v>
      </c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3"/>
    </row>
    <row r="176" spans="1:25" hidden="1" x14ac:dyDescent="0.25">
      <c r="A176" s="67" t="s">
        <v>140</v>
      </c>
      <c r="B176" s="45">
        <f>B177</f>
        <v>0</v>
      </c>
      <c r="C176" s="55"/>
      <c r="D176" s="55"/>
      <c r="E176" s="31">
        <f t="shared" si="76"/>
        <v>0</v>
      </c>
      <c r="F176" s="14">
        <f t="shared" si="84"/>
        <v>0</v>
      </c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3"/>
    </row>
    <row r="177" spans="1:25" ht="45" hidden="1" x14ac:dyDescent="0.25">
      <c r="A177" s="15" t="s">
        <v>141</v>
      </c>
      <c r="B177" s="45">
        <v>0</v>
      </c>
      <c r="C177" s="55"/>
      <c r="D177" s="55"/>
      <c r="E177" s="31">
        <f t="shared" si="76"/>
        <v>0</v>
      </c>
      <c r="F177" s="14">
        <f t="shared" si="84"/>
        <v>0</v>
      </c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3"/>
    </row>
    <row r="178" spans="1:25" ht="30.75" customHeight="1" x14ac:dyDescent="0.25">
      <c r="A178" s="68" t="s">
        <v>146</v>
      </c>
      <c r="B178" s="69">
        <f>B8-B24</f>
        <v>-14544639.539999999</v>
      </c>
      <c r="C178" s="70">
        <v>0</v>
      </c>
      <c r="D178" s="70">
        <v>0</v>
      </c>
      <c r="E178" s="31">
        <f t="shared" si="76"/>
        <v>-14544639.539999999</v>
      </c>
      <c r="F178" s="14">
        <f t="shared" si="84"/>
        <v>0</v>
      </c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3"/>
    </row>
    <row r="179" spans="1:25" x14ac:dyDescent="0.25">
      <c r="B179" s="71"/>
      <c r="C179" s="71"/>
      <c r="D179" s="71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28.5" x14ac:dyDescent="0.25">
      <c r="A180" s="47" t="s">
        <v>142</v>
      </c>
      <c r="B180" s="72"/>
      <c r="C180" s="78" t="s">
        <v>143</v>
      </c>
      <c r="D180" s="78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x14ac:dyDescent="0.25">
      <c r="B181" s="71"/>
      <c r="C181" s="71"/>
      <c r="D181" s="71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x14ac:dyDescent="0.25">
      <c r="A182" s="1" t="s">
        <v>144</v>
      </c>
      <c r="B182" s="71"/>
      <c r="C182" s="71"/>
      <c r="D182" s="71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x14ac:dyDescent="0.25">
      <c r="A183" s="1" t="s">
        <v>145</v>
      </c>
      <c r="B183" s="71"/>
      <c r="C183" s="71"/>
      <c r="D183" s="71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x14ac:dyDescent="0.25">
      <c r="B184" s="71"/>
      <c r="C184" s="71"/>
      <c r="D184" s="71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x14ac:dyDescent="0.25">
      <c r="B185" s="71"/>
      <c r="C185" s="71"/>
      <c r="D185" s="71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x14ac:dyDescent="0.25">
      <c r="B186" s="71"/>
      <c r="C186" s="71"/>
      <c r="D186" s="71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x14ac:dyDescent="0.25">
      <c r="B187" s="71"/>
      <c r="C187" s="71"/>
      <c r="D187" s="71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x14ac:dyDescent="0.25">
      <c r="B188" s="71"/>
      <c r="C188" s="71"/>
      <c r="D188" s="71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x14ac:dyDescent="0.25">
      <c r="B189" s="71"/>
      <c r="C189" s="71"/>
      <c r="D189" s="71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x14ac:dyDescent="0.25">
      <c r="B190" s="71"/>
      <c r="C190" s="71"/>
      <c r="D190" s="71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x14ac:dyDescent="0.25">
      <c r="B191" s="71"/>
      <c r="C191" s="71"/>
      <c r="D191" s="71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x14ac:dyDescent="0.25">
      <c r="B192" s="71"/>
      <c r="C192" s="71"/>
      <c r="D192" s="71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2:25" x14ac:dyDescent="0.25">
      <c r="B193" s="71"/>
      <c r="C193" s="71"/>
      <c r="D193" s="71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2:25" x14ac:dyDescent="0.25">
      <c r="B194" s="71"/>
      <c r="C194" s="71"/>
      <c r="D194" s="71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2:25" x14ac:dyDescent="0.25">
      <c r="B195" s="71"/>
      <c r="C195" s="71"/>
      <c r="D195" s="71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2:25" x14ac:dyDescent="0.25">
      <c r="B196" s="71"/>
      <c r="C196" s="71"/>
      <c r="D196" s="71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2:25" x14ac:dyDescent="0.25">
      <c r="B197" s="71"/>
      <c r="C197" s="71"/>
      <c r="D197" s="71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2:25" x14ac:dyDescent="0.25">
      <c r="B198" s="71"/>
      <c r="C198" s="71"/>
      <c r="D198" s="71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2:25" x14ac:dyDescent="0.25">
      <c r="B199" s="71"/>
      <c r="C199" s="71"/>
      <c r="D199" s="71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2:25" x14ac:dyDescent="0.25">
      <c r="B200" s="71"/>
      <c r="C200" s="71"/>
      <c r="D200" s="71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2:25" x14ac:dyDescent="0.25">
      <c r="B201" s="71"/>
      <c r="C201" s="71"/>
      <c r="D201" s="71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2:25" x14ac:dyDescent="0.25">
      <c r="B202" s="71"/>
      <c r="C202" s="71"/>
      <c r="D202" s="71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2:25" x14ac:dyDescent="0.25">
      <c r="B203" s="71"/>
      <c r="C203" s="71"/>
      <c r="D203" s="71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2:25" x14ac:dyDescent="0.25">
      <c r="B204" s="71"/>
      <c r="C204" s="71"/>
      <c r="D204" s="71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2:25" x14ac:dyDescent="0.25">
      <c r="B205" s="71"/>
      <c r="C205" s="71"/>
      <c r="D205" s="71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2:25" x14ac:dyDescent="0.25">
      <c r="B206" s="71"/>
      <c r="C206" s="71"/>
      <c r="D206" s="71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2:25" x14ac:dyDescent="0.25">
      <c r="B207" s="71"/>
      <c r="C207" s="71"/>
      <c r="D207" s="71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2:25" x14ac:dyDescent="0.25">
      <c r="B208" s="71"/>
      <c r="C208" s="71"/>
      <c r="D208" s="71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2:25" x14ac:dyDescent="0.25">
      <c r="B209" s="71"/>
      <c r="C209" s="71"/>
      <c r="D209" s="71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2:25" x14ac:dyDescent="0.25">
      <c r="B210" s="71"/>
      <c r="C210" s="71"/>
      <c r="D210" s="71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2:25" x14ac:dyDescent="0.25">
      <c r="B211" s="71"/>
      <c r="C211" s="71"/>
      <c r="D211" s="71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2:25" x14ac:dyDescent="0.25">
      <c r="B212" s="71"/>
      <c r="C212" s="71"/>
      <c r="D212" s="71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2:25" x14ac:dyDescent="0.25">
      <c r="B213" s="71"/>
      <c r="C213" s="71"/>
      <c r="D213" s="71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2:25" x14ac:dyDescent="0.25">
      <c r="B214" s="71"/>
      <c r="C214" s="71"/>
      <c r="D214" s="71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2:25" x14ac:dyDescent="0.25">
      <c r="B215" s="71"/>
      <c r="C215" s="71"/>
      <c r="D215" s="71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2:25" x14ac:dyDescent="0.25">
      <c r="B216" s="71"/>
      <c r="C216" s="71"/>
      <c r="D216" s="71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2:25" x14ac:dyDescent="0.25">
      <c r="B217" s="71"/>
      <c r="C217" s="71"/>
      <c r="D217" s="71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2:25" x14ac:dyDescent="0.25">
      <c r="B218" s="71"/>
      <c r="C218" s="71"/>
      <c r="D218" s="71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2:25" x14ac:dyDescent="0.25">
      <c r="B219" s="71"/>
      <c r="C219" s="71"/>
      <c r="D219" s="71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2:25" x14ac:dyDescent="0.25">
      <c r="B220" s="71"/>
      <c r="C220" s="71"/>
      <c r="D220" s="71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2:25" x14ac:dyDescent="0.25">
      <c r="B221" s="71"/>
      <c r="C221" s="71"/>
      <c r="D221" s="71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2:25" x14ac:dyDescent="0.25">
      <c r="B222" s="71"/>
      <c r="C222" s="71"/>
      <c r="D222" s="71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2:25" x14ac:dyDescent="0.25">
      <c r="B223" s="71"/>
      <c r="C223" s="71"/>
      <c r="D223" s="71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2:25" x14ac:dyDescent="0.25">
      <c r="B224" s="71"/>
      <c r="C224" s="71"/>
      <c r="D224" s="71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2:25" x14ac:dyDescent="0.25">
      <c r="B225" s="71"/>
      <c r="C225" s="71"/>
      <c r="D225" s="71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2:25" x14ac:dyDescent="0.25">
      <c r="B226" s="71"/>
      <c r="C226" s="71"/>
      <c r="D226" s="71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2:25" x14ac:dyDescent="0.25">
      <c r="B227" s="71"/>
      <c r="C227" s="71"/>
      <c r="D227" s="71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2:25" x14ac:dyDescent="0.25">
      <c r="B228" s="71"/>
      <c r="C228" s="71"/>
      <c r="D228" s="71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2:25" x14ac:dyDescent="0.25">
      <c r="B229" s="71"/>
      <c r="C229" s="71"/>
      <c r="D229" s="71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2:25" x14ac:dyDescent="0.25">
      <c r="B230" s="71"/>
      <c r="C230" s="71"/>
      <c r="D230" s="71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2:25" x14ac:dyDescent="0.25">
      <c r="B231" s="71"/>
      <c r="C231" s="71"/>
      <c r="D231" s="71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2:25" x14ac:dyDescent="0.25">
      <c r="B232" s="71"/>
      <c r="C232" s="71"/>
      <c r="D232" s="71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2:25" x14ac:dyDescent="0.25">
      <c r="B233" s="71"/>
      <c r="C233" s="71"/>
      <c r="D233" s="71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2:25" x14ac:dyDescent="0.25">
      <c r="B234" s="71"/>
      <c r="C234" s="71"/>
      <c r="D234" s="71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2:25" x14ac:dyDescent="0.25">
      <c r="B235" s="71"/>
      <c r="C235" s="71"/>
      <c r="D235" s="71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2:25" x14ac:dyDescent="0.25">
      <c r="B236" s="71"/>
      <c r="C236" s="71"/>
      <c r="D236" s="71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2:25" x14ac:dyDescent="0.25">
      <c r="B237" s="71"/>
      <c r="C237" s="71"/>
      <c r="D237" s="71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2:25" x14ac:dyDescent="0.25">
      <c r="B238" s="71"/>
      <c r="C238" s="71"/>
      <c r="D238" s="71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2:25" x14ac:dyDescent="0.25">
      <c r="B239" s="71"/>
      <c r="C239" s="71"/>
      <c r="D239" s="71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2:25" x14ac:dyDescent="0.25">
      <c r="B240" s="71"/>
      <c r="C240" s="71"/>
      <c r="D240" s="71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2:25" x14ac:dyDescent="0.25">
      <c r="B241" s="71"/>
      <c r="C241" s="71"/>
      <c r="D241" s="71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2:25" x14ac:dyDescent="0.25">
      <c r="B242" s="71"/>
      <c r="C242" s="71"/>
      <c r="D242" s="71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2:25" x14ac:dyDescent="0.25">
      <c r="B243" s="71"/>
      <c r="C243" s="71"/>
      <c r="D243" s="71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2:25" x14ac:dyDescent="0.25">
      <c r="B244" s="71"/>
      <c r="C244" s="71"/>
      <c r="D244" s="71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2:25" x14ac:dyDescent="0.25">
      <c r="B245" s="71"/>
      <c r="C245" s="71"/>
      <c r="D245" s="71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2:25" x14ac:dyDescent="0.25">
      <c r="B246" s="71"/>
      <c r="C246" s="71"/>
      <c r="D246" s="71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2:25" x14ac:dyDescent="0.25">
      <c r="B247" s="71"/>
      <c r="C247" s="71"/>
      <c r="D247" s="71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2:25" x14ac:dyDescent="0.25">
      <c r="B248" s="71"/>
      <c r="C248" s="71"/>
      <c r="D248" s="71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2:25" x14ac:dyDescent="0.25">
      <c r="B249" s="71"/>
      <c r="C249" s="71"/>
      <c r="D249" s="71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2:25" x14ac:dyDescent="0.25">
      <c r="B250" s="71"/>
      <c r="C250" s="71"/>
      <c r="D250" s="71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2:25" x14ac:dyDescent="0.25">
      <c r="B251" s="71"/>
      <c r="C251" s="71"/>
      <c r="D251" s="71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2:25" x14ac:dyDescent="0.25">
      <c r="B252" s="71"/>
      <c r="C252" s="71"/>
      <c r="D252" s="71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2:25" x14ac:dyDescent="0.25">
      <c r="B253" s="71"/>
      <c r="C253" s="71"/>
      <c r="D253" s="71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2:25" x14ac:dyDescent="0.25">
      <c r="B254" s="71"/>
      <c r="C254" s="71"/>
      <c r="D254" s="71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2:25" x14ac:dyDescent="0.25">
      <c r="B255" s="71"/>
      <c r="C255" s="71"/>
      <c r="D255" s="71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2:25" x14ac:dyDescent="0.25">
      <c r="B256" s="71"/>
      <c r="C256" s="71"/>
      <c r="D256" s="71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2:25" x14ac:dyDescent="0.25">
      <c r="B257" s="71"/>
      <c r="C257" s="71"/>
      <c r="D257" s="71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2:25" x14ac:dyDescent="0.25">
      <c r="B258" s="71"/>
      <c r="C258" s="71"/>
      <c r="D258" s="71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2:25" x14ac:dyDescent="0.25">
      <c r="B259" s="71"/>
      <c r="C259" s="71"/>
      <c r="D259" s="71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2:25" x14ac:dyDescent="0.25">
      <c r="B260" s="71"/>
      <c r="C260" s="71"/>
      <c r="D260" s="71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2:25" x14ac:dyDescent="0.25">
      <c r="B261" s="71"/>
      <c r="C261" s="71"/>
      <c r="D261" s="71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2:25" x14ac:dyDescent="0.25">
      <c r="B262" s="71"/>
      <c r="C262" s="71"/>
      <c r="D262" s="71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2:25" x14ac:dyDescent="0.25">
      <c r="B263" s="71"/>
      <c r="C263" s="71"/>
      <c r="D263" s="71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2:25" x14ac:dyDescent="0.25">
      <c r="B264" s="71"/>
      <c r="C264" s="71"/>
      <c r="D264" s="71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2:25" x14ac:dyDescent="0.25">
      <c r="B265" s="71"/>
      <c r="C265" s="71"/>
      <c r="D265" s="71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2:25" x14ac:dyDescent="0.25">
      <c r="B266" s="71"/>
      <c r="C266" s="71"/>
      <c r="D266" s="71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2:25" x14ac:dyDescent="0.25">
      <c r="B267" s="71"/>
      <c r="C267" s="71"/>
      <c r="D267" s="71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2:25" x14ac:dyDescent="0.25">
      <c r="B268" s="71"/>
      <c r="C268" s="71"/>
      <c r="D268" s="71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2:25" x14ac:dyDescent="0.25">
      <c r="B269" s="71"/>
      <c r="C269" s="71"/>
      <c r="D269" s="71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2:25" x14ac:dyDescent="0.25">
      <c r="B270" s="71"/>
      <c r="C270" s="71"/>
      <c r="D270" s="71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2:25" x14ac:dyDescent="0.25">
      <c r="B271" s="71"/>
      <c r="C271" s="71"/>
      <c r="D271" s="71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2:25" x14ac:dyDescent="0.25">
      <c r="B272" s="71"/>
      <c r="C272" s="71"/>
      <c r="D272" s="71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2:25" x14ac:dyDescent="0.25">
      <c r="B273" s="71"/>
      <c r="C273" s="71"/>
      <c r="D273" s="71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2:25" x14ac:dyDescent="0.25">
      <c r="B274" s="71"/>
      <c r="C274" s="71"/>
      <c r="D274" s="71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2:25" x14ac:dyDescent="0.25">
      <c r="B275" s="71"/>
      <c r="C275" s="71"/>
      <c r="D275" s="71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2:25" x14ac:dyDescent="0.25">
      <c r="B276" s="71"/>
      <c r="C276" s="71"/>
      <c r="D276" s="71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2:25" x14ac:dyDescent="0.25">
      <c r="B277" s="71"/>
      <c r="C277" s="71"/>
      <c r="D277" s="71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2:25" x14ac:dyDescent="0.25">
      <c r="B278" s="71"/>
      <c r="C278" s="71"/>
      <c r="D278" s="71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2:25" x14ac:dyDescent="0.25">
      <c r="B279" s="71"/>
      <c r="C279" s="71"/>
      <c r="D279" s="71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2:25" x14ac:dyDescent="0.25">
      <c r="B280" s="71"/>
      <c r="C280" s="71"/>
      <c r="D280" s="71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2:25" x14ac:dyDescent="0.25">
      <c r="B281" s="71"/>
      <c r="C281" s="71"/>
      <c r="D281" s="71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2:25" x14ac:dyDescent="0.25">
      <c r="B282" s="71"/>
      <c r="C282" s="71"/>
      <c r="D282" s="71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2:25" x14ac:dyDescent="0.25">
      <c r="B283" s="71"/>
      <c r="C283" s="71"/>
      <c r="D283" s="71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2:25" x14ac:dyDescent="0.25">
      <c r="B284" s="71"/>
      <c r="C284" s="71"/>
      <c r="D284" s="71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2:25" x14ac:dyDescent="0.25">
      <c r="B285" s="71"/>
      <c r="C285" s="71"/>
      <c r="D285" s="71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2:25" x14ac:dyDescent="0.25">
      <c r="B286" s="71"/>
      <c r="C286" s="71"/>
      <c r="D286" s="71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2:25" x14ac:dyDescent="0.25">
      <c r="B287" s="71"/>
      <c r="C287" s="71"/>
      <c r="D287" s="71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2:25" x14ac:dyDescent="0.25">
      <c r="B288" s="71"/>
      <c r="C288" s="71"/>
      <c r="D288" s="71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2:25" x14ac:dyDescent="0.25">
      <c r="B289" s="71"/>
      <c r="C289" s="71"/>
      <c r="D289" s="71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2:25" x14ac:dyDescent="0.25">
      <c r="B290" s="71"/>
      <c r="C290" s="71"/>
      <c r="D290" s="71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2:25" x14ac:dyDescent="0.25">
      <c r="B291" s="71"/>
      <c r="C291" s="71"/>
      <c r="D291" s="71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2:25" x14ac:dyDescent="0.25">
      <c r="B292" s="71"/>
      <c r="C292" s="71"/>
      <c r="D292" s="71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2:25" x14ac:dyDescent="0.25">
      <c r="B293" s="71"/>
      <c r="C293" s="71"/>
      <c r="D293" s="71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2:25" x14ac:dyDescent="0.25">
      <c r="B294" s="71"/>
      <c r="C294" s="71"/>
      <c r="D294" s="71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2:25" x14ac:dyDescent="0.25">
      <c r="B295" s="71"/>
      <c r="C295" s="71"/>
      <c r="D295" s="71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2:25" x14ac:dyDescent="0.25">
      <c r="B296" s="71"/>
      <c r="C296" s="71"/>
      <c r="D296" s="71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2:25" x14ac:dyDescent="0.25">
      <c r="B297" s="71"/>
      <c r="C297" s="71"/>
      <c r="D297" s="71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2:25" x14ac:dyDescent="0.25">
      <c r="B298" s="71"/>
      <c r="C298" s="71"/>
      <c r="D298" s="71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2:25" x14ac:dyDescent="0.25">
      <c r="B299" s="71"/>
      <c r="C299" s="71"/>
      <c r="D299" s="71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2:25" x14ac:dyDescent="0.25">
      <c r="B300" s="71"/>
      <c r="C300" s="71"/>
      <c r="D300" s="71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2:25" x14ac:dyDescent="0.25">
      <c r="B301" s="71"/>
      <c r="C301" s="71"/>
      <c r="D301" s="71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2:25" x14ac:dyDescent="0.25">
      <c r="B302" s="71"/>
      <c r="C302" s="71"/>
      <c r="D302" s="71"/>
      <c r="E302" s="3"/>
    </row>
    <row r="303" spans="2:25" x14ac:dyDescent="0.25">
      <c r="B303" s="71"/>
      <c r="C303" s="71"/>
      <c r="D303" s="71"/>
      <c r="E303" s="3"/>
    </row>
    <row r="304" spans="2:25" x14ac:dyDescent="0.25">
      <c r="B304" s="71"/>
      <c r="C304" s="71"/>
      <c r="D304" s="71"/>
      <c r="E304" s="3"/>
    </row>
    <row r="305" spans="2:25" x14ac:dyDescent="0.25">
      <c r="B305" s="71"/>
      <c r="C305" s="71"/>
      <c r="D305" s="71"/>
      <c r="E305" s="3"/>
    </row>
    <row r="306" spans="2:25" x14ac:dyDescent="0.25">
      <c r="B306" s="71"/>
      <c r="C306" s="71"/>
      <c r="D306" s="71"/>
      <c r="E306" s="3"/>
    </row>
    <row r="307" spans="2:25" x14ac:dyDescent="0.25">
      <c r="B307" s="71"/>
      <c r="C307" s="71"/>
      <c r="D307" s="71"/>
      <c r="E307" s="3"/>
    </row>
    <row r="308" spans="2:25" x14ac:dyDescent="0.25">
      <c r="B308" s="71"/>
      <c r="C308" s="71"/>
      <c r="D308" s="71"/>
      <c r="E308" s="3"/>
      <c r="Y308" s="1"/>
    </row>
    <row r="309" spans="2:25" x14ac:dyDescent="0.25">
      <c r="B309" s="71"/>
      <c r="C309" s="71"/>
      <c r="D309" s="71"/>
      <c r="E309" s="3"/>
      <c r="Y309" s="1"/>
    </row>
    <row r="310" spans="2:25" x14ac:dyDescent="0.25">
      <c r="B310" s="71"/>
      <c r="C310" s="71"/>
      <c r="D310" s="71"/>
      <c r="E310" s="3"/>
      <c r="Y310" s="1"/>
    </row>
    <row r="311" spans="2:25" x14ac:dyDescent="0.25">
      <c r="B311" s="71"/>
      <c r="C311" s="71"/>
      <c r="D311" s="71"/>
      <c r="E311" s="3"/>
      <c r="Y311" s="1"/>
    </row>
    <row r="312" spans="2:25" x14ac:dyDescent="0.25">
      <c r="B312" s="71"/>
      <c r="C312" s="71"/>
      <c r="D312" s="71"/>
      <c r="E312" s="3"/>
      <c r="Y312" s="1"/>
    </row>
    <row r="313" spans="2:25" x14ac:dyDescent="0.25">
      <c r="B313" s="71"/>
      <c r="C313" s="71"/>
      <c r="D313" s="71"/>
      <c r="E313" s="3"/>
      <c r="Y313" s="1"/>
    </row>
    <row r="314" spans="2:25" x14ac:dyDescent="0.25">
      <c r="B314" s="71"/>
      <c r="C314" s="71"/>
      <c r="D314" s="71"/>
      <c r="E314" s="3"/>
      <c r="Y314" s="1"/>
    </row>
    <row r="315" spans="2:25" x14ac:dyDescent="0.25">
      <c r="B315" s="71"/>
      <c r="C315" s="71"/>
      <c r="D315" s="71"/>
      <c r="E315" s="3"/>
      <c r="Y315" s="1"/>
    </row>
    <row r="316" spans="2:25" x14ac:dyDescent="0.25">
      <c r="B316" s="71"/>
      <c r="C316" s="71"/>
      <c r="D316" s="71"/>
      <c r="E316" s="3"/>
      <c r="Y316" s="1"/>
    </row>
    <row r="317" spans="2:25" x14ac:dyDescent="0.25">
      <c r="B317" s="71"/>
      <c r="C317" s="71"/>
      <c r="D317" s="71"/>
      <c r="E317" s="3"/>
      <c r="Y317" s="1"/>
    </row>
    <row r="318" spans="2:25" x14ac:dyDescent="0.25">
      <c r="B318" s="71"/>
      <c r="C318" s="71"/>
      <c r="D318" s="71"/>
      <c r="E318" s="3"/>
      <c r="Y318" s="1"/>
    </row>
    <row r="319" spans="2:25" x14ac:dyDescent="0.25">
      <c r="B319" s="71"/>
      <c r="C319" s="71"/>
      <c r="D319" s="71"/>
      <c r="E319" s="3"/>
      <c r="Y319" s="1"/>
    </row>
    <row r="320" spans="2:25" x14ac:dyDescent="0.25">
      <c r="B320" s="71"/>
      <c r="C320" s="71"/>
      <c r="D320" s="71"/>
      <c r="E320" s="3"/>
      <c r="Y320" s="1"/>
    </row>
    <row r="321" spans="2:25" x14ac:dyDescent="0.25">
      <c r="B321" s="71"/>
      <c r="C321" s="71"/>
      <c r="D321" s="71"/>
      <c r="E321" s="3"/>
      <c r="Y321" s="1"/>
    </row>
    <row r="322" spans="2:25" x14ac:dyDescent="0.25">
      <c r="B322" s="71"/>
      <c r="C322" s="71"/>
      <c r="D322" s="71"/>
      <c r="E322" s="3"/>
      <c r="Y322" s="1"/>
    </row>
    <row r="323" spans="2:25" x14ac:dyDescent="0.25">
      <c r="B323" s="71"/>
      <c r="C323" s="71"/>
      <c r="D323" s="71"/>
      <c r="E323" s="3"/>
      <c r="Y323" s="1"/>
    </row>
    <row r="324" spans="2:25" x14ac:dyDescent="0.25">
      <c r="B324" s="71"/>
      <c r="C324" s="71"/>
      <c r="D324" s="71"/>
      <c r="E324" s="3"/>
      <c r="Y324" s="1"/>
    </row>
    <row r="325" spans="2:25" x14ac:dyDescent="0.25">
      <c r="B325" s="71"/>
      <c r="C325" s="71"/>
      <c r="D325" s="71"/>
      <c r="E325" s="3"/>
      <c r="Y325" s="1"/>
    </row>
    <row r="326" spans="2:25" x14ac:dyDescent="0.25">
      <c r="B326" s="71"/>
      <c r="C326" s="71"/>
      <c r="D326" s="71"/>
      <c r="E326" s="3"/>
      <c r="Y326" s="1"/>
    </row>
    <row r="327" spans="2:25" x14ac:dyDescent="0.25">
      <c r="B327" s="71"/>
      <c r="C327" s="71"/>
      <c r="D327" s="71"/>
      <c r="E327" s="3"/>
      <c r="Y327" s="1"/>
    </row>
    <row r="328" spans="2:25" x14ac:dyDescent="0.25">
      <c r="B328" s="71"/>
      <c r="C328" s="71"/>
      <c r="D328" s="71"/>
      <c r="E328" s="3"/>
      <c r="Y328" s="1"/>
    </row>
    <row r="329" spans="2:25" x14ac:dyDescent="0.25">
      <c r="B329" s="71"/>
      <c r="C329" s="71"/>
      <c r="D329" s="71"/>
      <c r="E329" s="3"/>
      <c r="Y329" s="1"/>
    </row>
    <row r="330" spans="2:25" x14ac:dyDescent="0.25">
      <c r="B330" s="71"/>
      <c r="C330" s="71"/>
      <c r="D330" s="71"/>
      <c r="E330" s="3"/>
      <c r="Y330" s="1"/>
    </row>
    <row r="331" spans="2:25" x14ac:dyDescent="0.25">
      <c r="B331" s="71"/>
      <c r="C331" s="71"/>
      <c r="D331" s="71"/>
      <c r="E331" s="3"/>
      <c r="Y331" s="1"/>
    </row>
    <row r="332" spans="2:25" x14ac:dyDescent="0.25">
      <c r="B332" s="71"/>
      <c r="C332" s="71"/>
      <c r="D332" s="71"/>
      <c r="E332" s="3"/>
      <c r="Y332" s="1"/>
    </row>
    <row r="333" spans="2:25" x14ac:dyDescent="0.25">
      <c r="B333" s="71"/>
      <c r="C333" s="71"/>
      <c r="D333" s="71"/>
      <c r="E333" s="3"/>
      <c r="Y333" s="1"/>
    </row>
    <row r="334" spans="2:25" x14ac:dyDescent="0.25">
      <c r="B334" s="71"/>
      <c r="C334" s="71"/>
      <c r="D334" s="71"/>
      <c r="E334" s="3"/>
      <c r="Y334" s="1"/>
    </row>
    <row r="335" spans="2:25" x14ac:dyDescent="0.25">
      <c r="B335" s="71"/>
      <c r="C335" s="71"/>
      <c r="D335" s="71"/>
      <c r="E335" s="3"/>
      <c r="Y335" s="1"/>
    </row>
    <row r="336" spans="2:25" x14ac:dyDescent="0.25">
      <c r="B336" s="71"/>
      <c r="C336" s="71"/>
      <c r="D336" s="71"/>
      <c r="E336" s="3"/>
      <c r="Y336" s="1"/>
    </row>
    <row r="337" spans="2:25" x14ac:dyDescent="0.25">
      <c r="B337" s="71"/>
      <c r="C337" s="71"/>
      <c r="D337" s="71"/>
      <c r="E337" s="3"/>
      <c r="Y337" s="1"/>
    </row>
    <row r="338" spans="2:25" x14ac:dyDescent="0.25">
      <c r="B338" s="71"/>
      <c r="C338" s="71"/>
      <c r="D338" s="71"/>
      <c r="E338" s="3"/>
      <c r="Y338" s="1"/>
    </row>
    <row r="339" spans="2:25" x14ac:dyDescent="0.25">
      <c r="B339" s="71"/>
      <c r="C339" s="71"/>
      <c r="D339" s="71"/>
      <c r="E339" s="3"/>
      <c r="Y339" s="1"/>
    </row>
    <row r="340" spans="2:25" x14ac:dyDescent="0.25">
      <c r="B340" s="71"/>
      <c r="C340" s="71"/>
      <c r="D340" s="71"/>
      <c r="E340" s="3"/>
      <c r="Y340" s="1"/>
    </row>
    <row r="341" spans="2:25" x14ac:dyDescent="0.25">
      <c r="B341" s="71"/>
      <c r="C341" s="71"/>
      <c r="D341" s="71"/>
      <c r="E341" s="3"/>
      <c r="Y341" s="1"/>
    </row>
    <row r="342" spans="2:25" x14ac:dyDescent="0.25">
      <c r="B342" s="71"/>
      <c r="C342" s="71"/>
      <c r="D342" s="71"/>
      <c r="E342" s="3"/>
      <c r="Y342" s="1"/>
    </row>
    <row r="343" spans="2:25" x14ac:dyDescent="0.25">
      <c r="B343" s="71"/>
      <c r="C343" s="71"/>
      <c r="D343" s="71"/>
      <c r="E343" s="3"/>
      <c r="Y343" s="1"/>
    </row>
    <row r="344" spans="2:25" x14ac:dyDescent="0.25">
      <c r="B344" s="71"/>
      <c r="C344" s="71"/>
      <c r="D344" s="71"/>
      <c r="E344" s="3"/>
      <c r="Y344" s="1"/>
    </row>
    <row r="345" spans="2:25" x14ac:dyDescent="0.25">
      <c r="B345" s="71"/>
      <c r="C345" s="71"/>
      <c r="D345" s="71"/>
      <c r="E345" s="3"/>
      <c r="Y345" s="1"/>
    </row>
    <row r="346" spans="2:25" x14ac:dyDescent="0.25">
      <c r="B346" s="71"/>
      <c r="C346" s="71"/>
      <c r="D346" s="71"/>
      <c r="E346" s="3"/>
      <c r="Y346" s="1"/>
    </row>
    <row r="347" spans="2:25" x14ac:dyDescent="0.25">
      <c r="B347" s="71"/>
      <c r="C347" s="71"/>
      <c r="D347" s="71"/>
      <c r="E347" s="3"/>
      <c r="Y347" s="1"/>
    </row>
    <row r="348" spans="2:25" x14ac:dyDescent="0.25">
      <c r="B348" s="71"/>
      <c r="C348" s="71"/>
      <c r="D348" s="71"/>
      <c r="E348" s="3"/>
      <c r="Y348" s="1"/>
    </row>
    <row r="349" spans="2:25" x14ac:dyDescent="0.25">
      <c r="B349" s="71"/>
      <c r="C349" s="71"/>
      <c r="D349" s="71"/>
      <c r="E349" s="3"/>
      <c r="Y349" s="1"/>
    </row>
    <row r="350" spans="2:25" x14ac:dyDescent="0.25">
      <c r="B350" s="71"/>
      <c r="C350" s="71"/>
      <c r="D350" s="71"/>
      <c r="E350" s="3"/>
      <c r="Y350" s="1"/>
    </row>
    <row r="351" spans="2:25" x14ac:dyDescent="0.25">
      <c r="B351" s="71"/>
      <c r="C351" s="71"/>
      <c r="D351" s="71"/>
      <c r="E351" s="3"/>
      <c r="Y351" s="1"/>
    </row>
    <row r="352" spans="2:25" x14ac:dyDescent="0.25">
      <c r="B352" s="71"/>
      <c r="C352" s="71"/>
      <c r="D352" s="71"/>
      <c r="E352" s="3"/>
      <c r="Y352" s="1"/>
    </row>
    <row r="353" spans="2:25" x14ac:dyDescent="0.25">
      <c r="B353" s="71"/>
      <c r="C353" s="71"/>
      <c r="D353" s="71"/>
      <c r="E353" s="3"/>
      <c r="Y353" s="1"/>
    </row>
    <row r="354" spans="2:25" x14ac:dyDescent="0.25">
      <c r="B354" s="71"/>
      <c r="C354" s="71"/>
      <c r="D354" s="71"/>
      <c r="E354" s="3"/>
      <c r="Y354" s="1"/>
    </row>
    <row r="355" spans="2:25" x14ac:dyDescent="0.25">
      <c r="B355" s="71"/>
      <c r="C355" s="71"/>
      <c r="D355" s="71"/>
      <c r="E355" s="3"/>
      <c r="Y355" s="1"/>
    </row>
    <row r="356" spans="2:25" x14ac:dyDescent="0.25">
      <c r="B356" s="71"/>
      <c r="C356" s="71"/>
      <c r="D356" s="71"/>
      <c r="E356" s="3"/>
      <c r="Y356" s="1"/>
    </row>
    <row r="357" spans="2:25" x14ac:dyDescent="0.25">
      <c r="B357" s="71"/>
      <c r="C357" s="71"/>
      <c r="D357" s="71"/>
      <c r="E357" s="3"/>
      <c r="Y357" s="1"/>
    </row>
    <row r="358" spans="2:25" x14ac:dyDescent="0.25">
      <c r="B358" s="71"/>
      <c r="C358" s="71"/>
      <c r="D358" s="71"/>
      <c r="E358" s="3"/>
      <c r="Y358" s="1"/>
    </row>
    <row r="359" spans="2:25" x14ac:dyDescent="0.25">
      <c r="B359" s="71"/>
      <c r="C359" s="71"/>
      <c r="D359" s="71"/>
      <c r="E359" s="3"/>
      <c r="Y359" s="1"/>
    </row>
    <row r="360" spans="2:25" x14ac:dyDescent="0.25">
      <c r="B360" s="71"/>
      <c r="C360" s="71"/>
      <c r="D360" s="71"/>
      <c r="E360" s="3"/>
      <c r="Y360" s="1"/>
    </row>
    <row r="361" spans="2:25" x14ac:dyDescent="0.25">
      <c r="B361" s="71"/>
      <c r="C361" s="71"/>
      <c r="D361" s="71"/>
      <c r="E361" s="3"/>
      <c r="Y361" s="1"/>
    </row>
    <row r="362" spans="2:25" x14ac:dyDescent="0.25">
      <c r="B362" s="71"/>
      <c r="C362" s="71"/>
      <c r="D362" s="71"/>
      <c r="E362" s="3"/>
      <c r="Y362" s="1"/>
    </row>
    <row r="363" spans="2:25" x14ac:dyDescent="0.25">
      <c r="B363" s="71"/>
      <c r="C363" s="71"/>
      <c r="D363" s="71"/>
      <c r="E363" s="3"/>
      <c r="Y363" s="1"/>
    </row>
    <row r="364" spans="2:25" x14ac:dyDescent="0.25">
      <c r="B364" s="71"/>
      <c r="C364" s="71"/>
      <c r="D364" s="71"/>
      <c r="E364" s="3"/>
      <c r="Y364" s="1"/>
    </row>
    <row r="365" spans="2:25" x14ac:dyDescent="0.25">
      <c r="B365" s="71"/>
      <c r="C365" s="71"/>
      <c r="D365" s="71"/>
      <c r="E365" s="3"/>
      <c r="Y365" s="1"/>
    </row>
    <row r="366" spans="2:25" x14ac:dyDescent="0.25">
      <c r="B366" s="71"/>
      <c r="C366" s="71"/>
      <c r="D366" s="71"/>
      <c r="E366" s="3"/>
      <c r="Y366" s="1"/>
    </row>
    <row r="367" spans="2:25" x14ac:dyDescent="0.25">
      <c r="B367" s="71"/>
      <c r="C367" s="71"/>
      <c r="D367" s="71"/>
      <c r="E367" s="3"/>
      <c r="Y367" s="1"/>
    </row>
    <row r="368" spans="2:25" x14ac:dyDescent="0.25">
      <c r="B368" s="71"/>
      <c r="C368" s="71"/>
      <c r="D368" s="71"/>
      <c r="E368" s="3"/>
      <c r="Y368" s="1"/>
    </row>
    <row r="369" spans="2:25" x14ac:dyDescent="0.25">
      <c r="B369" s="71"/>
      <c r="C369" s="71"/>
      <c r="D369" s="71"/>
      <c r="E369" s="3"/>
      <c r="Y369" s="1"/>
    </row>
    <row r="370" spans="2:25" x14ac:dyDescent="0.25">
      <c r="B370" s="71"/>
      <c r="C370" s="71"/>
      <c r="D370" s="71"/>
      <c r="E370" s="3"/>
      <c r="Y370" s="1"/>
    </row>
    <row r="371" spans="2:25" x14ac:dyDescent="0.25">
      <c r="B371" s="71"/>
      <c r="C371" s="71"/>
      <c r="D371" s="71"/>
      <c r="E371" s="3"/>
      <c r="Y371" s="1"/>
    </row>
    <row r="372" spans="2:25" x14ac:dyDescent="0.25">
      <c r="B372" s="71"/>
      <c r="C372" s="71"/>
      <c r="D372" s="71"/>
      <c r="E372" s="3"/>
      <c r="Y372" s="1"/>
    </row>
    <row r="373" spans="2:25" x14ac:dyDescent="0.25">
      <c r="B373" s="71"/>
      <c r="C373" s="71"/>
      <c r="D373" s="71"/>
      <c r="E373" s="3"/>
      <c r="Y373" s="1"/>
    </row>
    <row r="374" spans="2:25" x14ac:dyDescent="0.25">
      <c r="B374" s="71"/>
      <c r="C374" s="71"/>
      <c r="D374" s="71"/>
      <c r="E374" s="3"/>
      <c r="Y374" s="1"/>
    </row>
    <row r="375" spans="2:25" x14ac:dyDescent="0.25">
      <c r="B375" s="71"/>
      <c r="C375" s="71"/>
      <c r="D375" s="71"/>
      <c r="E375" s="3"/>
      <c r="Y375" s="1"/>
    </row>
    <row r="376" spans="2:25" x14ac:dyDescent="0.25">
      <c r="B376" s="71"/>
      <c r="C376" s="71"/>
      <c r="D376" s="71"/>
      <c r="E376" s="3"/>
      <c r="Y376" s="1"/>
    </row>
    <row r="377" spans="2:25" x14ac:dyDescent="0.25">
      <c r="B377" s="71"/>
      <c r="C377" s="71"/>
      <c r="D377" s="71"/>
      <c r="E377" s="3"/>
      <c r="Y377" s="1"/>
    </row>
    <row r="378" spans="2:25" x14ac:dyDescent="0.25">
      <c r="B378" s="71"/>
      <c r="C378" s="71"/>
      <c r="D378" s="71"/>
      <c r="E378" s="3"/>
      <c r="Y378" s="1"/>
    </row>
    <row r="379" spans="2:25" x14ac:dyDescent="0.25">
      <c r="B379" s="71"/>
      <c r="C379" s="71"/>
      <c r="D379" s="71"/>
      <c r="E379" s="3"/>
      <c r="Y379" s="1"/>
    </row>
    <row r="380" spans="2:25" x14ac:dyDescent="0.25">
      <c r="B380" s="71"/>
      <c r="C380" s="71"/>
      <c r="D380" s="71"/>
      <c r="E380" s="3"/>
      <c r="Y380" s="1"/>
    </row>
    <row r="381" spans="2:25" x14ac:dyDescent="0.25">
      <c r="B381" s="71"/>
      <c r="C381" s="71"/>
      <c r="D381" s="71"/>
      <c r="E381" s="3"/>
      <c r="Y381" s="1"/>
    </row>
    <row r="382" spans="2:25" x14ac:dyDescent="0.25">
      <c r="B382" s="71"/>
      <c r="C382" s="71"/>
      <c r="D382" s="71"/>
      <c r="E382" s="3"/>
      <c r="Y382" s="1"/>
    </row>
    <row r="383" spans="2:25" x14ac:dyDescent="0.25">
      <c r="B383" s="71"/>
      <c r="C383" s="71"/>
      <c r="D383" s="71"/>
      <c r="E383" s="3"/>
      <c r="Y383" s="1"/>
    </row>
    <row r="384" spans="2:25" x14ac:dyDescent="0.25">
      <c r="B384" s="71"/>
      <c r="C384" s="71"/>
      <c r="D384" s="71"/>
      <c r="E384" s="3"/>
      <c r="Y384" s="1"/>
    </row>
    <row r="385" spans="2:25" x14ac:dyDescent="0.25">
      <c r="B385" s="71"/>
      <c r="C385" s="71"/>
      <c r="D385" s="71"/>
      <c r="E385" s="3"/>
      <c r="Y385" s="1"/>
    </row>
    <row r="386" spans="2:25" x14ac:dyDescent="0.25">
      <c r="B386" s="71"/>
      <c r="C386" s="71"/>
      <c r="D386" s="71"/>
      <c r="E386" s="3"/>
      <c r="Y386" s="1"/>
    </row>
    <row r="387" spans="2:25" x14ac:dyDescent="0.25">
      <c r="B387" s="71"/>
      <c r="C387" s="71"/>
      <c r="D387" s="71"/>
      <c r="E387" s="3"/>
      <c r="Y387" s="1"/>
    </row>
    <row r="388" spans="2:25" x14ac:dyDescent="0.25">
      <c r="B388" s="71"/>
      <c r="C388" s="71"/>
      <c r="D388" s="71"/>
      <c r="E388" s="3"/>
      <c r="Y388" s="1"/>
    </row>
    <row r="389" spans="2:25" x14ac:dyDescent="0.25">
      <c r="B389" s="71"/>
      <c r="C389" s="71"/>
      <c r="D389" s="71"/>
      <c r="E389" s="3"/>
      <c r="Y389" s="1"/>
    </row>
    <row r="390" spans="2:25" x14ac:dyDescent="0.25">
      <c r="B390" s="71"/>
      <c r="C390" s="71"/>
      <c r="D390" s="71"/>
      <c r="E390" s="3"/>
      <c r="Y390" s="1"/>
    </row>
    <row r="391" spans="2:25" x14ac:dyDescent="0.25">
      <c r="B391" s="71"/>
      <c r="C391" s="71"/>
      <c r="D391" s="71"/>
      <c r="E391" s="3"/>
      <c r="Y391" s="1"/>
    </row>
    <row r="392" spans="2:25" x14ac:dyDescent="0.25">
      <c r="B392" s="71"/>
      <c r="C392" s="71"/>
      <c r="D392" s="71"/>
      <c r="E392" s="3"/>
      <c r="Y392" s="1"/>
    </row>
    <row r="393" spans="2:25" x14ac:dyDescent="0.25">
      <c r="B393" s="71"/>
      <c r="C393" s="71"/>
      <c r="D393" s="71"/>
      <c r="E393" s="3"/>
      <c r="Y393" s="1"/>
    </row>
    <row r="394" spans="2:25" x14ac:dyDescent="0.25">
      <c r="B394" s="71"/>
      <c r="C394" s="71"/>
      <c r="D394" s="71"/>
      <c r="E394" s="3"/>
      <c r="Y394" s="1"/>
    </row>
    <row r="395" spans="2:25" x14ac:dyDescent="0.25">
      <c r="B395" s="71"/>
      <c r="C395" s="71"/>
      <c r="D395" s="71"/>
      <c r="E395" s="3"/>
      <c r="Y395" s="1"/>
    </row>
    <row r="396" spans="2:25" x14ac:dyDescent="0.25">
      <c r="B396" s="71"/>
      <c r="C396" s="71"/>
      <c r="D396" s="71"/>
      <c r="E396" s="3"/>
      <c r="Y396" s="1"/>
    </row>
    <row r="397" spans="2:25" x14ac:dyDescent="0.25">
      <c r="B397" s="71"/>
      <c r="C397" s="71"/>
      <c r="D397" s="71"/>
      <c r="E397" s="3"/>
      <c r="Y397" s="1"/>
    </row>
    <row r="398" spans="2:25" x14ac:dyDescent="0.25">
      <c r="B398" s="71"/>
      <c r="C398" s="71"/>
      <c r="D398" s="71"/>
      <c r="E398" s="3"/>
      <c r="Y398" s="1"/>
    </row>
    <row r="399" spans="2:25" x14ac:dyDescent="0.25">
      <c r="B399" s="71"/>
      <c r="C399" s="71"/>
      <c r="D399" s="71"/>
      <c r="E399" s="3"/>
      <c r="Y399" s="1"/>
    </row>
    <row r="400" spans="2:25" x14ac:dyDescent="0.25">
      <c r="B400" s="71"/>
      <c r="C400" s="71"/>
      <c r="D400" s="71"/>
      <c r="E400" s="3"/>
      <c r="Y400" s="1"/>
    </row>
    <row r="401" spans="2:25" x14ac:dyDescent="0.25">
      <c r="B401" s="71"/>
      <c r="C401" s="71"/>
      <c r="D401" s="71"/>
      <c r="E401" s="3"/>
      <c r="Y401" s="1"/>
    </row>
    <row r="402" spans="2:25" x14ac:dyDescent="0.25">
      <c r="B402" s="71"/>
      <c r="C402" s="71"/>
      <c r="D402" s="71"/>
      <c r="E402" s="3"/>
      <c r="Y402" s="1"/>
    </row>
    <row r="403" spans="2:25" x14ac:dyDescent="0.25">
      <c r="B403" s="71"/>
      <c r="C403" s="71"/>
      <c r="D403" s="71"/>
      <c r="E403" s="3"/>
      <c r="Y403" s="1"/>
    </row>
    <row r="404" spans="2:25" x14ac:dyDescent="0.25">
      <c r="B404" s="71"/>
      <c r="C404" s="71"/>
      <c r="D404" s="71"/>
      <c r="E404" s="3"/>
      <c r="Y404" s="1"/>
    </row>
    <row r="405" spans="2:25" x14ac:dyDescent="0.25">
      <c r="B405" s="71"/>
      <c r="C405" s="71"/>
      <c r="D405" s="71"/>
      <c r="E405" s="3"/>
      <c r="Y405" s="1"/>
    </row>
    <row r="406" spans="2:25" x14ac:dyDescent="0.25">
      <c r="B406" s="71"/>
      <c r="C406" s="71"/>
      <c r="D406" s="71"/>
      <c r="E406" s="3"/>
      <c r="Y406" s="1"/>
    </row>
    <row r="407" spans="2:25" x14ac:dyDescent="0.25">
      <c r="B407" s="71"/>
      <c r="C407" s="71"/>
      <c r="D407" s="71"/>
      <c r="E407" s="3"/>
      <c r="Y407" s="1"/>
    </row>
    <row r="408" spans="2:25" x14ac:dyDescent="0.25">
      <c r="B408" s="71"/>
      <c r="C408" s="71"/>
      <c r="D408" s="71"/>
      <c r="E408" s="3"/>
      <c r="Y408" s="1"/>
    </row>
    <row r="409" spans="2:25" x14ac:dyDescent="0.25">
      <c r="B409" s="71"/>
      <c r="C409" s="71"/>
      <c r="D409" s="71"/>
      <c r="E409" s="3"/>
      <c r="Y409" s="1"/>
    </row>
    <row r="410" spans="2:25" x14ac:dyDescent="0.25">
      <c r="B410" s="71"/>
      <c r="C410" s="71"/>
      <c r="D410" s="71"/>
      <c r="E410" s="3"/>
      <c r="Y410" s="1"/>
    </row>
    <row r="411" spans="2:25" x14ac:dyDescent="0.25">
      <c r="B411" s="71"/>
      <c r="C411" s="71"/>
      <c r="D411" s="71"/>
      <c r="E411" s="3"/>
      <c r="Y411" s="1"/>
    </row>
    <row r="412" spans="2:25" x14ac:dyDescent="0.25">
      <c r="B412" s="71"/>
      <c r="C412" s="71"/>
      <c r="D412" s="71"/>
      <c r="E412" s="3"/>
      <c r="Y412" s="1"/>
    </row>
    <row r="413" spans="2:25" x14ac:dyDescent="0.25">
      <c r="B413" s="71"/>
      <c r="C413" s="71"/>
      <c r="D413" s="71"/>
      <c r="E413" s="3"/>
      <c r="Y413" s="1"/>
    </row>
    <row r="414" spans="2:25" x14ac:dyDescent="0.25">
      <c r="B414" s="71"/>
      <c r="C414" s="71"/>
      <c r="D414" s="71"/>
      <c r="E414" s="3"/>
      <c r="Y414" s="1"/>
    </row>
    <row r="415" spans="2:25" x14ac:dyDescent="0.25">
      <c r="B415" s="71"/>
      <c r="C415" s="71"/>
      <c r="D415" s="71"/>
      <c r="E415" s="3"/>
      <c r="Y415" s="1"/>
    </row>
    <row r="416" spans="2:25" x14ac:dyDescent="0.25">
      <c r="B416" s="71"/>
      <c r="C416" s="71"/>
      <c r="D416" s="71"/>
      <c r="E416" s="3"/>
      <c r="Y416" s="1"/>
    </row>
    <row r="417" spans="2:25" x14ac:dyDescent="0.25">
      <c r="B417" s="71"/>
      <c r="C417" s="71"/>
      <c r="D417" s="71"/>
      <c r="E417" s="3"/>
      <c r="Y417" s="1"/>
    </row>
    <row r="418" spans="2:25" x14ac:dyDescent="0.25">
      <c r="B418" s="71"/>
      <c r="C418" s="71"/>
      <c r="D418" s="71"/>
      <c r="E418" s="3"/>
      <c r="Y418" s="1"/>
    </row>
    <row r="419" spans="2:25" x14ac:dyDescent="0.25">
      <c r="B419" s="71"/>
      <c r="C419" s="71"/>
      <c r="D419" s="71"/>
      <c r="E419" s="3"/>
      <c r="Y419" s="1"/>
    </row>
    <row r="420" spans="2:25" x14ac:dyDescent="0.25">
      <c r="B420" s="71"/>
      <c r="C420" s="71"/>
      <c r="D420" s="71"/>
      <c r="E420" s="3"/>
      <c r="Y420" s="1"/>
    </row>
    <row r="421" spans="2:25" x14ac:dyDescent="0.25">
      <c r="B421" s="71"/>
      <c r="C421" s="71"/>
      <c r="D421" s="71"/>
      <c r="E421" s="3"/>
      <c r="Y421" s="1"/>
    </row>
    <row r="422" spans="2:25" x14ac:dyDescent="0.25">
      <c r="B422" s="71"/>
      <c r="C422" s="71"/>
      <c r="D422" s="71"/>
      <c r="E422" s="3"/>
      <c r="Y422" s="1"/>
    </row>
    <row r="423" spans="2:25" x14ac:dyDescent="0.25">
      <c r="B423" s="71"/>
      <c r="C423" s="71"/>
      <c r="D423" s="71"/>
      <c r="E423" s="3"/>
      <c r="Y423" s="1"/>
    </row>
    <row r="424" spans="2:25" x14ac:dyDescent="0.25">
      <c r="B424" s="71"/>
      <c r="C424" s="71"/>
      <c r="D424" s="71"/>
      <c r="E424" s="3"/>
      <c r="Y424" s="1"/>
    </row>
    <row r="425" spans="2:25" x14ac:dyDescent="0.25">
      <c r="B425" s="71"/>
      <c r="C425" s="71"/>
      <c r="D425" s="71"/>
      <c r="E425" s="3"/>
      <c r="Y425" s="1"/>
    </row>
    <row r="426" spans="2:25" x14ac:dyDescent="0.25">
      <c r="B426" s="71"/>
      <c r="C426" s="71"/>
      <c r="D426" s="71"/>
      <c r="E426" s="3"/>
      <c r="Y426" s="1"/>
    </row>
    <row r="427" spans="2:25" x14ac:dyDescent="0.25">
      <c r="B427" s="71"/>
      <c r="C427" s="71"/>
      <c r="D427" s="71"/>
      <c r="E427" s="3"/>
      <c r="Y427" s="1"/>
    </row>
    <row r="428" spans="2:25" x14ac:dyDescent="0.25">
      <c r="B428" s="71"/>
      <c r="C428" s="71"/>
      <c r="D428" s="71"/>
      <c r="E428" s="3"/>
      <c r="Y428" s="1"/>
    </row>
    <row r="429" spans="2:25" x14ac:dyDescent="0.25">
      <c r="B429" s="71"/>
      <c r="C429" s="71"/>
      <c r="D429" s="71"/>
      <c r="E429" s="3"/>
      <c r="Y429" s="1"/>
    </row>
    <row r="430" spans="2:25" x14ac:dyDescent="0.25">
      <c r="B430" s="71"/>
      <c r="C430" s="71"/>
      <c r="D430" s="71"/>
      <c r="E430" s="3"/>
      <c r="Y430" s="1"/>
    </row>
    <row r="431" spans="2:25" x14ac:dyDescent="0.25">
      <c r="B431" s="71"/>
      <c r="C431" s="71"/>
      <c r="D431" s="71"/>
      <c r="E431" s="3"/>
      <c r="Y431" s="1"/>
    </row>
    <row r="432" spans="2:25" x14ac:dyDescent="0.25">
      <c r="B432" s="71"/>
      <c r="C432" s="71"/>
      <c r="D432" s="71"/>
      <c r="E432" s="3"/>
      <c r="Y432" s="1"/>
    </row>
    <row r="433" spans="2:25" x14ac:dyDescent="0.25">
      <c r="B433" s="71"/>
      <c r="C433" s="71"/>
      <c r="D433" s="71"/>
      <c r="E433" s="3"/>
      <c r="Y433" s="1"/>
    </row>
    <row r="434" spans="2:25" x14ac:dyDescent="0.25">
      <c r="B434" s="71"/>
      <c r="C434" s="71"/>
      <c r="D434" s="71"/>
      <c r="E434" s="3"/>
      <c r="Y434" s="1"/>
    </row>
    <row r="435" spans="2:25" x14ac:dyDescent="0.25">
      <c r="B435" s="71"/>
      <c r="C435" s="71"/>
      <c r="D435" s="71"/>
      <c r="E435" s="3"/>
      <c r="Y435" s="1"/>
    </row>
    <row r="436" spans="2:25" x14ac:dyDescent="0.25">
      <c r="B436" s="71"/>
      <c r="C436" s="71"/>
      <c r="D436" s="71"/>
      <c r="E436" s="3"/>
      <c r="Y436" s="1"/>
    </row>
    <row r="437" spans="2:25" x14ac:dyDescent="0.25">
      <c r="B437" s="71"/>
      <c r="C437" s="71"/>
      <c r="D437" s="71"/>
      <c r="E437" s="3"/>
      <c r="Y437" s="1"/>
    </row>
    <row r="438" spans="2:25" x14ac:dyDescent="0.25">
      <c r="B438" s="71"/>
      <c r="C438" s="71"/>
      <c r="D438" s="71"/>
      <c r="E438" s="3"/>
      <c r="Y438" s="1"/>
    </row>
    <row r="439" spans="2:25" x14ac:dyDescent="0.25">
      <c r="B439" s="71"/>
      <c r="C439" s="71"/>
      <c r="D439" s="71"/>
      <c r="E439" s="3"/>
      <c r="Y439" s="1"/>
    </row>
    <row r="440" spans="2:25" x14ac:dyDescent="0.25">
      <c r="B440" s="71"/>
      <c r="C440" s="71"/>
      <c r="D440" s="71"/>
      <c r="E440" s="3"/>
      <c r="Y440" s="1"/>
    </row>
    <row r="441" spans="2:25" x14ac:dyDescent="0.25">
      <c r="B441" s="71"/>
      <c r="C441" s="71"/>
      <c r="D441" s="71"/>
      <c r="E441" s="3"/>
      <c r="Y441" s="1"/>
    </row>
    <row r="442" spans="2:25" x14ac:dyDescent="0.25">
      <c r="B442" s="71"/>
      <c r="C442" s="71"/>
      <c r="D442" s="71"/>
      <c r="E442" s="3"/>
      <c r="Y442" s="1"/>
    </row>
    <row r="443" spans="2:25" x14ac:dyDescent="0.25">
      <c r="B443" s="71"/>
      <c r="C443" s="71"/>
      <c r="D443" s="71"/>
      <c r="E443" s="3"/>
      <c r="Y443" s="1"/>
    </row>
    <row r="444" spans="2:25" x14ac:dyDescent="0.25">
      <c r="B444" s="71"/>
      <c r="C444" s="71"/>
      <c r="D444" s="71"/>
      <c r="E444" s="3"/>
      <c r="Y444" s="1"/>
    </row>
    <row r="445" spans="2:25" x14ac:dyDescent="0.25">
      <c r="B445" s="71"/>
      <c r="C445" s="71"/>
      <c r="D445" s="71"/>
      <c r="E445" s="3"/>
      <c r="Y445" s="1"/>
    </row>
    <row r="446" spans="2:25" x14ac:dyDescent="0.25">
      <c r="B446" s="71"/>
      <c r="C446" s="71"/>
      <c r="D446" s="71"/>
      <c r="E446" s="3"/>
      <c r="Y446" s="1"/>
    </row>
    <row r="447" spans="2:25" x14ac:dyDescent="0.25">
      <c r="B447" s="71"/>
      <c r="C447" s="71"/>
      <c r="D447" s="71"/>
      <c r="E447" s="3"/>
      <c r="Y447" s="1"/>
    </row>
    <row r="448" spans="2:25" x14ac:dyDescent="0.25">
      <c r="B448" s="71"/>
      <c r="C448" s="71"/>
      <c r="D448" s="71"/>
      <c r="E448" s="3"/>
      <c r="Y448" s="1"/>
    </row>
    <row r="449" spans="2:25" x14ac:dyDescent="0.25">
      <c r="B449" s="71"/>
      <c r="C449" s="71"/>
      <c r="D449" s="71"/>
      <c r="E449" s="3"/>
      <c r="Y449" s="1"/>
    </row>
    <row r="450" spans="2:25" x14ac:dyDescent="0.25">
      <c r="B450" s="71"/>
      <c r="C450" s="71"/>
      <c r="D450" s="71"/>
      <c r="E450" s="3"/>
      <c r="Y450" s="1"/>
    </row>
    <row r="451" spans="2:25" x14ac:dyDescent="0.25">
      <c r="B451" s="71"/>
      <c r="C451" s="71"/>
      <c r="D451" s="71"/>
      <c r="E451" s="3"/>
      <c r="Y451" s="1"/>
    </row>
    <row r="452" spans="2:25" x14ac:dyDescent="0.25">
      <c r="B452" s="71"/>
      <c r="C452" s="71"/>
      <c r="D452" s="71"/>
      <c r="E452" s="3"/>
      <c r="Y452" s="1"/>
    </row>
    <row r="453" spans="2:25" x14ac:dyDescent="0.25">
      <c r="B453" s="71"/>
      <c r="C453" s="71"/>
      <c r="D453" s="71"/>
      <c r="E453" s="3"/>
      <c r="Y453" s="1"/>
    </row>
    <row r="454" spans="2:25" x14ac:dyDescent="0.25">
      <c r="B454" s="71"/>
      <c r="C454" s="71"/>
      <c r="D454" s="71"/>
      <c r="E454" s="3"/>
      <c r="Y454" s="1"/>
    </row>
    <row r="455" spans="2:25" x14ac:dyDescent="0.25">
      <c r="B455" s="71"/>
      <c r="C455" s="71"/>
      <c r="D455" s="71"/>
      <c r="E455" s="3"/>
      <c r="Y455" s="1"/>
    </row>
    <row r="456" spans="2:25" x14ac:dyDescent="0.25">
      <c r="B456" s="71"/>
      <c r="C456" s="71"/>
      <c r="D456" s="71"/>
      <c r="E456" s="3"/>
      <c r="Y456" s="1"/>
    </row>
    <row r="457" spans="2:25" x14ac:dyDescent="0.25">
      <c r="B457" s="71"/>
      <c r="C457" s="71"/>
      <c r="D457" s="71"/>
      <c r="E457" s="3"/>
      <c r="Y457" s="1"/>
    </row>
    <row r="458" spans="2:25" x14ac:dyDescent="0.25">
      <c r="B458" s="71"/>
      <c r="C458" s="71"/>
      <c r="D458" s="71"/>
      <c r="E458" s="3"/>
      <c r="Y458" s="1"/>
    </row>
    <row r="459" spans="2:25" x14ac:dyDescent="0.25">
      <c r="B459" s="71"/>
      <c r="C459" s="71"/>
      <c r="D459" s="71"/>
      <c r="E459" s="3"/>
      <c r="Y459" s="1"/>
    </row>
    <row r="460" spans="2:25" x14ac:dyDescent="0.25">
      <c r="B460" s="71"/>
      <c r="C460" s="71"/>
      <c r="D460" s="71"/>
      <c r="E460" s="3"/>
      <c r="Y460" s="1"/>
    </row>
    <row r="461" spans="2:25" x14ac:dyDescent="0.25">
      <c r="B461" s="71"/>
      <c r="C461" s="71"/>
      <c r="D461" s="71"/>
      <c r="E461" s="3"/>
      <c r="Y461" s="1"/>
    </row>
    <row r="462" spans="2:25" x14ac:dyDescent="0.25">
      <c r="B462" s="71"/>
      <c r="C462" s="71"/>
      <c r="D462" s="71"/>
      <c r="E462" s="3"/>
      <c r="Y462" s="1"/>
    </row>
    <row r="463" spans="2:25" x14ac:dyDescent="0.25">
      <c r="B463" s="71"/>
      <c r="C463" s="71"/>
      <c r="D463" s="71"/>
      <c r="E463" s="3"/>
      <c r="Y463" s="1"/>
    </row>
    <row r="464" spans="2:25" x14ac:dyDescent="0.25">
      <c r="B464" s="71"/>
      <c r="C464" s="71"/>
      <c r="D464" s="71"/>
      <c r="E464" s="3"/>
      <c r="Y464" s="1"/>
    </row>
    <row r="465" spans="2:25" x14ac:dyDescent="0.25">
      <c r="B465" s="71"/>
      <c r="C465" s="71"/>
      <c r="D465" s="71"/>
      <c r="E465" s="3"/>
      <c r="Y465" s="1"/>
    </row>
    <row r="466" spans="2:25" x14ac:dyDescent="0.25">
      <c r="B466" s="71"/>
      <c r="C466" s="71"/>
      <c r="D466" s="71"/>
      <c r="E466" s="3"/>
      <c r="Y466" s="1"/>
    </row>
    <row r="467" spans="2:25" x14ac:dyDescent="0.25">
      <c r="B467" s="71"/>
      <c r="C467" s="71"/>
      <c r="D467" s="71"/>
      <c r="E467" s="3"/>
      <c r="Y467" s="1"/>
    </row>
    <row r="468" spans="2:25" x14ac:dyDescent="0.25">
      <c r="B468" s="71"/>
      <c r="C468" s="71"/>
      <c r="D468" s="71"/>
      <c r="E468" s="3"/>
      <c r="Y468" s="1"/>
    </row>
    <row r="469" spans="2:25" x14ac:dyDescent="0.25">
      <c r="B469" s="71"/>
      <c r="C469" s="71"/>
      <c r="D469" s="71"/>
      <c r="E469" s="3"/>
      <c r="Y469" s="1"/>
    </row>
    <row r="470" spans="2:25" x14ac:dyDescent="0.25">
      <c r="B470" s="71"/>
      <c r="C470" s="71"/>
      <c r="D470" s="71"/>
      <c r="E470" s="3"/>
      <c r="Y470" s="1"/>
    </row>
    <row r="471" spans="2:25" x14ac:dyDescent="0.25">
      <c r="B471" s="71"/>
      <c r="C471" s="71"/>
      <c r="D471" s="71"/>
      <c r="E471" s="3"/>
      <c r="Y471" s="1"/>
    </row>
    <row r="472" spans="2:25" x14ac:dyDescent="0.25">
      <c r="B472" s="71"/>
      <c r="C472" s="71"/>
      <c r="D472" s="71"/>
      <c r="E472" s="3"/>
      <c r="Y472" s="1"/>
    </row>
    <row r="473" spans="2:25" x14ac:dyDescent="0.25">
      <c r="B473" s="71"/>
      <c r="C473" s="71"/>
      <c r="D473" s="71"/>
      <c r="E473" s="3"/>
      <c r="Y473" s="1"/>
    </row>
    <row r="474" spans="2:25" x14ac:dyDescent="0.25">
      <c r="B474" s="71"/>
      <c r="C474" s="71"/>
      <c r="D474" s="71"/>
      <c r="E474" s="3"/>
      <c r="Y474" s="1"/>
    </row>
    <row r="475" spans="2:25" x14ac:dyDescent="0.25">
      <c r="B475" s="71"/>
      <c r="C475" s="71"/>
      <c r="D475" s="71"/>
      <c r="E475" s="3"/>
      <c r="Y475" s="1"/>
    </row>
    <row r="476" spans="2:25" x14ac:dyDescent="0.25">
      <c r="B476" s="71"/>
      <c r="C476" s="71"/>
      <c r="D476" s="71"/>
      <c r="E476" s="3"/>
      <c r="Y476" s="1"/>
    </row>
    <row r="477" spans="2:25" x14ac:dyDescent="0.25">
      <c r="B477" s="71"/>
      <c r="C477" s="71"/>
      <c r="D477" s="71"/>
      <c r="E477" s="3"/>
      <c r="Y477" s="1"/>
    </row>
    <row r="478" spans="2:25" x14ac:dyDescent="0.25">
      <c r="B478" s="71"/>
      <c r="C478" s="71"/>
      <c r="D478" s="71"/>
      <c r="E478" s="3"/>
      <c r="Y478" s="1"/>
    </row>
    <row r="479" spans="2:25" x14ac:dyDescent="0.25">
      <c r="B479" s="71"/>
      <c r="C479" s="71"/>
      <c r="D479" s="71"/>
      <c r="E479" s="3"/>
      <c r="Y479" s="1"/>
    </row>
    <row r="480" spans="2:25" x14ac:dyDescent="0.25">
      <c r="B480" s="71"/>
      <c r="C480" s="71"/>
      <c r="D480" s="71"/>
      <c r="E480" s="3"/>
      <c r="Y480" s="1"/>
    </row>
    <row r="481" spans="2:25" x14ac:dyDescent="0.25">
      <c r="B481" s="71"/>
      <c r="C481" s="71"/>
      <c r="D481" s="71"/>
      <c r="E481" s="3"/>
      <c r="Y481" s="1"/>
    </row>
    <row r="482" spans="2:25" x14ac:dyDescent="0.25">
      <c r="B482" s="71"/>
      <c r="C482" s="71"/>
      <c r="D482" s="71"/>
      <c r="E482" s="3"/>
      <c r="Y482" s="1"/>
    </row>
    <row r="483" spans="2:25" x14ac:dyDescent="0.25">
      <c r="B483" s="71"/>
      <c r="C483" s="71"/>
      <c r="D483" s="71"/>
      <c r="E483" s="3"/>
      <c r="Y483" s="1"/>
    </row>
    <row r="484" spans="2:25" x14ac:dyDescent="0.25">
      <c r="B484" s="71"/>
      <c r="C484" s="71"/>
      <c r="D484" s="71"/>
      <c r="E484" s="3"/>
      <c r="Y484" s="1"/>
    </row>
    <row r="485" spans="2:25" x14ac:dyDescent="0.25">
      <c r="B485" s="71"/>
      <c r="C485" s="71"/>
      <c r="D485" s="71"/>
      <c r="E485" s="3"/>
      <c r="Y485" s="1"/>
    </row>
    <row r="486" spans="2:25" x14ac:dyDescent="0.25">
      <c r="B486" s="71"/>
      <c r="C486" s="71"/>
      <c r="D486" s="71"/>
      <c r="E486" s="3"/>
      <c r="Y486" s="1"/>
    </row>
    <row r="487" spans="2:25" x14ac:dyDescent="0.25">
      <c r="B487" s="71"/>
      <c r="C487" s="71"/>
      <c r="D487" s="71"/>
      <c r="E487" s="3"/>
      <c r="Y487" s="1"/>
    </row>
    <row r="488" spans="2:25" x14ac:dyDescent="0.25">
      <c r="B488" s="71"/>
      <c r="C488" s="71"/>
      <c r="D488" s="71"/>
      <c r="E488" s="3"/>
      <c r="Y488" s="1"/>
    </row>
    <row r="489" spans="2:25" x14ac:dyDescent="0.25">
      <c r="B489" s="71"/>
      <c r="C489" s="71"/>
      <c r="D489" s="71"/>
      <c r="E489" s="3"/>
      <c r="Y489" s="1"/>
    </row>
    <row r="490" spans="2:25" x14ac:dyDescent="0.25">
      <c r="B490" s="71"/>
      <c r="C490" s="71"/>
      <c r="D490" s="71"/>
      <c r="E490" s="3"/>
      <c r="Y490" s="1"/>
    </row>
    <row r="491" spans="2:25" x14ac:dyDescent="0.25">
      <c r="B491" s="71"/>
      <c r="C491" s="71"/>
      <c r="D491" s="71"/>
      <c r="E491" s="3"/>
      <c r="Y491" s="1"/>
    </row>
    <row r="492" spans="2:25" x14ac:dyDescent="0.25">
      <c r="B492" s="71"/>
      <c r="C492" s="71"/>
      <c r="D492" s="71"/>
      <c r="E492" s="3"/>
      <c r="Y492" s="1"/>
    </row>
    <row r="493" spans="2:25" x14ac:dyDescent="0.25">
      <c r="B493" s="71"/>
      <c r="C493" s="71"/>
      <c r="D493" s="71"/>
      <c r="E493" s="3"/>
      <c r="Y493" s="1"/>
    </row>
    <row r="494" spans="2:25" x14ac:dyDescent="0.25">
      <c r="B494" s="71"/>
      <c r="C494" s="71"/>
      <c r="D494" s="71"/>
      <c r="E494" s="3"/>
      <c r="Y494" s="1"/>
    </row>
    <row r="495" spans="2:25" x14ac:dyDescent="0.25">
      <c r="B495" s="71"/>
      <c r="C495" s="71"/>
      <c r="D495" s="71"/>
      <c r="E495" s="3"/>
      <c r="Y495" s="1"/>
    </row>
    <row r="496" spans="2:25" x14ac:dyDescent="0.25">
      <c r="B496" s="71"/>
      <c r="C496" s="71"/>
      <c r="D496" s="71"/>
      <c r="E496" s="3"/>
      <c r="Y496" s="1"/>
    </row>
    <row r="497" spans="2:25" x14ac:dyDescent="0.25">
      <c r="B497" s="71"/>
      <c r="C497" s="71"/>
      <c r="D497" s="71"/>
      <c r="E497" s="3"/>
      <c r="Y497" s="1"/>
    </row>
    <row r="498" spans="2:25" x14ac:dyDescent="0.25">
      <c r="B498" s="71"/>
      <c r="C498" s="71"/>
      <c r="D498" s="71"/>
      <c r="E498" s="3"/>
      <c r="Y498" s="1"/>
    </row>
    <row r="499" spans="2:25" x14ac:dyDescent="0.25">
      <c r="B499" s="71"/>
      <c r="C499" s="71"/>
      <c r="D499" s="71"/>
      <c r="E499" s="3"/>
      <c r="Y499" s="1"/>
    </row>
    <row r="500" spans="2:25" x14ac:dyDescent="0.25">
      <c r="B500" s="71"/>
      <c r="C500" s="71"/>
      <c r="D500" s="71"/>
      <c r="E500" s="3"/>
      <c r="Y500" s="1"/>
    </row>
    <row r="501" spans="2:25" x14ac:dyDescent="0.25">
      <c r="B501" s="71"/>
      <c r="C501" s="71"/>
      <c r="D501" s="71"/>
      <c r="E501" s="3"/>
      <c r="Y501" s="1"/>
    </row>
    <row r="502" spans="2:25" x14ac:dyDescent="0.25">
      <c r="B502" s="71"/>
      <c r="C502" s="71"/>
      <c r="D502" s="71"/>
      <c r="E502" s="3"/>
      <c r="Y502" s="1"/>
    </row>
    <row r="503" spans="2:25" x14ac:dyDescent="0.25">
      <c r="B503" s="71"/>
      <c r="C503" s="71"/>
      <c r="D503" s="71"/>
      <c r="E503" s="3"/>
      <c r="Y503" s="1"/>
    </row>
    <row r="504" spans="2:25" x14ac:dyDescent="0.25">
      <c r="B504" s="71"/>
      <c r="C504" s="71"/>
      <c r="D504" s="71"/>
      <c r="E504" s="3"/>
      <c r="Y504" s="1"/>
    </row>
    <row r="505" spans="2:25" x14ac:dyDescent="0.25">
      <c r="B505" s="71"/>
      <c r="C505" s="71"/>
      <c r="D505" s="71"/>
      <c r="E505" s="3"/>
      <c r="Y505" s="1"/>
    </row>
    <row r="506" spans="2:25" x14ac:dyDescent="0.25">
      <c r="B506" s="71"/>
      <c r="C506" s="71"/>
      <c r="D506" s="71"/>
      <c r="E506" s="3"/>
      <c r="Y506" s="1"/>
    </row>
    <row r="507" spans="2:25" x14ac:dyDescent="0.25">
      <c r="B507" s="71"/>
      <c r="C507" s="71"/>
      <c r="D507" s="71"/>
      <c r="E507" s="3"/>
      <c r="Y507" s="1"/>
    </row>
    <row r="508" spans="2:25" x14ac:dyDescent="0.25">
      <c r="B508" s="71"/>
      <c r="C508" s="71"/>
      <c r="D508" s="71"/>
      <c r="E508" s="3"/>
      <c r="Y508" s="1"/>
    </row>
    <row r="509" spans="2:25" x14ac:dyDescent="0.25">
      <c r="B509" s="71"/>
      <c r="C509" s="71"/>
      <c r="D509" s="71"/>
      <c r="E509" s="3"/>
      <c r="Y509" s="1"/>
    </row>
    <row r="510" spans="2:25" x14ac:dyDescent="0.25">
      <c r="B510" s="71"/>
      <c r="C510" s="71"/>
      <c r="D510" s="71"/>
      <c r="E510" s="3"/>
      <c r="Y510" s="1"/>
    </row>
    <row r="511" spans="2:25" x14ac:dyDescent="0.25">
      <c r="B511" s="71"/>
      <c r="C511" s="71"/>
      <c r="D511" s="71"/>
      <c r="E511" s="3"/>
      <c r="Y511" s="1"/>
    </row>
    <row r="512" spans="2:25" x14ac:dyDescent="0.25">
      <c r="B512" s="71"/>
      <c r="C512" s="71"/>
      <c r="D512" s="71"/>
      <c r="E512" s="3"/>
      <c r="Y512" s="1"/>
    </row>
    <row r="513" spans="2:25" x14ac:dyDescent="0.25">
      <c r="B513" s="71"/>
      <c r="C513" s="71"/>
      <c r="D513" s="71"/>
      <c r="E513" s="3"/>
      <c r="Y513" s="1"/>
    </row>
    <row r="514" spans="2:25" x14ac:dyDescent="0.25">
      <c r="B514" s="71"/>
      <c r="C514" s="71"/>
      <c r="D514" s="71"/>
      <c r="E514" s="3"/>
      <c r="Y514" s="1"/>
    </row>
    <row r="515" spans="2:25" x14ac:dyDescent="0.25">
      <c r="B515" s="71"/>
      <c r="C515" s="71"/>
      <c r="D515" s="71"/>
      <c r="E515" s="3"/>
      <c r="Y515" s="1"/>
    </row>
    <row r="516" spans="2:25" x14ac:dyDescent="0.25">
      <c r="B516" s="71"/>
      <c r="C516" s="71"/>
      <c r="D516" s="71"/>
      <c r="E516" s="3"/>
      <c r="Y516" s="1"/>
    </row>
    <row r="517" spans="2:25" x14ac:dyDescent="0.25">
      <c r="B517" s="71"/>
      <c r="C517" s="71"/>
      <c r="D517" s="71"/>
      <c r="E517" s="3"/>
      <c r="Y517" s="1"/>
    </row>
    <row r="518" spans="2:25" x14ac:dyDescent="0.25">
      <c r="B518" s="71"/>
      <c r="C518" s="71"/>
      <c r="D518" s="71"/>
      <c r="E518" s="3"/>
      <c r="Y518" s="1"/>
    </row>
    <row r="519" spans="2:25" x14ac:dyDescent="0.25">
      <c r="B519" s="71"/>
      <c r="C519" s="71"/>
      <c r="D519" s="71"/>
      <c r="E519" s="3"/>
      <c r="Y519" s="1"/>
    </row>
    <row r="520" spans="2:25" x14ac:dyDescent="0.25">
      <c r="B520" s="71"/>
      <c r="C520" s="71"/>
      <c r="D520" s="71"/>
      <c r="E520" s="3"/>
      <c r="Y520" s="1"/>
    </row>
    <row r="521" spans="2:25" x14ac:dyDescent="0.25">
      <c r="B521" s="71"/>
      <c r="C521" s="71"/>
      <c r="D521" s="71"/>
      <c r="E521" s="3"/>
      <c r="Y521" s="1"/>
    </row>
    <row r="522" spans="2:25" x14ac:dyDescent="0.25">
      <c r="B522" s="71"/>
      <c r="C522" s="71"/>
      <c r="D522" s="71"/>
      <c r="E522" s="3"/>
      <c r="Y522" s="1"/>
    </row>
    <row r="523" spans="2:25" x14ac:dyDescent="0.25">
      <c r="B523" s="71"/>
      <c r="C523" s="71"/>
      <c r="D523" s="71"/>
      <c r="E523" s="3"/>
      <c r="Y523" s="1"/>
    </row>
    <row r="524" spans="2:25" x14ac:dyDescent="0.25">
      <c r="B524" s="71"/>
      <c r="C524" s="71"/>
      <c r="D524" s="71"/>
      <c r="E524" s="3"/>
      <c r="Y524" s="1"/>
    </row>
    <row r="525" spans="2:25" x14ac:dyDescent="0.25">
      <c r="B525" s="71"/>
      <c r="C525" s="71"/>
      <c r="D525" s="71"/>
      <c r="E525" s="3"/>
      <c r="Y525" s="1"/>
    </row>
    <row r="526" spans="2:25" x14ac:dyDescent="0.25">
      <c r="B526" s="71"/>
      <c r="C526" s="71"/>
      <c r="D526" s="71"/>
      <c r="E526" s="3"/>
      <c r="Y526" s="1"/>
    </row>
    <row r="527" spans="2:25" x14ac:dyDescent="0.25">
      <c r="B527" s="71"/>
      <c r="C527" s="71"/>
      <c r="D527" s="71"/>
      <c r="E527" s="3"/>
      <c r="Y527" s="1"/>
    </row>
    <row r="528" spans="2:25" x14ac:dyDescent="0.25">
      <c r="B528" s="71"/>
      <c r="C528" s="71"/>
      <c r="D528" s="71"/>
      <c r="E528" s="3"/>
      <c r="Y528" s="1"/>
    </row>
    <row r="529" spans="2:25" x14ac:dyDescent="0.25">
      <c r="B529" s="71"/>
      <c r="C529" s="71"/>
      <c r="D529" s="71"/>
      <c r="E529" s="3"/>
      <c r="Y529" s="1"/>
    </row>
    <row r="530" spans="2:25" x14ac:dyDescent="0.25">
      <c r="B530" s="71"/>
      <c r="C530" s="71"/>
      <c r="D530" s="71"/>
      <c r="E530" s="3"/>
      <c r="Y530" s="1"/>
    </row>
    <row r="531" spans="2:25" x14ac:dyDescent="0.25">
      <c r="B531" s="71"/>
      <c r="C531" s="71"/>
      <c r="D531" s="71"/>
      <c r="E531" s="3"/>
      <c r="Y531" s="1"/>
    </row>
    <row r="532" spans="2:25" x14ac:dyDescent="0.25">
      <c r="B532" s="71"/>
      <c r="C532" s="71"/>
      <c r="D532" s="71"/>
      <c r="E532" s="3"/>
      <c r="Y532" s="1"/>
    </row>
    <row r="533" spans="2:25" x14ac:dyDescent="0.25">
      <c r="B533" s="71"/>
      <c r="C533" s="71"/>
      <c r="D533" s="71"/>
      <c r="E533" s="3"/>
      <c r="Y533" s="1"/>
    </row>
  </sheetData>
  <mergeCells count="6">
    <mergeCell ref="A5:D5"/>
    <mergeCell ref="B6:D6"/>
    <mergeCell ref="A23:D23"/>
    <mergeCell ref="C180:D180"/>
    <mergeCell ref="A3:D3"/>
    <mergeCell ref="A4:D4"/>
  </mergeCells>
  <pageMargins left="0.62992125984251968" right="0.31496062992125984" top="0.15748031496062992" bottom="0.15748031496062992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Пояснительная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2019-03-13T11:39:32Z</dcterms:modified>
</cp:coreProperties>
</file>