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1"/>
  </bookViews>
  <sheets>
    <sheet name="еиновр.при устр.в семью" sheetId="1" r:id="rId1"/>
    <sheet name="Опека" sheetId="2" r:id="rId2"/>
  </sheets>
  <definedNames>
    <definedName name="_xlnm._FilterDatabase" localSheetId="0" hidden="1">'еиновр.при устр.в семью'!$A$5:$I$5</definedName>
    <definedName name="_xlnm.Print_Titles" localSheetId="0">'еиновр.при устр.в семью'!$4:$4</definedName>
  </definedNames>
  <calcPr fullCalcOnLoad="1"/>
</workbook>
</file>

<file path=xl/sharedStrings.xml><?xml version="1.0" encoding="utf-8"?>
<sst xmlns="http://schemas.openxmlformats.org/spreadsheetml/2006/main" count="87" uniqueCount="39">
  <si>
    <t>Наименование выплаты</t>
  </si>
  <si>
    <t>Периодичность выплаты</t>
  </si>
  <si>
    <t>1 раз</t>
  </si>
  <si>
    <t>ежемесячно</t>
  </si>
  <si>
    <t>Планируемая среднегодовая численность получателей</t>
  </si>
  <si>
    <t>Размер выплаты с 01.01.2019, рублей</t>
  </si>
  <si>
    <t>Размер выплаты с учетом индексации с 01.10.2019, рублей</t>
  </si>
  <si>
    <t>Объем средств с 01.10.2019, рублей</t>
  </si>
  <si>
    <t>Объем средств до 01.10.2019, рублей</t>
  </si>
  <si>
    <t>Объем средств на выплату пособий при перерасчете, рублей</t>
  </si>
  <si>
    <t>Выплата единовременного пособия при всех формах устройства детей, лишенных родительского попечения, в семью</t>
  </si>
  <si>
    <t xml:space="preserve"> пособие, выделяемое из федерального бюджета на одного ребенка при всех формах устройства детей, лишенных родительского попечения, в семью, за исключением случаев усыновления детей-инвалидов, детей в возрасте старше 7 лет, а также детей, являющихся братьями и (или) сестрами, установленный статьей 12.2 Федерального закона 
«О государственных пособиях гражданам, имеющим детей»
</t>
  </si>
  <si>
    <t>Размер пособия</t>
  </si>
  <si>
    <t xml:space="preserve">пособиея, выделяемое из федерального бюджета на одного ребенка в случае усыновления ребенка-инвалида, детей в возрасте старше 
7 лет, а также детей, являющихся братьями и (или) сестрами, установленный статьей 12.2 Федерального закона «О государственных пособиях гражданам, имеющим детей»
</t>
  </si>
  <si>
    <t>Расчет объемов бюджетных ассигнований на исполнение публичных нормативных обязательств, подлежащих исполнению за счет средств областного бюджета,на 2019 год и на плановый период 2020 и 2021 годов</t>
  </si>
  <si>
    <t>1. Расчет объемов бюджетных ассигнований на выплату единовременных пособий при всех формах устройства детей, лишенных родительского попечения в семью</t>
  </si>
  <si>
    <t>Всего в расчете на год</t>
  </si>
  <si>
    <t>2019 год</t>
  </si>
  <si>
    <t>2020 год</t>
  </si>
  <si>
    <t>2021 год</t>
  </si>
  <si>
    <t>Сумма на 2019 год, рублей</t>
  </si>
  <si>
    <t>Всего на 2019 год, рублей</t>
  </si>
  <si>
    <t>Сумма на 2020 год, рублей</t>
  </si>
  <si>
    <t>Всего на 2020 год, рублей</t>
  </si>
  <si>
    <t>Сумма на 2021 год, рублей</t>
  </si>
  <si>
    <t>Всего на 2021 год,рублей</t>
  </si>
  <si>
    <t>2. Расчет объемов бюджетных ассигнований на выплату ежемесячных денежных средств на содержание ребенка, переданного на воспитание в семью опекуна (попечителя), приемную семью</t>
  </si>
  <si>
    <t>дети в возрасте до 6 лет</t>
  </si>
  <si>
    <t>дети старше 6 лет</t>
  </si>
  <si>
    <t>Всего</t>
  </si>
  <si>
    <t>из них, количество детей обучающихся в общеобразовательных школах</t>
  </si>
  <si>
    <t>Норматив расходов на компенсацию проезда детей, обучающихся в общеобразовательных школах</t>
  </si>
  <si>
    <t>Объем средств на компенсацию проезда детей, обучающихся в общеобразовательных школ, рублей</t>
  </si>
  <si>
    <t>Дети переданные на воспитание в семью опекуна (попечителя)</t>
  </si>
  <si>
    <t>Дети в приемных семьях</t>
  </si>
  <si>
    <t>Объем средств на 2019 год, руб.всего</t>
  </si>
  <si>
    <t>из них на содержание и проезд детей, переданных на воспитание в семью опекуна (попечителя)</t>
  </si>
  <si>
    <t>из них на содержание и проезд детей, переданных на воспитание в приемную семью</t>
  </si>
  <si>
    <t xml:space="preserve">пособие, выделяемое из федерального бюджета на одного ребенка в случае усыновления ребенка-инвалида, детей в возрасте старше 7 лет, а также детей, являющихся братьями и (или) сестрами, установленный статьей 12.2 Федерального закона «О государственных пособиях гражданам, имеющим детей»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</si>
</sst>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 vertical="center" wrapText="1"/>
    </xf>
    <xf numFmtId="4" fontId="50" fillId="0" borderId="16" xfId="0" applyNumberFormat="1" applyFont="1" applyFill="1" applyBorder="1" applyAlignment="1">
      <alignment horizontal="center" vertical="center" wrapText="1"/>
    </xf>
    <xf numFmtId="4" fontId="50" fillId="0" borderId="17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70" zoomScaleNormal="70" zoomScaleSheetLayoutView="71" zoomScalePageLayoutView="0" workbookViewId="0" topLeftCell="A1">
      <selection activeCell="D10" sqref="D10"/>
    </sheetView>
  </sheetViews>
  <sheetFormatPr defaultColWidth="9.140625" defaultRowHeight="15"/>
  <cols>
    <col min="1" max="1" width="42.140625" style="3" customWidth="1"/>
    <col min="2" max="2" width="13.00390625" style="3" customWidth="1"/>
    <col min="3" max="5" width="25.7109375" style="3" customWidth="1"/>
    <col min="6" max="9" width="23.7109375" style="3" customWidth="1"/>
    <col min="10" max="16384" width="9.140625" style="1" customWidth="1"/>
  </cols>
  <sheetData>
    <row r="1" spans="1:9" ht="65.2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</row>
    <row r="2" spans="1:9" ht="62.25" customHeight="1" thickBot="1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9" ht="27" customHeight="1">
      <c r="A3" s="37" t="s">
        <v>17</v>
      </c>
      <c r="B3" s="38"/>
      <c r="C3" s="38"/>
      <c r="D3" s="38"/>
      <c r="E3" s="38"/>
      <c r="F3" s="38"/>
      <c r="G3" s="38"/>
      <c r="H3" s="38"/>
      <c r="I3" s="39"/>
    </row>
    <row r="4" spans="1:9" ht="120.75" customHeight="1">
      <c r="A4" s="14" t="s">
        <v>0</v>
      </c>
      <c r="B4" s="12" t="s">
        <v>1</v>
      </c>
      <c r="C4" s="33" t="s">
        <v>11</v>
      </c>
      <c r="D4" s="34"/>
      <c r="E4" s="35"/>
      <c r="F4" s="33" t="s">
        <v>38</v>
      </c>
      <c r="G4" s="34"/>
      <c r="H4" s="35"/>
      <c r="I4" s="15" t="s">
        <v>16</v>
      </c>
    </row>
    <row r="5" spans="1:9" ht="80.25" customHeight="1">
      <c r="A5" s="16"/>
      <c r="B5" s="5"/>
      <c r="C5" s="6" t="s">
        <v>4</v>
      </c>
      <c r="D5" s="6" t="s">
        <v>12</v>
      </c>
      <c r="E5" s="6" t="s">
        <v>20</v>
      </c>
      <c r="F5" s="6" t="s">
        <v>4</v>
      </c>
      <c r="G5" s="6" t="s">
        <v>12</v>
      </c>
      <c r="H5" s="6" t="s">
        <v>20</v>
      </c>
      <c r="I5" s="15" t="s">
        <v>21</v>
      </c>
    </row>
    <row r="6" spans="1:9" s="2" customFormat="1" ht="63" customHeight="1" thickBot="1">
      <c r="A6" s="17" t="s">
        <v>10</v>
      </c>
      <c r="B6" s="18" t="s">
        <v>2</v>
      </c>
      <c r="C6" s="19">
        <v>7</v>
      </c>
      <c r="D6" s="20">
        <v>17479.73</v>
      </c>
      <c r="E6" s="20">
        <f>C6*D6</f>
        <v>122358.11</v>
      </c>
      <c r="F6" s="19">
        <v>1</v>
      </c>
      <c r="G6" s="20">
        <v>133559.36</v>
      </c>
      <c r="H6" s="20">
        <f>F6*G6</f>
        <v>133559.36</v>
      </c>
      <c r="I6" s="21">
        <f>E6+H6</f>
        <v>255917.46999999997</v>
      </c>
    </row>
    <row r="7" spans="1:9" s="2" customFormat="1" ht="38.25" customHeight="1" thickBot="1">
      <c r="A7" s="22"/>
      <c r="B7" s="23"/>
      <c r="C7" s="24"/>
      <c r="D7" s="25"/>
      <c r="E7" s="25"/>
      <c r="F7" s="24"/>
      <c r="G7" s="25"/>
      <c r="H7" s="25"/>
      <c r="I7" s="26"/>
    </row>
    <row r="8" spans="1:9" ht="27" customHeight="1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9" ht="141" customHeight="1" hidden="1">
      <c r="A9" s="14" t="s">
        <v>0</v>
      </c>
      <c r="B9" s="12" t="s">
        <v>1</v>
      </c>
      <c r="C9" s="33" t="s">
        <v>11</v>
      </c>
      <c r="D9" s="34"/>
      <c r="E9" s="35"/>
      <c r="F9" s="33" t="s">
        <v>13</v>
      </c>
      <c r="G9" s="34"/>
      <c r="H9" s="35"/>
      <c r="I9" s="15" t="s">
        <v>16</v>
      </c>
    </row>
    <row r="10" spans="1:9" ht="80.25" customHeight="1">
      <c r="A10" s="16"/>
      <c r="B10" s="5"/>
      <c r="C10" s="6" t="s">
        <v>4</v>
      </c>
      <c r="D10" s="6" t="s">
        <v>12</v>
      </c>
      <c r="E10" s="6" t="s">
        <v>22</v>
      </c>
      <c r="F10" s="6" t="s">
        <v>4</v>
      </c>
      <c r="G10" s="6" t="s">
        <v>12</v>
      </c>
      <c r="H10" s="6" t="s">
        <v>22</v>
      </c>
      <c r="I10" s="15" t="s">
        <v>23</v>
      </c>
    </row>
    <row r="11" spans="1:9" s="2" customFormat="1" ht="60.75" customHeight="1" thickBot="1">
      <c r="A11" s="17" t="s">
        <v>10</v>
      </c>
      <c r="B11" s="18" t="s">
        <v>2</v>
      </c>
      <c r="C11" s="19">
        <v>7</v>
      </c>
      <c r="D11" s="20">
        <v>18143.96</v>
      </c>
      <c r="E11" s="20">
        <f>C11*D11</f>
        <v>127007.72</v>
      </c>
      <c r="F11" s="19">
        <v>1</v>
      </c>
      <c r="G11" s="20">
        <v>138634.62</v>
      </c>
      <c r="H11" s="20">
        <f>F11*G11</f>
        <v>138634.62</v>
      </c>
      <c r="I11" s="21">
        <f>E11+H11</f>
        <v>265642.33999999997</v>
      </c>
    </row>
    <row r="12" spans="1:9" s="2" customFormat="1" ht="30.75" customHeight="1" thickBot="1">
      <c r="A12" s="22"/>
      <c r="B12" s="23"/>
      <c r="C12" s="24"/>
      <c r="D12" s="25"/>
      <c r="E12" s="25"/>
      <c r="F12" s="24"/>
      <c r="G12" s="25"/>
      <c r="H12" s="25"/>
      <c r="I12" s="26"/>
    </row>
    <row r="13" spans="1:9" ht="27" customHeight="1">
      <c r="A13" s="37" t="s">
        <v>19</v>
      </c>
      <c r="B13" s="38"/>
      <c r="C13" s="38"/>
      <c r="D13" s="38"/>
      <c r="E13" s="38"/>
      <c r="F13" s="38"/>
      <c r="G13" s="38"/>
      <c r="H13" s="38"/>
      <c r="I13" s="39"/>
    </row>
    <row r="14" spans="1:9" ht="137.25" customHeight="1" hidden="1">
      <c r="A14" s="14" t="s">
        <v>0</v>
      </c>
      <c r="B14" s="12" t="s">
        <v>1</v>
      </c>
      <c r="C14" s="33" t="s">
        <v>11</v>
      </c>
      <c r="D14" s="34"/>
      <c r="E14" s="35"/>
      <c r="F14" s="33" t="s">
        <v>13</v>
      </c>
      <c r="G14" s="34"/>
      <c r="H14" s="35"/>
      <c r="I14" s="15" t="s">
        <v>16</v>
      </c>
    </row>
    <row r="15" spans="1:9" ht="80.25" customHeight="1">
      <c r="A15" s="16"/>
      <c r="B15" s="5"/>
      <c r="C15" s="6" t="s">
        <v>4</v>
      </c>
      <c r="D15" s="6" t="s">
        <v>12</v>
      </c>
      <c r="E15" s="6" t="s">
        <v>22</v>
      </c>
      <c r="F15" s="6" t="s">
        <v>4</v>
      </c>
      <c r="G15" s="6" t="s">
        <v>12</v>
      </c>
      <c r="H15" s="6" t="s">
        <v>24</v>
      </c>
      <c r="I15" s="15" t="s">
        <v>25</v>
      </c>
    </row>
    <row r="16" spans="1:9" s="2" customFormat="1" ht="60" customHeight="1" thickBot="1">
      <c r="A16" s="17" t="s">
        <v>10</v>
      </c>
      <c r="B16" s="18" t="s">
        <v>2</v>
      </c>
      <c r="C16" s="19">
        <v>7</v>
      </c>
      <c r="D16" s="20">
        <v>18869.72</v>
      </c>
      <c r="E16" s="20">
        <f>C16*D16</f>
        <v>132088.04</v>
      </c>
      <c r="F16" s="19">
        <v>1</v>
      </c>
      <c r="G16" s="20">
        <v>144180</v>
      </c>
      <c r="H16" s="20">
        <f>F16*G16</f>
        <v>144180</v>
      </c>
      <c r="I16" s="21">
        <f>E16+H16</f>
        <v>276268.04000000004</v>
      </c>
    </row>
  </sheetData>
  <sheetProtection/>
  <autoFilter ref="A5:I5"/>
  <mergeCells count="11">
    <mergeCell ref="A1:I1"/>
    <mergeCell ref="C9:E9"/>
    <mergeCell ref="F9:H9"/>
    <mergeCell ref="C4:E4"/>
    <mergeCell ref="F4:H4"/>
    <mergeCell ref="C14:E14"/>
    <mergeCell ref="F14:H14"/>
    <mergeCell ref="A2:I2"/>
    <mergeCell ref="A3:I3"/>
    <mergeCell ref="A8:I8"/>
    <mergeCell ref="A13:I13"/>
  </mergeCells>
  <printOptions/>
  <pageMargins left="0.15748031496062992" right="0.15748031496062992" top="0.7086614173228347" bottom="0.5511811023622047" header="0.1968503937007874" footer="0.2362204724409449"/>
  <pageSetup fitToHeight="4" horizontalDpi="600" verticalDpi="600" orientation="landscape" paperSize="9" scale="6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60" zoomScaleNormal="60" zoomScalePageLayoutView="0" workbookViewId="0" topLeftCell="A1">
      <selection activeCell="J13" sqref="J13"/>
    </sheetView>
  </sheetViews>
  <sheetFormatPr defaultColWidth="9.140625" defaultRowHeight="15"/>
  <cols>
    <col min="1" max="1" width="26.7109375" style="3" customWidth="1"/>
    <col min="2" max="2" width="17.00390625" style="3" customWidth="1"/>
    <col min="3" max="3" width="19.57421875" style="3" customWidth="1"/>
    <col min="4" max="4" width="14.8515625" style="3" customWidth="1"/>
    <col min="5" max="5" width="15.8515625" style="3" customWidth="1"/>
    <col min="6" max="6" width="0.2890625" style="3" hidden="1" customWidth="1"/>
    <col min="7" max="7" width="15.57421875" style="3" customWidth="1"/>
    <col min="8" max="8" width="19.7109375" style="3" hidden="1" customWidth="1"/>
    <col min="9" max="9" width="19.7109375" style="3" customWidth="1"/>
    <col min="10" max="10" width="18.7109375" style="3" customWidth="1"/>
    <col min="11" max="11" width="19.140625" style="3" customWidth="1"/>
    <col min="12" max="12" width="20.57421875" style="3" customWidth="1"/>
    <col min="13" max="13" width="20.00390625" style="3" customWidth="1"/>
    <col min="14" max="14" width="19.8515625" style="3" customWidth="1"/>
    <col min="15" max="16384" width="9.140625" style="1" customWidth="1"/>
  </cols>
  <sheetData>
    <row r="1" spans="1:14" ht="49.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1"/>
      <c r="N1" s="11"/>
    </row>
    <row r="2" spans="1:1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5.75" customHeight="1">
      <c r="A3" s="41" t="s">
        <v>0</v>
      </c>
      <c r="B3" s="40" t="s">
        <v>1</v>
      </c>
      <c r="C3" s="40" t="s">
        <v>4</v>
      </c>
      <c r="D3" s="40"/>
      <c r="E3" s="40" t="s">
        <v>5</v>
      </c>
      <c r="F3" s="40" t="s">
        <v>8</v>
      </c>
      <c r="G3" s="40" t="s">
        <v>6</v>
      </c>
      <c r="H3" s="40" t="s">
        <v>7</v>
      </c>
      <c r="I3" s="40" t="s">
        <v>9</v>
      </c>
      <c r="J3" s="40" t="s">
        <v>31</v>
      </c>
      <c r="K3" s="40" t="s">
        <v>32</v>
      </c>
      <c r="L3" s="40" t="s">
        <v>35</v>
      </c>
      <c r="M3" s="40" t="s">
        <v>36</v>
      </c>
      <c r="N3" s="40" t="s">
        <v>37</v>
      </c>
    </row>
    <row r="4" spans="1:14" ht="102" customHeight="1">
      <c r="A4" s="41"/>
      <c r="B4" s="40"/>
      <c r="C4" s="32" t="s">
        <v>33</v>
      </c>
      <c r="D4" s="32" t="s">
        <v>34</v>
      </c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7" customHeight="1">
      <c r="A5" s="42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s="2" customFormat="1" ht="41.25" customHeight="1">
      <c r="A6" s="13" t="s">
        <v>27</v>
      </c>
      <c r="B6" s="7" t="s">
        <v>3</v>
      </c>
      <c r="C6" s="8">
        <v>6</v>
      </c>
      <c r="D6" s="8">
        <v>2</v>
      </c>
      <c r="E6" s="10">
        <v>6593</v>
      </c>
      <c r="F6" s="10">
        <f>E6*9*(C6+D6)</f>
        <v>474696</v>
      </c>
      <c r="G6" s="8">
        <v>6877</v>
      </c>
      <c r="H6" s="10">
        <f>G6*3*(C6+D6)</f>
        <v>165048</v>
      </c>
      <c r="I6" s="10">
        <f>((C6*E6*9)+(C6*G6*3))+((D6*G6*3)+(D6*E6*9))</f>
        <v>639744</v>
      </c>
      <c r="J6" s="10"/>
      <c r="K6" s="10"/>
      <c r="L6" s="10">
        <f>I6</f>
        <v>639744</v>
      </c>
      <c r="M6" s="10">
        <f>(C6*E6*9)+(C6*G6*3)</f>
        <v>479808</v>
      </c>
      <c r="N6" s="9">
        <f>(D6*E6*9)+(D6*G6*3)</f>
        <v>159936</v>
      </c>
    </row>
    <row r="7" spans="1:14" s="2" customFormat="1" ht="41.25" customHeight="1">
      <c r="A7" s="13" t="s">
        <v>28</v>
      </c>
      <c r="B7" s="7" t="s">
        <v>3</v>
      </c>
      <c r="C7" s="8">
        <v>34</v>
      </c>
      <c r="D7" s="8">
        <v>25</v>
      </c>
      <c r="E7" s="10">
        <v>7416</v>
      </c>
      <c r="F7" s="10">
        <f>E7*9*(C7+D7)</f>
        <v>3937896</v>
      </c>
      <c r="G7" s="8">
        <v>7735</v>
      </c>
      <c r="H7" s="10">
        <f>G7*3*(C7+D7)</f>
        <v>1369095</v>
      </c>
      <c r="I7" s="10">
        <f>((C7*E7*9)+(C7*G7*3))+((D7*G7*3)+(D7*E7*9))</f>
        <v>5306991</v>
      </c>
      <c r="J7" s="10"/>
      <c r="K7" s="10"/>
      <c r="L7" s="10">
        <f>I7</f>
        <v>5306991</v>
      </c>
      <c r="M7" s="10">
        <f>(C7*E7*9)+(C7*G7*3)</f>
        <v>3058266</v>
      </c>
      <c r="N7" s="9">
        <f>(D7*E7*9)+(D7*G7*3)</f>
        <v>2248725</v>
      </c>
    </row>
    <row r="8" spans="1:14" s="2" customFormat="1" ht="64.5" customHeight="1">
      <c r="A8" s="13" t="s">
        <v>30</v>
      </c>
      <c r="B8" s="7" t="s">
        <v>3</v>
      </c>
      <c r="C8" s="8">
        <v>34</v>
      </c>
      <c r="D8" s="8">
        <v>24</v>
      </c>
      <c r="E8" s="10"/>
      <c r="F8" s="10"/>
      <c r="G8" s="8"/>
      <c r="H8" s="10"/>
      <c r="I8" s="10"/>
      <c r="J8" s="10">
        <v>271</v>
      </c>
      <c r="K8" s="10">
        <f>J8*12*(C8+D8)</f>
        <v>188616</v>
      </c>
      <c r="L8" s="10">
        <f>K8</f>
        <v>188616</v>
      </c>
      <c r="M8" s="10">
        <f>C8*J8*12</f>
        <v>110568</v>
      </c>
      <c r="N8" s="9">
        <f>D8*J8*12</f>
        <v>78048</v>
      </c>
    </row>
    <row r="9" spans="1:14" s="31" customFormat="1" ht="38.25" customHeight="1">
      <c r="A9" s="27" t="s">
        <v>29</v>
      </c>
      <c r="B9" s="28"/>
      <c r="C9" s="29">
        <f>C6+C7</f>
        <v>40</v>
      </c>
      <c r="D9" s="29"/>
      <c r="E9" s="30"/>
      <c r="F9" s="30"/>
      <c r="G9" s="29"/>
      <c r="H9" s="30"/>
      <c r="I9" s="30">
        <f>I6+I7</f>
        <v>5946735</v>
      </c>
      <c r="J9" s="30"/>
      <c r="K9" s="30">
        <f>K6+K7</f>
        <v>0</v>
      </c>
      <c r="L9" s="30">
        <f>L6+L7+L8</f>
        <v>6135351</v>
      </c>
      <c r="M9" s="30">
        <f>M6+M7+M8</f>
        <v>3648642</v>
      </c>
      <c r="N9" s="30">
        <f>N6+N7+N8</f>
        <v>2486709</v>
      </c>
    </row>
    <row r="10" spans="1:14" ht="27" customHeight="1">
      <c r="A10" s="42" t="s">
        <v>18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s="2" customFormat="1" ht="41.25" customHeight="1">
      <c r="A11" s="13" t="s">
        <v>27</v>
      </c>
      <c r="B11" s="7" t="s">
        <v>3</v>
      </c>
      <c r="C11" s="8">
        <v>2</v>
      </c>
      <c r="D11" s="8">
        <v>1</v>
      </c>
      <c r="E11" s="10">
        <v>6877</v>
      </c>
      <c r="F11" s="10">
        <f>E11*9*(C11+D11)</f>
        <v>185679</v>
      </c>
      <c r="G11" s="8">
        <v>7139</v>
      </c>
      <c r="H11" s="10">
        <f>G11*3*(C11+D11)</f>
        <v>64251</v>
      </c>
      <c r="I11" s="10">
        <f>((C11*E11*9)+(C11*G11*3))+((D11*G11*3)+(D11*E11*9))</f>
        <v>249930</v>
      </c>
      <c r="J11" s="10"/>
      <c r="K11" s="10"/>
      <c r="L11" s="10">
        <f>I11</f>
        <v>249930</v>
      </c>
      <c r="M11" s="10">
        <f>(C11*E11*9)+(C11*G11*3)</f>
        <v>166620</v>
      </c>
      <c r="N11" s="9">
        <f>(D11*E11*9)+(D11*G11*3)</f>
        <v>83310</v>
      </c>
    </row>
    <row r="12" spans="1:14" s="2" customFormat="1" ht="41.25" customHeight="1">
      <c r="A12" s="13" t="s">
        <v>28</v>
      </c>
      <c r="B12" s="7" t="s">
        <v>3</v>
      </c>
      <c r="C12" s="8">
        <v>32</v>
      </c>
      <c r="D12" s="8">
        <v>24</v>
      </c>
      <c r="E12" s="10">
        <v>7735</v>
      </c>
      <c r="F12" s="10">
        <f>E12*9*(C12+D12)</f>
        <v>3898440</v>
      </c>
      <c r="G12" s="8">
        <v>8029</v>
      </c>
      <c r="H12" s="10">
        <f>G12*3*(C12+D12)</f>
        <v>1348872</v>
      </c>
      <c r="I12" s="10">
        <f>((C12*E12*9)+(C12*G12*3))+((D12*G12*3)+(D12*E12*9))</f>
        <v>5247312</v>
      </c>
      <c r="J12" s="10"/>
      <c r="K12" s="10"/>
      <c r="L12" s="10">
        <f>I12</f>
        <v>5247312</v>
      </c>
      <c r="M12" s="10">
        <f>(C12*E12*9)+(C12*G12*3)</f>
        <v>2998464</v>
      </c>
      <c r="N12" s="9">
        <f>(D12*E12*9)+(D12*G12*3)</f>
        <v>2248848</v>
      </c>
    </row>
    <row r="13" spans="1:14" s="2" customFormat="1" ht="66" customHeight="1">
      <c r="A13" s="13" t="s">
        <v>30</v>
      </c>
      <c r="B13" s="7" t="s">
        <v>3</v>
      </c>
      <c r="C13" s="8">
        <v>32</v>
      </c>
      <c r="D13" s="8">
        <v>23</v>
      </c>
      <c r="E13" s="10"/>
      <c r="F13" s="10"/>
      <c r="G13" s="8"/>
      <c r="H13" s="10"/>
      <c r="I13" s="10"/>
      <c r="J13" s="10">
        <v>271</v>
      </c>
      <c r="K13" s="10">
        <f>J13*12*(C13+D13)</f>
        <v>178860</v>
      </c>
      <c r="L13" s="10">
        <f>K13</f>
        <v>178860</v>
      </c>
      <c r="M13" s="10">
        <f>C13*J13*12</f>
        <v>104064</v>
      </c>
      <c r="N13" s="9">
        <f>D13*J13*12</f>
        <v>74796</v>
      </c>
    </row>
    <row r="14" spans="1:14" s="31" customFormat="1" ht="32.25" customHeight="1">
      <c r="A14" s="27" t="s">
        <v>29</v>
      </c>
      <c r="B14" s="28"/>
      <c r="C14" s="29">
        <f>C11+C12</f>
        <v>34</v>
      </c>
      <c r="D14" s="29"/>
      <c r="E14" s="30"/>
      <c r="F14" s="30"/>
      <c r="G14" s="29"/>
      <c r="H14" s="30"/>
      <c r="I14" s="30">
        <f>I11+I12</f>
        <v>5497242</v>
      </c>
      <c r="J14" s="30"/>
      <c r="K14" s="30">
        <f>K11+K12</f>
        <v>0</v>
      </c>
      <c r="L14" s="30">
        <f>L11+L12+L13</f>
        <v>5676102</v>
      </c>
      <c r="M14" s="30">
        <f>M11+M12+M13</f>
        <v>3269148</v>
      </c>
      <c r="N14" s="30">
        <f>N11+N12+N13</f>
        <v>2406954</v>
      </c>
    </row>
    <row r="15" spans="1:14" ht="27" customHeight="1">
      <c r="A15" s="42" t="s">
        <v>19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4" s="2" customFormat="1" ht="41.25" customHeight="1">
      <c r="A16" s="13" t="s">
        <v>27</v>
      </c>
      <c r="B16" s="7" t="s">
        <v>3</v>
      </c>
      <c r="C16" s="8">
        <v>1</v>
      </c>
      <c r="D16" s="8">
        <v>0</v>
      </c>
      <c r="E16" s="10">
        <v>7139</v>
      </c>
      <c r="F16" s="10">
        <f>E16*9*(C16+D16)</f>
        <v>64251</v>
      </c>
      <c r="G16" s="8">
        <v>7425</v>
      </c>
      <c r="H16" s="10">
        <f>G16*3*(C16+D16)</f>
        <v>22275</v>
      </c>
      <c r="I16" s="10">
        <f>((C16*E16*9)+(C16*G16*3))+((D16*G16*3)+(D16*E16*9))</f>
        <v>86526</v>
      </c>
      <c r="J16" s="10"/>
      <c r="K16" s="10"/>
      <c r="L16" s="10">
        <f>I16</f>
        <v>86526</v>
      </c>
      <c r="M16" s="10">
        <f>(C16*E16*9)+(C16*G16*3)</f>
        <v>86526</v>
      </c>
      <c r="N16" s="9">
        <f>(D16*E16*9)+(D16*G16*3)</f>
        <v>0</v>
      </c>
    </row>
    <row r="17" spans="1:14" s="2" customFormat="1" ht="41.25" customHeight="1">
      <c r="A17" s="13" t="s">
        <v>28</v>
      </c>
      <c r="B17" s="7" t="s">
        <v>3</v>
      </c>
      <c r="C17" s="8">
        <v>31</v>
      </c>
      <c r="D17" s="8">
        <v>20</v>
      </c>
      <c r="E17" s="10">
        <v>8029</v>
      </c>
      <c r="F17" s="10">
        <f>E17*9*(C17+D17)</f>
        <v>3685311</v>
      </c>
      <c r="G17" s="8">
        <v>8351</v>
      </c>
      <c r="H17" s="10">
        <f>G17*3*(C17+D17)</f>
        <v>1277703</v>
      </c>
      <c r="I17" s="10">
        <f>((C17*E17*9)+(C17*G17*3))+((D17*G17*3)+(D17*E17*9))</f>
        <v>4963014</v>
      </c>
      <c r="J17" s="10"/>
      <c r="K17" s="10"/>
      <c r="L17" s="10">
        <f>I17</f>
        <v>4963014</v>
      </c>
      <c r="M17" s="10">
        <f>(C17*E17*9)+(C17*G17*3)</f>
        <v>3016734</v>
      </c>
      <c r="N17" s="9">
        <f>(D17*E17*9)+(D17*G17*3)</f>
        <v>1946280</v>
      </c>
    </row>
    <row r="18" spans="1:14" s="2" customFormat="1" ht="62.25" customHeight="1">
      <c r="A18" s="13" t="s">
        <v>30</v>
      </c>
      <c r="B18" s="7" t="s">
        <v>3</v>
      </c>
      <c r="C18" s="8">
        <v>31</v>
      </c>
      <c r="D18" s="8">
        <v>19</v>
      </c>
      <c r="E18" s="10"/>
      <c r="F18" s="10"/>
      <c r="G18" s="8"/>
      <c r="H18" s="10"/>
      <c r="I18" s="10"/>
      <c r="J18" s="10">
        <v>271</v>
      </c>
      <c r="K18" s="10">
        <f>J18*12*(C18+D18)</f>
        <v>162600</v>
      </c>
      <c r="L18" s="10">
        <f>K18</f>
        <v>162600</v>
      </c>
      <c r="M18" s="10">
        <f>C18*J18*12</f>
        <v>100812</v>
      </c>
      <c r="N18" s="9">
        <f>D18*J18*12</f>
        <v>61788</v>
      </c>
    </row>
    <row r="19" spans="1:14" s="31" customFormat="1" ht="33.75" customHeight="1">
      <c r="A19" s="27" t="s">
        <v>29</v>
      </c>
      <c r="B19" s="28"/>
      <c r="C19" s="29">
        <f>C16+C17</f>
        <v>32</v>
      </c>
      <c r="D19" s="29"/>
      <c r="E19" s="30"/>
      <c r="F19" s="30"/>
      <c r="G19" s="29"/>
      <c r="H19" s="30"/>
      <c r="I19" s="30">
        <f>I16+I17</f>
        <v>5049540</v>
      </c>
      <c r="J19" s="30"/>
      <c r="K19" s="30">
        <f>K16+K17</f>
        <v>0</v>
      </c>
      <c r="L19" s="30">
        <f>L16+L17+L18</f>
        <v>5212140</v>
      </c>
      <c r="M19" s="30">
        <f>M16+M17+M18</f>
        <v>3204072</v>
      </c>
      <c r="N19" s="30">
        <f>N16+N17+N18</f>
        <v>2008068</v>
      </c>
    </row>
    <row r="20" spans="1:14" s="3" customFormat="1" ht="15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 s="3" customFormat="1" ht="42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</sheetData>
  <sheetProtection/>
  <mergeCells count="18">
    <mergeCell ref="E3:E4"/>
    <mergeCell ref="A20:N21"/>
    <mergeCell ref="C3:D3"/>
    <mergeCell ref="A1:L1"/>
    <mergeCell ref="N3:N4"/>
    <mergeCell ref="M3:M4"/>
    <mergeCell ref="L3:L4"/>
    <mergeCell ref="K3:K4"/>
    <mergeCell ref="B3:B4"/>
    <mergeCell ref="A3:A4"/>
    <mergeCell ref="A15:N15"/>
    <mergeCell ref="A10:N10"/>
    <mergeCell ref="A5:N5"/>
    <mergeCell ref="J3:J4"/>
    <mergeCell ref="I3:I4"/>
    <mergeCell ref="H3:H4"/>
    <mergeCell ref="G3:G4"/>
    <mergeCell ref="F3:F4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Милехина</dc:creator>
  <cp:keywords/>
  <dc:description/>
  <cp:lastModifiedBy>User</cp:lastModifiedBy>
  <cp:lastPrinted>2018-11-14T07:39:22Z</cp:lastPrinted>
  <dcterms:created xsi:type="dcterms:W3CDTF">2014-10-29T08:18:05Z</dcterms:created>
  <dcterms:modified xsi:type="dcterms:W3CDTF">2018-11-14T07:39:26Z</dcterms:modified>
  <cp:category/>
  <cp:version/>
  <cp:contentType/>
  <cp:contentStatus/>
</cp:coreProperties>
</file>