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3"/>
  </bookViews>
  <sheets>
    <sheet name="1.Дох." sheetId="4" r:id="rId1"/>
    <sheet name="2.Функц." sheetId="1" r:id="rId2"/>
    <sheet name="3.Вед." sheetId="2" r:id="rId3"/>
    <sheet name="4.ПП" sheetId="3" r:id="rId4"/>
  </sheets>
  <externalReferences>
    <externalReference r:id="rId5"/>
  </externalReferences>
  <definedNames>
    <definedName name="_xlnm.Print_Titles" localSheetId="1">'2.Функц.'!$7:$7</definedName>
    <definedName name="_xlnm.Print_Titles" localSheetId="2">'3.Вед.'!$7:$7</definedName>
    <definedName name="_xlnm.Print_Titles" localSheetId="3">'4.ПП'!$7:$7</definedName>
  </definedNames>
  <calcPr calcId="145621"/>
</workbook>
</file>

<file path=xl/calcChain.xml><?xml version="1.0" encoding="utf-8"?>
<calcChain xmlns="http://schemas.openxmlformats.org/spreadsheetml/2006/main">
  <c r="S104" i="3" l="1"/>
  <c r="S125" i="2"/>
  <c r="S272" i="1"/>
  <c r="L494" i="2" l="1"/>
  <c r="N494" i="2" s="1"/>
  <c r="S493" i="2"/>
  <c r="S492" i="2" s="1"/>
  <c r="S491" i="2" s="1"/>
  <c r="S490" i="2" s="1"/>
  <c r="Q493" i="2"/>
  <c r="O493" i="2"/>
  <c r="O492" i="2" s="1"/>
  <c r="O491" i="2" s="1"/>
  <c r="O490" i="2" s="1"/>
  <c r="M493" i="2"/>
  <c r="M492" i="2" s="1"/>
  <c r="M491" i="2" s="1"/>
  <c r="M490" i="2" s="1"/>
  <c r="K493" i="2"/>
  <c r="J493" i="2"/>
  <c r="J492" i="2" s="1"/>
  <c r="J491" i="2" s="1"/>
  <c r="J490" i="2" s="1"/>
  <c r="Q492" i="2"/>
  <c r="Q491" i="2" s="1"/>
  <c r="Q490" i="2" s="1"/>
  <c r="K492" i="2"/>
  <c r="K491" i="2" s="1"/>
  <c r="K490" i="2" s="1"/>
  <c r="N489" i="2"/>
  <c r="P489" i="2" s="1"/>
  <c r="R489" i="2" s="1"/>
  <c r="L489" i="2"/>
  <c r="L488" i="2" s="1"/>
  <c r="L487" i="2" s="1"/>
  <c r="L486" i="2" s="1"/>
  <c r="S488" i="2"/>
  <c r="S487" i="2" s="1"/>
  <c r="S486" i="2" s="1"/>
  <c r="Q488" i="2"/>
  <c r="Q487" i="2" s="1"/>
  <c r="Q486" i="2" s="1"/>
  <c r="O488" i="2"/>
  <c r="O487" i="2" s="1"/>
  <c r="O486" i="2" s="1"/>
  <c r="M488" i="2"/>
  <c r="K488" i="2"/>
  <c r="K487" i="2" s="1"/>
  <c r="K486" i="2" s="1"/>
  <c r="J488" i="2"/>
  <c r="M487" i="2"/>
  <c r="M486" i="2" s="1"/>
  <c r="J487" i="2"/>
  <c r="J486" i="2" s="1"/>
  <c r="L484" i="2"/>
  <c r="N484" i="2" s="1"/>
  <c r="L483" i="2"/>
  <c r="N483" i="2" s="1"/>
  <c r="P483" i="2" s="1"/>
  <c r="R483" i="2" s="1"/>
  <c r="S482" i="2"/>
  <c r="Q482" i="2"/>
  <c r="O482" i="2"/>
  <c r="M482" i="2"/>
  <c r="K482" i="2"/>
  <c r="J482" i="2"/>
  <c r="L481" i="2"/>
  <c r="L480" i="2" s="1"/>
  <c r="J481" i="2"/>
  <c r="S480" i="2"/>
  <c r="Q480" i="2"/>
  <c r="O480" i="2"/>
  <c r="M480" i="2"/>
  <c r="K480" i="2"/>
  <c r="J480" i="2"/>
  <c r="L479" i="2"/>
  <c r="L478" i="2" s="1"/>
  <c r="J479" i="2"/>
  <c r="S478" i="2"/>
  <c r="Q478" i="2"/>
  <c r="Q477" i="2" s="1"/>
  <c r="Q476" i="2" s="1"/>
  <c r="Q475" i="2" s="1"/>
  <c r="O478" i="2"/>
  <c r="M478" i="2"/>
  <c r="K478" i="2"/>
  <c r="K477" i="2" s="1"/>
  <c r="K476" i="2" s="1"/>
  <c r="K475" i="2" s="1"/>
  <c r="J478" i="2"/>
  <c r="J477" i="2" s="1"/>
  <c r="J476" i="2" s="1"/>
  <c r="J475" i="2" s="1"/>
  <c r="L472" i="2"/>
  <c r="N472" i="2" s="1"/>
  <c r="S471" i="2"/>
  <c r="S470" i="2" s="1"/>
  <c r="S469" i="2" s="1"/>
  <c r="S468" i="2" s="1"/>
  <c r="Q471" i="2"/>
  <c r="Q470" i="2" s="1"/>
  <c r="Q469" i="2" s="1"/>
  <c r="Q468" i="2" s="1"/>
  <c r="O471" i="2"/>
  <c r="M471" i="2"/>
  <c r="K471" i="2"/>
  <c r="K470" i="2" s="1"/>
  <c r="K469" i="2" s="1"/>
  <c r="K468" i="2" s="1"/>
  <c r="J471" i="2"/>
  <c r="J470" i="2" s="1"/>
  <c r="J469" i="2" s="1"/>
  <c r="J468" i="2" s="1"/>
  <c r="O470" i="2"/>
  <c r="O469" i="2" s="1"/>
  <c r="O468" i="2" s="1"/>
  <c r="M470" i="2"/>
  <c r="M469" i="2" s="1"/>
  <c r="M468" i="2" s="1"/>
  <c r="N467" i="2"/>
  <c r="N466" i="2" s="1"/>
  <c r="N465" i="2" s="1"/>
  <c r="N464" i="2" s="1"/>
  <c r="N463" i="2" s="1"/>
  <c r="L467" i="2"/>
  <c r="L466" i="2" s="1"/>
  <c r="L465" i="2" s="1"/>
  <c r="L464" i="2" s="1"/>
  <c r="L463" i="2" s="1"/>
  <c r="S466" i="2"/>
  <c r="Q466" i="2"/>
  <c r="Q465" i="2" s="1"/>
  <c r="Q464" i="2" s="1"/>
  <c r="Q463" i="2" s="1"/>
  <c r="O466" i="2"/>
  <c r="O465" i="2" s="1"/>
  <c r="O464" i="2" s="1"/>
  <c r="O463" i="2" s="1"/>
  <c r="M466" i="2"/>
  <c r="M465" i="2" s="1"/>
  <c r="M464" i="2" s="1"/>
  <c r="M463" i="2" s="1"/>
  <c r="M462" i="2" s="1"/>
  <c r="K466" i="2"/>
  <c r="J466" i="2"/>
  <c r="J465" i="2" s="1"/>
  <c r="J464" i="2" s="1"/>
  <c r="J463" i="2" s="1"/>
  <c r="S465" i="2"/>
  <c r="S464" i="2" s="1"/>
  <c r="S463" i="2" s="1"/>
  <c r="S462" i="2" s="1"/>
  <c r="K465" i="2"/>
  <c r="K464" i="2" s="1"/>
  <c r="K463" i="2" s="1"/>
  <c r="L461" i="2"/>
  <c r="N461" i="2" s="1"/>
  <c r="S460" i="2"/>
  <c r="S459" i="2" s="1"/>
  <c r="S458" i="2" s="1"/>
  <c r="S457" i="2" s="1"/>
  <c r="S456" i="2" s="1"/>
  <c r="Q460" i="2"/>
  <c r="Q459" i="2" s="1"/>
  <c r="Q458" i="2" s="1"/>
  <c r="Q457" i="2" s="1"/>
  <c r="Q456" i="2" s="1"/>
  <c r="O460" i="2"/>
  <c r="O459" i="2" s="1"/>
  <c r="O458" i="2" s="1"/>
  <c r="O457" i="2" s="1"/>
  <c r="O456" i="2" s="1"/>
  <c r="M460" i="2"/>
  <c r="M459" i="2" s="1"/>
  <c r="M458" i="2" s="1"/>
  <c r="M457" i="2" s="1"/>
  <c r="M456" i="2" s="1"/>
  <c r="K460" i="2"/>
  <c r="K459" i="2" s="1"/>
  <c r="K458" i="2" s="1"/>
  <c r="K457" i="2" s="1"/>
  <c r="K456" i="2" s="1"/>
  <c r="J460" i="2"/>
  <c r="J459" i="2" s="1"/>
  <c r="J458" i="2" s="1"/>
  <c r="J457" i="2" s="1"/>
  <c r="J456" i="2" s="1"/>
  <c r="L454" i="2"/>
  <c r="N454" i="2" s="1"/>
  <c r="S453" i="2"/>
  <c r="S452" i="2" s="1"/>
  <c r="S451" i="2" s="1"/>
  <c r="Q453" i="2"/>
  <c r="Q452" i="2" s="1"/>
  <c r="Q451" i="2" s="1"/>
  <c r="O453" i="2"/>
  <c r="M453" i="2"/>
  <c r="M452" i="2" s="1"/>
  <c r="M451" i="2" s="1"/>
  <c r="K453" i="2"/>
  <c r="K452" i="2" s="1"/>
  <c r="K451" i="2" s="1"/>
  <c r="J453" i="2"/>
  <c r="J452" i="2" s="1"/>
  <c r="J451" i="2" s="1"/>
  <c r="O452" i="2"/>
  <c r="O451" i="2" s="1"/>
  <c r="L450" i="2"/>
  <c r="N450" i="2" s="1"/>
  <c r="S449" i="2"/>
  <c r="S448" i="2" s="1"/>
  <c r="S444" i="2" s="1"/>
  <c r="Q449" i="2"/>
  <c r="Q448" i="2" s="1"/>
  <c r="O449" i="2"/>
  <c r="M449" i="2"/>
  <c r="M448" i="2" s="1"/>
  <c r="K449" i="2"/>
  <c r="K448" i="2" s="1"/>
  <c r="J449" i="2"/>
  <c r="J448" i="2" s="1"/>
  <c r="O448" i="2"/>
  <c r="L447" i="2"/>
  <c r="L446" i="2" s="1"/>
  <c r="S446" i="2"/>
  <c r="Q446" i="2"/>
  <c r="O446" i="2"/>
  <c r="M446" i="2"/>
  <c r="K446" i="2"/>
  <c r="J446" i="2"/>
  <c r="S445" i="2"/>
  <c r="Q445" i="2"/>
  <c r="O445" i="2"/>
  <c r="M445" i="2"/>
  <c r="K445" i="2"/>
  <c r="J445" i="2"/>
  <c r="L440" i="2"/>
  <c r="L439" i="2" s="1"/>
  <c r="L438" i="2" s="1"/>
  <c r="L437" i="2" s="1"/>
  <c r="L436" i="2" s="1"/>
  <c r="L435" i="2" s="1"/>
  <c r="L434" i="2" s="1"/>
  <c r="S439" i="2"/>
  <c r="S438" i="2" s="1"/>
  <c r="S437" i="2" s="1"/>
  <c r="S436" i="2" s="1"/>
  <c r="S435" i="2" s="1"/>
  <c r="S434" i="2" s="1"/>
  <c r="Q439" i="2"/>
  <c r="Q438" i="2" s="1"/>
  <c r="Q437" i="2" s="1"/>
  <c r="Q436" i="2" s="1"/>
  <c r="Q435" i="2" s="1"/>
  <c r="Q434" i="2" s="1"/>
  <c r="O439" i="2"/>
  <c r="M439" i="2"/>
  <c r="K439" i="2"/>
  <c r="K438" i="2" s="1"/>
  <c r="K437" i="2" s="1"/>
  <c r="K436" i="2" s="1"/>
  <c r="K435" i="2" s="1"/>
  <c r="K434" i="2" s="1"/>
  <c r="J439" i="2"/>
  <c r="J438" i="2" s="1"/>
  <c r="J437" i="2" s="1"/>
  <c r="J436" i="2" s="1"/>
  <c r="J435" i="2" s="1"/>
  <c r="J434" i="2" s="1"/>
  <c r="O438" i="2"/>
  <c r="O437" i="2" s="1"/>
  <c r="O436" i="2" s="1"/>
  <c r="O435" i="2" s="1"/>
  <c r="O434" i="2" s="1"/>
  <c r="M438" i="2"/>
  <c r="M437" i="2" s="1"/>
  <c r="M436" i="2" s="1"/>
  <c r="M435" i="2" s="1"/>
  <c r="M434" i="2" s="1"/>
  <c r="L433" i="2"/>
  <c r="L432" i="2" s="1"/>
  <c r="L431" i="2" s="1"/>
  <c r="L430" i="2" s="1"/>
  <c r="L429" i="2" s="1"/>
  <c r="L428" i="2" s="1"/>
  <c r="L427" i="2" s="1"/>
  <c r="S432" i="2"/>
  <c r="S431" i="2" s="1"/>
  <c r="S430" i="2" s="1"/>
  <c r="S429" i="2" s="1"/>
  <c r="S428" i="2" s="1"/>
  <c r="S427" i="2" s="1"/>
  <c r="Q432" i="2"/>
  <c r="Q431" i="2" s="1"/>
  <c r="Q430" i="2" s="1"/>
  <c r="Q429" i="2" s="1"/>
  <c r="Q428" i="2" s="1"/>
  <c r="Q427" i="2" s="1"/>
  <c r="O432" i="2"/>
  <c r="O431" i="2" s="1"/>
  <c r="O430" i="2" s="1"/>
  <c r="O429" i="2" s="1"/>
  <c r="O428" i="2" s="1"/>
  <c r="O427" i="2" s="1"/>
  <c r="M432" i="2"/>
  <c r="M431" i="2" s="1"/>
  <c r="M430" i="2" s="1"/>
  <c r="M429" i="2" s="1"/>
  <c r="M428" i="2" s="1"/>
  <c r="M427" i="2" s="1"/>
  <c r="K432" i="2"/>
  <c r="K431" i="2" s="1"/>
  <c r="K430" i="2" s="1"/>
  <c r="K429" i="2" s="1"/>
  <c r="K428" i="2" s="1"/>
  <c r="K427" i="2" s="1"/>
  <c r="J432" i="2"/>
  <c r="J431" i="2" s="1"/>
  <c r="J430" i="2" s="1"/>
  <c r="J429" i="2" s="1"/>
  <c r="J428" i="2" s="1"/>
  <c r="J427" i="2" s="1"/>
  <c r="L426" i="2"/>
  <c r="N426" i="2" s="1"/>
  <c r="S425" i="2"/>
  <c r="S424" i="2" s="1"/>
  <c r="S423" i="2" s="1"/>
  <c r="S422" i="2" s="1"/>
  <c r="S421" i="2" s="1"/>
  <c r="Q425" i="2"/>
  <c r="Q424" i="2" s="1"/>
  <c r="Q423" i="2" s="1"/>
  <c r="Q422" i="2" s="1"/>
  <c r="Q421" i="2" s="1"/>
  <c r="O425" i="2"/>
  <c r="O424" i="2" s="1"/>
  <c r="O423" i="2" s="1"/>
  <c r="O422" i="2" s="1"/>
  <c r="O421" i="2" s="1"/>
  <c r="M425" i="2"/>
  <c r="M424" i="2" s="1"/>
  <c r="M423" i="2" s="1"/>
  <c r="M422" i="2" s="1"/>
  <c r="M421" i="2" s="1"/>
  <c r="K425" i="2"/>
  <c r="K424" i="2" s="1"/>
  <c r="K423" i="2" s="1"/>
  <c r="K422" i="2" s="1"/>
  <c r="K421" i="2" s="1"/>
  <c r="J425" i="2"/>
  <c r="J424" i="2" s="1"/>
  <c r="J423" i="2" s="1"/>
  <c r="J422" i="2" s="1"/>
  <c r="J421" i="2" s="1"/>
  <c r="L420" i="2"/>
  <c r="L419" i="2"/>
  <c r="N419" i="2" s="1"/>
  <c r="P419" i="2" s="1"/>
  <c r="S418" i="2"/>
  <c r="Q418" i="2"/>
  <c r="O418" i="2"/>
  <c r="M418" i="2"/>
  <c r="K418" i="2"/>
  <c r="J418" i="2"/>
  <c r="L417" i="2"/>
  <c r="L416" i="2" s="1"/>
  <c r="S416" i="2"/>
  <c r="Q416" i="2"/>
  <c r="O416" i="2"/>
  <c r="M416" i="2"/>
  <c r="K416" i="2"/>
  <c r="J416" i="2"/>
  <c r="J415" i="2"/>
  <c r="L415" i="2" s="1"/>
  <c r="S414" i="2"/>
  <c r="Q414" i="2"/>
  <c r="O414" i="2"/>
  <c r="M414" i="2"/>
  <c r="K414" i="2"/>
  <c r="J408" i="2"/>
  <c r="L408" i="2" s="1"/>
  <c r="N408" i="2" s="1"/>
  <c r="S407" i="2"/>
  <c r="S404" i="2" s="1"/>
  <c r="S398" i="2" s="1"/>
  <c r="S397" i="2" s="1"/>
  <c r="S396" i="2" s="1"/>
  <c r="Q407" i="2"/>
  <c r="O407" i="2"/>
  <c r="O404" i="2" s="1"/>
  <c r="O398" i="2" s="1"/>
  <c r="O397" i="2" s="1"/>
  <c r="O396" i="2" s="1"/>
  <c r="M407" i="2"/>
  <c r="K407" i="2"/>
  <c r="K404" i="2" s="1"/>
  <c r="K398" i="2" s="1"/>
  <c r="K397" i="2" s="1"/>
  <c r="K396" i="2" s="1"/>
  <c r="J406" i="2"/>
  <c r="L406" i="2" s="1"/>
  <c r="N406" i="2" s="1"/>
  <c r="N405" i="2" s="1"/>
  <c r="S405" i="2"/>
  <c r="Q405" i="2"/>
  <c r="Q404" i="2" s="1"/>
  <c r="O405" i="2"/>
  <c r="M405" i="2"/>
  <c r="K405" i="2"/>
  <c r="P403" i="2"/>
  <c r="R403" i="2" s="1"/>
  <c r="J403" i="2"/>
  <c r="L403" i="2" s="1"/>
  <c r="N403" i="2" s="1"/>
  <c r="N402" i="2" s="1"/>
  <c r="S402" i="2"/>
  <c r="Q402" i="2"/>
  <c r="P402" i="2"/>
  <c r="O402" i="2"/>
  <c r="M402" i="2"/>
  <c r="K402" i="2"/>
  <c r="L401" i="2"/>
  <c r="N401" i="2" s="1"/>
  <c r="P401" i="2" s="1"/>
  <c r="P400" i="2" s="1"/>
  <c r="J401" i="2"/>
  <c r="S400" i="2"/>
  <c r="S399" i="2" s="1"/>
  <c r="Q400" i="2"/>
  <c r="Q399" i="2" s="1"/>
  <c r="Q398" i="2" s="1"/>
  <c r="Q397" i="2" s="1"/>
  <c r="Q396" i="2" s="1"/>
  <c r="O400" i="2"/>
  <c r="O399" i="2" s="1"/>
  <c r="M400" i="2"/>
  <c r="K400" i="2"/>
  <c r="K399" i="2" s="1"/>
  <c r="J400" i="2"/>
  <c r="P399" i="2"/>
  <c r="M399" i="2"/>
  <c r="N395" i="2"/>
  <c r="N394" i="2" s="1"/>
  <c r="L395" i="2"/>
  <c r="L394" i="2" s="1"/>
  <c r="S394" i="2"/>
  <c r="Q394" i="2"/>
  <c r="O394" i="2"/>
  <c r="M394" i="2"/>
  <c r="K394" i="2"/>
  <c r="J394" i="2"/>
  <c r="J391" i="2" s="1"/>
  <c r="L393" i="2"/>
  <c r="L392" i="2" s="1"/>
  <c r="L391" i="2" s="1"/>
  <c r="S392" i="2"/>
  <c r="S391" i="2" s="1"/>
  <c r="Q392" i="2"/>
  <c r="O392" i="2"/>
  <c r="O391" i="2" s="1"/>
  <c r="M392" i="2"/>
  <c r="K392" i="2"/>
  <c r="K391" i="2" s="1"/>
  <c r="J392" i="2"/>
  <c r="Q391" i="2"/>
  <c r="M391" i="2"/>
  <c r="L390" i="2"/>
  <c r="N390" i="2" s="1"/>
  <c r="P390" i="2" s="1"/>
  <c r="R390" i="2" s="1"/>
  <c r="T390" i="2" s="1"/>
  <c r="L389" i="2"/>
  <c r="L388" i="2" s="1"/>
  <c r="L387" i="2" s="1"/>
  <c r="S388" i="2"/>
  <c r="S387" i="2" s="1"/>
  <c r="S386" i="2" s="1"/>
  <c r="Q388" i="2"/>
  <c r="O388" i="2"/>
  <c r="O387" i="2" s="1"/>
  <c r="O386" i="2" s="1"/>
  <c r="M388" i="2"/>
  <c r="K388" i="2"/>
  <c r="K387" i="2" s="1"/>
  <c r="K386" i="2" s="1"/>
  <c r="J388" i="2"/>
  <c r="Q387" i="2"/>
  <c r="M387" i="2"/>
  <c r="J387" i="2"/>
  <c r="Q386" i="2"/>
  <c r="M386" i="2"/>
  <c r="L385" i="2"/>
  <c r="N385" i="2" s="1"/>
  <c r="N384" i="2" s="1"/>
  <c r="N383" i="2" s="1"/>
  <c r="N382" i="2" s="1"/>
  <c r="N381" i="2" s="1"/>
  <c r="S384" i="2"/>
  <c r="S383" i="2" s="1"/>
  <c r="S382" i="2" s="1"/>
  <c r="S381" i="2" s="1"/>
  <c r="Q384" i="2"/>
  <c r="Q383" i="2" s="1"/>
  <c r="Q382" i="2" s="1"/>
  <c r="Q381" i="2" s="1"/>
  <c r="O384" i="2"/>
  <c r="O383" i="2" s="1"/>
  <c r="O382" i="2" s="1"/>
  <c r="O381" i="2" s="1"/>
  <c r="M384" i="2"/>
  <c r="M383" i="2" s="1"/>
  <c r="M382" i="2" s="1"/>
  <c r="M381" i="2" s="1"/>
  <c r="M380" i="2" s="1"/>
  <c r="K384" i="2"/>
  <c r="K383" i="2" s="1"/>
  <c r="K382" i="2" s="1"/>
  <c r="K381" i="2" s="1"/>
  <c r="J384" i="2"/>
  <c r="J383" i="2"/>
  <c r="J382" i="2" s="1"/>
  <c r="J381" i="2" s="1"/>
  <c r="L379" i="2"/>
  <c r="N379" i="2" s="1"/>
  <c r="N378" i="2" s="1"/>
  <c r="N377" i="2" s="1"/>
  <c r="S378" i="2"/>
  <c r="S377" i="2" s="1"/>
  <c r="Q378" i="2"/>
  <c r="Q377" i="2" s="1"/>
  <c r="O378" i="2"/>
  <c r="M378" i="2"/>
  <c r="M377" i="2" s="1"/>
  <c r="K378" i="2"/>
  <c r="J378" i="2"/>
  <c r="O377" i="2"/>
  <c r="K377" i="2"/>
  <c r="J377" i="2"/>
  <c r="N376" i="2"/>
  <c r="P376" i="2" s="1"/>
  <c r="L376" i="2"/>
  <c r="S375" i="2"/>
  <c r="Q375" i="2"/>
  <c r="O375" i="2"/>
  <c r="M375" i="2"/>
  <c r="L375" i="2"/>
  <c r="L374" i="2" s="1"/>
  <c r="L373" i="2" s="1"/>
  <c r="K375" i="2"/>
  <c r="K374" i="2" s="1"/>
  <c r="K373" i="2" s="1"/>
  <c r="K372" i="2" s="1"/>
  <c r="J375" i="2"/>
  <c r="S374" i="2"/>
  <c r="S373" i="2" s="1"/>
  <c r="Q374" i="2"/>
  <c r="Q373" i="2" s="1"/>
  <c r="O374" i="2"/>
  <c r="O373" i="2" s="1"/>
  <c r="O372" i="2" s="1"/>
  <c r="M374" i="2"/>
  <c r="J374" i="2"/>
  <c r="M373" i="2"/>
  <c r="M372" i="2" s="1"/>
  <c r="J373" i="2"/>
  <c r="N370" i="2"/>
  <c r="P370" i="2" s="1"/>
  <c r="L370" i="2"/>
  <c r="S369" i="2"/>
  <c r="Q369" i="2"/>
  <c r="O369" i="2"/>
  <c r="M369" i="2"/>
  <c r="L369" i="2"/>
  <c r="L368" i="2" s="1"/>
  <c r="K369" i="2"/>
  <c r="K368" i="2" s="1"/>
  <c r="J369" i="2"/>
  <c r="S368" i="2"/>
  <c r="Q368" i="2"/>
  <c r="O368" i="2"/>
  <c r="M368" i="2"/>
  <c r="J368" i="2"/>
  <c r="L367" i="2"/>
  <c r="L366" i="2" s="1"/>
  <c r="L365" i="2" s="1"/>
  <c r="S366" i="2"/>
  <c r="S365" i="2" s="1"/>
  <c r="Q366" i="2"/>
  <c r="O366" i="2"/>
  <c r="O365" i="2" s="1"/>
  <c r="M366" i="2"/>
  <c r="K366" i="2"/>
  <c r="K365" i="2" s="1"/>
  <c r="J366" i="2"/>
  <c r="J365" i="2" s="1"/>
  <c r="Q365" i="2"/>
  <c r="M365" i="2"/>
  <c r="L364" i="2"/>
  <c r="N364" i="2" s="1"/>
  <c r="S363" i="2"/>
  <c r="S362" i="2" s="1"/>
  <c r="Q363" i="2"/>
  <c r="O363" i="2"/>
  <c r="M363" i="2"/>
  <c r="M362" i="2" s="1"/>
  <c r="L363" i="2"/>
  <c r="L362" i="2" s="1"/>
  <c r="K363" i="2"/>
  <c r="J363" i="2"/>
  <c r="Q362" i="2"/>
  <c r="O362" i="2"/>
  <c r="K362" i="2"/>
  <c r="J362" i="2"/>
  <c r="L361" i="2"/>
  <c r="N361" i="2" s="1"/>
  <c r="S360" i="2"/>
  <c r="Q360" i="2"/>
  <c r="O360" i="2"/>
  <c r="M360" i="2"/>
  <c r="K360" i="2"/>
  <c r="J360" i="2"/>
  <c r="L359" i="2"/>
  <c r="N359" i="2" s="1"/>
  <c r="S358" i="2"/>
  <c r="Q358" i="2"/>
  <c r="O358" i="2"/>
  <c r="M358" i="2"/>
  <c r="M357" i="2" s="1"/>
  <c r="K358" i="2"/>
  <c r="J358" i="2"/>
  <c r="S357" i="2"/>
  <c r="O357" i="2"/>
  <c r="O356" i="2" s="1"/>
  <c r="O355" i="2" s="1"/>
  <c r="K357" i="2"/>
  <c r="K356" i="2"/>
  <c r="K355" i="2" s="1"/>
  <c r="N354" i="2"/>
  <c r="P354" i="2" s="1"/>
  <c r="R354" i="2" s="1"/>
  <c r="T354" i="2" s="1"/>
  <c r="L354" i="2"/>
  <c r="N353" i="2"/>
  <c r="P353" i="2" s="1"/>
  <c r="R353" i="2" s="1"/>
  <c r="L353" i="2"/>
  <c r="S352" i="2"/>
  <c r="Q352" i="2"/>
  <c r="O352" i="2"/>
  <c r="M352" i="2"/>
  <c r="K352" i="2"/>
  <c r="J352" i="2"/>
  <c r="J347" i="2" s="1"/>
  <c r="L351" i="2"/>
  <c r="L350" i="2" s="1"/>
  <c r="S350" i="2"/>
  <c r="Q350" i="2"/>
  <c r="O350" i="2"/>
  <c r="M350" i="2"/>
  <c r="K350" i="2"/>
  <c r="J350" i="2"/>
  <c r="N349" i="2"/>
  <c r="P349" i="2" s="1"/>
  <c r="L349" i="2"/>
  <c r="S348" i="2"/>
  <c r="Q348" i="2"/>
  <c r="Q347" i="2" s="1"/>
  <c r="O348" i="2"/>
  <c r="O347" i="2" s="1"/>
  <c r="M348" i="2"/>
  <c r="L348" i="2"/>
  <c r="K348" i="2"/>
  <c r="K347" i="2" s="1"/>
  <c r="J348" i="2"/>
  <c r="M347" i="2"/>
  <c r="L346" i="2"/>
  <c r="N346" i="2" s="1"/>
  <c r="S345" i="2"/>
  <c r="S344" i="2" s="1"/>
  <c r="Q345" i="2"/>
  <c r="Q344" i="2" s="1"/>
  <c r="Q343" i="2" s="1"/>
  <c r="Q342" i="2" s="1"/>
  <c r="O345" i="2"/>
  <c r="O344" i="2" s="1"/>
  <c r="M345" i="2"/>
  <c r="K345" i="2"/>
  <c r="K344" i="2" s="1"/>
  <c r="J345" i="2"/>
  <c r="J344" i="2" s="1"/>
  <c r="M344" i="2"/>
  <c r="L341" i="2"/>
  <c r="N341" i="2" s="1"/>
  <c r="S340" i="2"/>
  <c r="S339" i="2" s="1"/>
  <c r="S338" i="2" s="1"/>
  <c r="S337" i="2" s="1"/>
  <c r="Q340" i="2"/>
  <c r="O340" i="2"/>
  <c r="O339" i="2" s="1"/>
  <c r="O338" i="2" s="1"/>
  <c r="M340" i="2"/>
  <c r="K340" i="2"/>
  <c r="K339" i="2" s="1"/>
  <c r="K338" i="2" s="1"/>
  <c r="K337" i="2" s="1"/>
  <c r="J340" i="2"/>
  <c r="Q339" i="2"/>
  <c r="M339" i="2"/>
  <c r="M338" i="2" s="1"/>
  <c r="M337" i="2" s="1"/>
  <c r="J339" i="2"/>
  <c r="J338" i="2" s="1"/>
  <c r="J337" i="2" s="1"/>
  <c r="Q338" i="2"/>
  <c r="Q337" i="2" s="1"/>
  <c r="O337" i="2"/>
  <c r="L336" i="2"/>
  <c r="N336" i="2" s="1"/>
  <c r="N335" i="2" s="1"/>
  <c r="N334" i="2" s="1"/>
  <c r="N333" i="2" s="1"/>
  <c r="S335" i="2"/>
  <c r="Q335" i="2"/>
  <c r="Q334" i="2" s="1"/>
  <c r="Q333" i="2" s="1"/>
  <c r="O335" i="2"/>
  <c r="O334" i="2" s="1"/>
  <c r="O333" i="2" s="1"/>
  <c r="M335" i="2"/>
  <c r="M334" i="2" s="1"/>
  <c r="K335" i="2"/>
  <c r="K334" i="2" s="1"/>
  <c r="K333" i="2" s="1"/>
  <c r="J335" i="2"/>
  <c r="J334" i="2" s="1"/>
  <c r="J333" i="2" s="1"/>
  <c r="S334" i="2"/>
  <c r="S333" i="2" s="1"/>
  <c r="M333" i="2"/>
  <c r="L332" i="2"/>
  <c r="L331" i="2" s="1"/>
  <c r="S331" i="2"/>
  <c r="S330" i="2" s="1"/>
  <c r="S327" i="2" s="1"/>
  <c r="S326" i="2" s="1"/>
  <c r="Q331" i="2"/>
  <c r="Q330" i="2" s="1"/>
  <c r="O331" i="2"/>
  <c r="O330" i="2" s="1"/>
  <c r="M331" i="2"/>
  <c r="K331" i="2"/>
  <c r="K330" i="2" s="1"/>
  <c r="J331" i="2"/>
  <c r="J330" i="2" s="1"/>
  <c r="M330" i="2"/>
  <c r="M327" i="2" s="1"/>
  <c r="M326" i="2" s="1"/>
  <c r="L330" i="2"/>
  <c r="L329" i="2"/>
  <c r="N329" i="2" s="1"/>
  <c r="S328" i="2"/>
  <c r="Q328" i="2"/>
  <c r="O328" i="2"/>
  <c r="M328" i="2"/>
  <c r="K328" i="2"/>
  <c r="J328" i="2"/>
  <c r="O327" i="2"/>
  <c r="O326" i="2" s="1"/>
  <c r="K327" i="2"/>
  <c r="K326" i="2" s="1"/>
  <c r="L324" i="2"/>
  <c r="L323" i="2" s="1"/>
  <c r="L322" i="2" s="1"/>
  <c r="L321" i="2" s="1"/>
  <c r="S323" i="2"/>
  <c r="S322" i="2" s="1"/>
  <c r="S321" i="2" s="1"/>
  <c r="Q323" i="2"/>
  <c r="O323" i="2"/>
  <c r="O322" i="2" s="1"/>
  <c r="O321" i="2" s="1"/>
  <c r="M323" i="2"/>
  <c r="K323" i="2"/>
  <c r="K322" i="2" s="1"/>
  <c r="J323" i="2"/>
  <c r="J322" i="2" s="1"/>
  <c r="J321" i="2" s="1"/>
  <c r="Q322" i="2"/>
  <c r="Q321" i="2" s="1"/>
  <c r="M322" i="2"/>
  <c r="M321" i="2" s="1"/>
  <c r="K321" i="2"/>
  <c r="N320" i="2"/>
  <c r="P320" i="2" s="1"/>
  <c r="S319" i="2"/>
  <c r="Q319" i="2"/>
  <c r="Q318" i="2" s="1"/>
  <c r="O319" i="2"/>
  <c r="N319" i="2"/>
  <c r="M319" i="2"/>
  <c r="L319" i="2"/>
  <c r="L318" i="2" s="1"/>
  <c r="K319" i="2"/>
  <c r="K318" i="2" s="1"/>
  <c r="J319" i="2"/>
  <c r="J318" i="2" s="1"/>
  <c r="S318" i="2"/>
  <c r="O318" i="2"/>
  <c r="N318" i="2"/>
  <c r="M318" i="2"/>
  <c r="M317" i="2"/>
  <c r="N317" i="2" s="1"/>
  <c r="S316" i="2"/>
  <c r="S315" i="2" s="1"/>
  <c r="Q316" i="2"/>
  <c r="O316" i="2"/>
  <c r="O315" i="2" s="1"/>
  <c r="M316" i="2"/>
  <c r="M315" i="2" s="1"/>
  <c r="L316" i="2"/>
  <c r="K316" i="2"/>
  <c r="K315" i="2" s="1"/>
  <c r="J316" i="2"/>
  <c r="J315" i="2" s="1"/>
  <c r="Q315" i="2"/>
  <c r="L315" i="2"/>
  <c r="L314" i="2"/>
  <c r="L313" i="2" s="1"/>
  <c r="K314" i="2"/>
  <c r="S313" i="2"/>
  <c r="Q313" i="2"/>
  <c r="O313" i="2"/>
  <c r="M313" i="2"/>
  <c r="K313" i="2"/>
  <c r="J313" i="2"/>
  <c r="L312" i="2"/>
  <c r="L311" i="2" s="1"/>
  <c r="S311" i="2"/>
  <c r="S310" i="2" s="1"/>
  <c r="Q311" i="2"/>
  <c r="O311" i="2"/>
  <c r="O310" i="2" s="1"/>
  <c r="M311" i="2"/>
  <c r="K311" i="2"/>
  <c r="K310" i="2" s="1"/>
  <c r="J311" i="2"/>
  <c r="Q310" i="2"/>
  <c r="M310" i="2"/>
  <c r="L310" i="2"/>
  <c r="J310" i="2"/>
  <c r="L309" i="2"/>
  <c r="L308" i="2" s="1"/>
  <c r="L305" i="2" s="1"/>
  <c r="K309" i="2"/>
  <c r="S308" i="2"/>
  <c r="Q308" i="2"/>
  <c r="O308" i="2"/>
  <c r="M308" i="2"/>
  <c r="M305" i="2" s="1"/>
  <c r="K308" i="2"/>
  <c r="J308" i="2"/>
  <c r="N307" i="2"/>
  <c r="N306" i="2" s="1"/>
  <c r="L307" i="2"/>
  <c r="L306" i="2" s="1"/>
  <c r="S306" i="2"/>
  <c r="S305" i="2" s="1"/>
  <c r="Q306" i="2"/>
  <c r="O306" i="2"/>
  <c r="O305" i="2" s="1"/>
  <c r="M306" i="2"/>
  <c r="K306" i="2"/>
  <c r="K305" i="2" s="1"/>
  <c r="J306" i="2"/>
  <c r="Q305" i="2"/>
  <c r="J305" i="2"/>
  <c r="L304" i="2"/>
  <c r="N304" i="2" s="1"/>
  <c r="S303" i="2"/>
  <c r="Q303" i="2"/>
  <c r="O303" i="2"/>
  <c r="M303" i="2"/>
  <c r="M302" i="2" s="1"/>
  <c r="L303" i="2"/>
  <c r="L302" i="2" s="1"/>
  <c r="L301" i="2" s="1"/>
  <c r="L300" i="2" s="1"/>
  <c r="K303" i="2"/>
  <c r="J303" i="2"/>
  <c r="J302" i="2" s="1"/>
  <c r="S302" i="2"/>
  <c r="S301" i="2" s="1"/>
  <c r="S300" i="2" s="1"/>
  <c r="Q302" i="2"/>
  <c r="Q301" i="2" s="1"/>
  <c r="Q300" i="2" s="1"/>
  <c r="O302" i="2"/>
  <c r="K302" i="2"/>
  <c r="K301" i="2" s="1"/>
  <c r="K300" i="2" s="1"/>
  <c r="N299" i="2"/>
  <c r="N298" i="2" s="1"/>
  <c r="N297" i="2" s="1"/>
  <c r="N296" i="2" s="1"/>
  <c r="L299" i="2"/>
  <c r="L298" i="2" s="1"/>
  <c r="S298" i="2"/>
  <c r="S297" i="2" s="1"/>
  <c r="Q298" i="2"/>
  <c r="O298" i="2"/>
  <c r="O297" i="2" s="1"/>
  <c r="O296" i="2" s="1"/>
  <c r="M298" i="2"/>
  <c r="K298" i="2"/>
  <c r="K297" i="2" s="1"/>
  <c r="K296" i="2" s="1"/>
  <c r="J298" i="2"/>
  <c r="Q297" i="2"/>
  <c r="Q296" i="2" s="1"/>
  <c r="M297" i="2"/>
  <c r="L297" i="2"/>
  <c r="J297" i="2"/>
  <c r="J296" i="2" s="1"/>
  <c r="S296" i="2"/>
  <c r="M296" i="2"/>
  <c r="L296" i="2"/>
  <c r="R295" i="2"/>
  <c r="T295" i="2" s="1"/>
  <c r="T294" i="2" s="1"/>
  <c r="T293" i="2" s="1"/>
  <c r="L295" i="2"/>
  <c r="S294" i="2"/>
  <c r="Q294" i="2"/>
  <c r="P294" i="2"/>
  <c r="L294" i="2"/>
  <c r="S293" i="2"/>
  <c r="Q293" i="2"/>
  <c r="P293" i="2"/>
  <c r="L293" i="2"/>
  <c r="R292" i="2"/>
  <c r="T292" i="2" s="1"/>
  <c r="T291" i="2" s="1"/>
  <c r="T290" i="2" s="1"/>
  <c r="L292" i="2"/>
  <c r="S291" i="2"/>
  <c r="R291" i="2"/>
  <c r="R290" i="2" s="1"/>
  <c r="Q291" i="2"/>
  <c r="Q290" i="2" s="1"/>
  <c r="P291" i="2"/>
  <c r="P290" i="2" s="1"/>
  <c r="L291" i="2"/>
  <c r="S290" i="2"/>
  <c r="L290" i="2"/>
  <c r="R289" i="2"/>
  <c r="T289" i="2" s="1"/>
  <c r="T288" i="2" s="1"/>
  <c r="T287" i="2" s="1"/>
  <c r="T286" i="2" s="1"/>
  <c r="L289" i="2"/>
  <c r="S288" i="2"/>
  <c r="S287" i="2" s="1"/>
  <c r="R288" i="2"/>
  <c r="Q288" i="2"/>
  <c r="P288" i="2"/>
  <c r="P287" i="2" s="1"/>
  <c r="P286" i="2" s="1"/>
  <c r="L288" i="2"/>
  <c r="R287" i="2"/>
  <c r="Q287" i="2"/>
  <c r="Q286" i="2" s="1"/>
  <c r="Q279" i="2" s="1"/>
  <c r="L287" i="2"/>
  <c r="L286" i="2"/>
  <c r="R285" i="2"/>
  <c r="T285" i="2" s="1"/>
  <c r="T284" i="2" s="1"/>
  <c r="T283" i="2" s="1"/>
  <c r="L285" i="2"/>
  <c r="S284" i="2"/>
  <c r="R284" i="2"/>
  <c r="R283" i="2" s="1"/>
  <c r="Q284" i="2"/>
  <c r="Q283" i="2" s="1"/>
  <c r="P284" i="2"/>
  <c r="P283" i="2" s="1"/>
  <c r="L284" i="2"/>
  <c r="S283" i="2"/>
  <c r="L283" i="2"/>
  <c r="T282" i="2"/>
  <c r="T281" i="2" s="1"/>
  <c r="T280" i="2" s="1"/>
  <c r="L282" i="2"/>
  <c r="S281" i="2"/>
  <c r="S280" i="2" s="1"/>
  <c r="R281" i="2"/>
  <c r="R280" i="2" s="1"/>
  <c r="Q281" i="2"/>
  <c r="P281" i="2"/>
  <c r="L281" i="2"/>
  <c r="O279" i="2"/>
  <c r="N279" i="2"/>
  <c r="M279" i="2"/>
  <c r="L279" i="2"/>
  <c r="K279" i="2"/>
  <c r="J279" i="2"/>
  <c r="J278" i="2"/>
  <c r="J276" i="2" s="1"/>
  <c r="S277" i="2"/>
  <c r="Q277" i="2"/>
  <c r="O277" i="2"/>
  <c r="M277" i="2"/>
  <c r="K277" i="2"/>
  <c r="S276" i="2"/>
  <c r="Q276" i="2"/>
  <c r="O276" i="2"/>
  <c r="M276" i="2"/>
  <c r="K276" i="2"/>
  <c r="J275" i="2"/>
  <c r="L275" i="2" s="1"/>
  <c r="S274" i="2"/>
  <c r="Q274" i="2"/>
  <c r="Q273" i="2" s="1"/>
  <c r="O274" i="2"/>
  <c r="M274" i="2"/>
  <c r="M273" i="2" s="1"/>
  <c r="K274" i="2"/>
  <c r="S273" i="2"/>
  <c r="O273" i="2"/>
  <c r="K273" i="2"/>
  <c r="J272" i="2"/>
  <c r="L272" i="2" s="1"/>
  <c r="S271" i="2"/>
  <c r="Q271" i="2"/>
  <c r="Q270" i="2" s="1"/>
  <c r="O271" i="2"/>
  <c r="M271" i="2"/>
  <c r="M270" i="2" s="1"/>
  <c r="K271" i="2"/>
  <c r="K270" i="2" s="1"/>
  <c r="K269" i="2" s="1"/>
  <c r="K268" i="2" s="1"/>
  <c r="S270" i="2"/>
  <c r="O270" i="2"/>
  <c r="O269" i="2" s="1"/>
  <c r="O268" i="2" s="1"/>
  <c r="S269" i="2"/>
  <c r="S268" i="2"/>
  <c r="L267" i="2"/>
  <c r="N267" i="2" s="1"/>
  <c r="J267" i="2"/>
  <c r="S266" i="2"/>
  <c r="Q266" i="2"/>
  <c r="O266" i="2"/>
  <c r="O265" i="2" s="1"/>
  <c r="M266" i="2"/>
  <c r="K266" i="2"/>
  <c r="J266" i="2"/>
  <c r="S265" i="2"/>
  <c r="Q265" i="2"/>
  <c r="M265" i="2"/>
  <c r="K265" i="2"/>
  <c r="J265" i="2"/>
  <c r="L264" i="2"/>
  <c r="N264" i="2" s="1"/>
  <c r="J264" i="2"/>
  <c r="S263" i="2"/>
  <c r="S262" i="2" s="1"/>
  <c r="Q263" i="2"/>
  <c r="O263" i="2"/>
  <c r="O262" i="2" s="1"/>
  <c r="M263" i="2"/>
  <c r="K263" i="2"/>
  <c r="K262" i="2" s="1"/>
  <c r="J263" i="2"/>
  <c r="J262" i="2" s="1"/>
  <c r="Q262" i="2"/>
  <c r="M262" i="2"/>
  <c r="L261" i="2"/>
  <c r="N261" i="2" s="1"/>
  <c r="J261" i="2"/>
  <c r="S260" i="2"/>
  <c r="S259" i="2" s="1"/>
  <c r="Q260" i="2"/>
  <c r="O260" i="2"/>
  <c r="O259" i="2" s="1"/>
  <c r="M260" i="2"/>
  <c r="K260" i="2"/>
  <c r="K259" i="2" s="1"/>
  <c r="J260" i="2"/>
  <c r="J259" i="2" s="1"/>
  <c r="Q259" i="2"/>
  <c r="M259" i="2"/>
  <c r="L258" i="2"/>
  <c r="N258" i="2" s="1"/>
  <c r="J258" i="2"/>
  <c r="S257" i="2"/>
  <c r="S256" i="2" s="1"/>
  <c r="Q257" i="2"/>
  <c r="O257" i="2"/>
  <c r="O256" i="2" s="1"/>
  <c r="M257" i="2"/>
  <c r="K257" i="2"/>
  <c r="K256" i="2" s="1"/>
  <c r="J257" i="2"/>
  <c r="J256" i="2" s="1"/>
  <c r="Q256" i="2"/>
  <c r="M256" i="2"/>
  <c r="L255" i="2"/>
  <c r="N255" i="2" s="1"/>
  <c r="J255" i="2"/>
  <c r="S254" i="2"/>
  <c r="S253" i="2" s="1"/>
  <c r="Q254" i="2"/>
  <c r="O254" i="2"/>
  <c r="O253" i="2" s="1"/>
  <c r="M254" i="2"/>
  <c r="K254" i="2"/>
  <c r="K253" i="2" s="1"/>
  <c r="J254" i="2"/>
  <c r="J253" i="2" s="1"/>
  <c r="Q253" i="2"/>
  <c r="M253" i="2"/>
  <c r="L252" i="2"/>
  <c r="N252" i="2" s="1"/>
  <c r="J252" i="2"/>
  <c r="S251" i="2"/>
  <c r="S250" i="2" s="1"/>
  <c r="Q251" i="2"/>
  <c r="O251" i="2"/>
  <c r="O250" i="2" s="1"/>
  <c r="M251" i="2"/>
  <c r="K251" i="2"/>
  <c r="K250" i="2" s="1"/>
  <c r="J251" i="2"/>
  <c r="J250" i="2" s="1"/>
  <c r="Q250" i="2"/>
  <c r="M250" i="2"/>
  <c r="L249" i="2"/>
  <c r="N249" i="2" s="1"/>
  <c r="J249" i="2"/>
  <c r="S248" i="2"/>
  <c r="S247" i="2" s="1"/>
  <c r="Q248" i="2"/>
  <c r="O248" i="2"/>
  <c r="O247" i="2" s="1"/>
  <c r="M248" i="2"/>
  <c r="K248" i="2"/>
  <c r="K247" i="2" s="1"/>
  <c r="J248" i="2"/>
  <c r="J247" i="2" s="1"/>
  <c r="Q247" i="2"/>
  <c r="M247" i="2"/>
  <c r="L246" i="2"/>
  <c r="N246" i="2" s="1"/>
  <c r="J246" i="2"/>
  <c r="S245" i="2"/>
  <c r="S244" i="2" s="1"/>
  <c r="S243" i="2" s="1"/>
  <c r="S242" i="2" s="1"/>
  <c r="Q245" i="2"/>
  <c r="O245" i="2"/>
  <c r="O244" i="2" s="1"/>
  <c r="M245" i="2"/>
  <c r="K245" i="2"/>
  <c r="K244" i="2" s="1"/>
  <c r="K243" i="2" s="1"/>
  <c r="K242" i="2" s="1"/>
  <c r="J245" i="2"/>
  <c r="J244" i="2" s="1"/>
  <c r="Q244" i="2"/>
  <c r="M244" i="2"/>
  <c r="M243" i="2" s="1"/>
  <c r="M242" i="2" s="1"/>
  <c r="N240" i="2"/>
  <c r="P240" i="2" s="1"/>
  <c r="S239" i="2"/>
  <c r="Q239" i="2"/>
  <c r="Q238" i="2" s="1"/>
  <c r="O239" i="2"/>
  <c r="O238" i="2" s="1"/>
  <c r="M239" i="2"/>
  <c r="M238" i="2" s="1"/>
  <c r="L239" i="2"/>
  <c r="K239" i="2"/>
  <c r="J239" i="2"/>
  <c r="J238" i="2" s="1"/>
  <c r="S238" i="2"/>
  <c r="L238" i="2"/>
  <c r="K238" i="2"/>
  <c r="P237" i="2"/>
  <c r="P236" i="2" s="1"/>
  <c r="P235" i="2" s="1"/>
  <c r="N237" i="2"/>
  <c r="S236" i="2"/>
  <c r="S235" i="2" s="1"/>
  <c r="Q236" i="2"/>
  <c r="O236" i="2"/>
  <c r="O235" i="2" s="1"/>
  <c r="N236" i="2"/>
  <c r="M236" i="2"/>
  <c r="L236" i="2"/>
  <c r="L235" i="2" s="1"/>
  <c r="K236" i="2"/>
  <c r="K235" i="2" s="1"/>
  <c r="J236" i="2"/>
  <c r="Q235" i="2"/>
  <c r="N235" i="2"/>
  <c r="M235" i="2"/>
  <c r="J235" i="2"/>
  <c r="L234" i="2"/>
  <c r="L233" i="2" s="1"/>
  <c r="K234" i="2"/>
  <c r="S233" i="2"/>
  <c r="Q233" i="2"/>
  <c r="O233" i="2"/>
  <c r="M233" i="2"/>
  <c r="K233" i="2"/>
  <c r="J233" i="2"/>
  <c r="N232" i="2"/>
  <c r="P232" i="2" s="1"/>
  <c r="L232" i="2"/>
  <c r="L231" i="2" s="1"/>
  <c r="S231" i="2"/>
  <c r="S230" i="2" s="1"/>
  <c r="Q231" i="2"/>
  <c r="O231" i="2"/>
  <c r="O230" i="2" s="1"/>
  <c r="M231" i="2"/>
  <c r="M230" i="2" s="1"/>
  <c r="K231" i="2"/>
  <c r="K230" i="2" s="1"/>
  <c r="J231" i="2"/>
  <c r="Q230" i="2"/>
  <c r="J230" i="2"/>
  <c r="L229" i="2"/>
  <c r="L228" i="2" s="1"/>
  <c r="K229" i="2"/>
  <c r="S228" i="2"/>
  <c r="Q228" i="2"/>
  <c r="O228" i="2"/>
  <c r="M228" i="2"/>
  <c r="K228" i="2"/>
  <c r="J228" i="2"/>
  <c r="N227" i="2"/>
  <c r="N226" i="2" s="1"/>
  <c r="L227" i="2"/>
  <c r="S226" i="2"/>
  <c r="S225" i="2" s="1"/>
  <c r="Q226" i="2"/>
  <c r="Q225" i="2" s="1"/>
  <c r="O226" i="2"/>
  <c r="M226" i="2"/>
  <c r="L226" i="2"/>
  <c r="L225" i="2" s="1"/>
  <c r="K226" i="2"/>
  <c r="J226" i="2"/>
  <c r="J225" i="2" s="1"/>
  <c r="M225" i="2"/>
  <c r="P222" i="2"/>
  <c r="P220" i="2" s="1"/>
  <c r="L222" i="2"/>
  <c r="N222" i="2" s="1"/>
  <c r="N221" i="2" s="1"/>
  <c r="S221" i="2"/>
  <c r="Q221" i="2"/>
  <c r="O221" i="2"/>
  <c r="M221" i="2"/>
  <c r="L221" i="2"/>
  <c r="K221" i="2"/>
  <c r="J221" i="2"/>
  <c r="S220" i="2"/>
  <c r="Q220" i="2"/>
  <c r="O220" i="2"/>
  <c r="N220" i="2"/>
  <c r="M220" i="2"/>
  <c r="L220" i="2"/>
  <c r="K220" i="2"/>
  <c r="J220" i="2"/>
  <c r="N219" i="2"/>
  <c r="N218" i="2" s="1"/>
  <c r="N217" i="2" s="1"/>
  <c r="N216" i="2" s="1"/>
  <c r="N215" i="2" s="1"/>
  <c r="L219" i="2"/>
  <c r="L218" i="2" s="1"/>
  <c r="L217" i="2" s="1"/>
  <c r="L216" i="2" s="1"/>
  <c r="L215" i="2" s="1"/>
  <c r="S218" i="2"/>
  <c r="S217" i="2" s="1"/>
  <c r="S216" i="2" s="1"/>
  <c r="S215" i="2" s="1"/>
  <c r="Q218" i="2"/>
  <c r="O218" i="2"/>
  <c r="O217" i="2" s="1"/>
  <c r="O216" i="2" s="1"/>
  <c r="O215" i="2" s="1"/>
  <c r="M218" i="2"/>
  <c r="K218" i="2"/>
  <c r="K217" i="2" s="1"/>
  <c r="K216" i="2" s="1"/>
  <c r="K215" i="2" s="1"/>
  <c r="J218" i="2"/>
  <c r="Q217" i="2"/>
  <c r="M217" i="2"/>
  <c r="M216" i="2" s="1"/>
  <c r="M215" i="2" s="1"/>
  <c r="J217" i="2"/>
  <c r="Q216" i="2"/>
  <c r="Q215" i="2" s="1"/>
  <c r="T212" i="2"/>
  <c r="T211" i="2" s="1"/>
  <c r="S211" i="2"/>
  <c r="S210" i="2" s="1"/>
  <c r="R211" i="2"/>
  <c r="R210" i="2" s="1"/>
  <c r="R209" i="2" s="1"/>
  <c r="T210" i="2"/>
  <c r="T209" i="2" s="1"/>
  <c r="T208" i="2" s="1"/>
  <c r="T207" i="2" s="1"/>
  <c r="S209" i="2"/>
  <c r="S208" i="2" s="1"/>
  <c r="S207" i="2" s="1"/>
  <c r="R208" i="2"/>
  <c r="R207" i="2" s="1"/>
  <c r="Q207" i="2"/>
  <c r="P207" i="2"/>
  <c r="O207" i="2"/>
  <c r="N207" i="2"/>
  <c r="M207" i="2"/>
  <c r="L207" i="2"/>
  <c r="K207" i="2"/>
  <c r="J207" i="2"/>
  <c r="L205" i="2"/>
  <c r="N205" i="2" s="1"/>
  <c r="S204" i="2"/>
  <c r="Q204" i="2"/>
  <c r="Q203" i="2" s="1"/>
  <c r="Q202" i="2" s="1"/>
  <c r="O204" i="2"/>
  <c r="O203" i="2" s="1"/>
  <c r="O202" i="2" s="1"/>
  <c r="O201" i="2" s="1"/>
  <c r="O200" i="2" s="1"/>
  <c r="M204" i="2"/>
  <c r="M203" i="2" s="1"/>
  <c r="M202" i="2" s="1"/>
  <c r="L204" i="2"/>
  <c r="L203" i="2" s="1"/>
  <c r="L202" i="2" s="1"/>
  <c r="L201" i="2" s="1"/>
  <c r="L200" i="2" s="1"/>
  <c r="K204" i="2"/>
  <c r="J204" i="2"/>
  <c r="J203" i="2" s="1"/>
  <c r="J202" i="2" s="1"/>
  <c r="J201" i="2" s="1"/>
  <c r="J200" i="2" s="1"/>
  <c r="S203" i="2"/>
  <c r="S202" i="2" s="1"/>
  <c r="S201" i="2" s="1"/>
  <c r="S200" i="2" s="1"/>
  <c r="K203" i="2"/>
  <c r="K202" i="2"/>
  <c r="K201" i="2" s="1"/>
  <c r="K200" i="2" s="1"/>
  <c r="Q201" i="2"/>
  <c r="M201" i="2"/>
  <c r="M200" i="2" s="1"/>
  <c r="Q200" i="2"/>
  <c r="L199" i="2"/>
  <c r="N199" i="2" s="1"/>
  <c r="S198" i="2"/>
  <c r="S195" i="2" s="1"/>
  <c r="S194" i="2" s="1"/>
  <c r="Q198" i="2"/>
  <c r="O198" i="2"/>
  <c r="M198" i="2"/>
  <c r="L198" i="2"/>
  <c r="K198" i="2"/>
  <c r="J198" i="2"/>
  <c r="L197" i="2"/>
  <c r="N197" i="2" s="1"/>
  <c r="S196" i="2"/>
  <c r="Q196" i="2"/>
  <c r="Q195" i="2" s="1"/>
  <c r="Q194" i="2" s="1"/>
  <c r="O196" i="2"/>
  <c r="M196" i="2"/>
  <c r="M195" i="2" s="1"/>
  <c r="M194" i="2" s="1"/>
  <c r="K196" i="2"/>
  <c r="J196" i="2"/>
  <c r="O195" i="2"/>
  <c r="O194" i="2" s="1"/>
  <c r="K195" i="2"/>
  <c r="K194" i="2"/>
  <c r="N193" i="2"/>
  <c r="P193" i="2" s="1"/>
  <c r="P192" i="2" s="1"/>
  <c r="P191" i="2" s="1"/>
  <c r="S192" i="2"/>
  <c r="Q192" i="2"/>
  <c r="Q191" i="2" s="1"/>
  <c r="O192" i="2"/>
  <c r="N192" i="2"/>
  <c r="M192" i="2"/>
  <c r="M191" i="2" s="1"/>
  <c r="L192" i="2"/>
  <c r="L191" i="2" s="1"/>
  <c r="S191" i="2"/>
  <c r="O191" i="2"/>
  <c r="N191" i="2"/>
  <c r="L190" i="2"/>
  <c r="L189" i="2" s="1"/>
  <c r="L188" i="2" s="1"/>
  <c r="L187" i="2" s="1"/>
  <c r="L186" i="2" s="1"/>
  <c r="S189" i="2"/>
  <c r="Q189" i="2"/>
  <c r="O189" i="2"/>
  <c r="M189" i="2"/>
  <c r="M188" i="2" s="1"/>
  <c r="M187" i="2" s="1"/>
  <c r="M186" i="2" s="1"/>
  <c r="K189" i="2"/>
  <c r="J189" i="2"/>
  <c r="J188" i="2" s="1"/>
  <c r="J187" i="2" s="1"/>
  <c r="S188" i="2"/>
  <c r="Q188" i="2"/>
  <c r="O188" i="2"/>
  <c r="K188" i="2"/>
  <c r="K187" i="2" s="1"/>
  <c r="L185" i="2"/>
  <c r="L184" i="2" s="1"/>
  <c r="L183" i="2" s="1"/>
  <c r="S184" i="2"/>
  <c r="S183" i="2" s="1"/>
  <c r="Q184" i="2"/>
  <c r="O184" i="2"/>
  <c r="O183" i="2" s="1"/>
  <c r="M184" i="2"/>
  <c r="K184" i="2"/>
  <c r="K183" i="2" s="1"/>
  <c r="J184" i="2"/>
  <c r="Q183" i="2"/>
  <c r="M183" i="2"/>
  <c r="J183" i="2"/>
  <c r="N182" i="2"/>
  <c r="S181" i="2"/>
  <c r="S180" i="2" s="1"/>
  <c r="S179" i="2" s="1"/>
  <c r="S178" i="2" s="1"/>
  <c r="Q181" i="2"/>
  <c r="O181" i="2"/>
  <c r="O180" i="2" s="1"/>
  <c r="M181" i="2"/>
  <c r="M180" i="2" s="1"/>
  <c r="M179" i="2" s="1"/>
  <c r="L181" i="2"/>
  <c r="Q180" i="2"/>
  <c r="Q179" i="2" s="1"/>
  <c r="Q178" i="2" s="1"/>
  <c r="L180" i="2"/>
  <c r="L179" i="2" s="1"/>
  <c r="O179" i="2"/>
  <c r="O178" i="2" s="1"/>
  <c r="K178" i="2"/>
  <c r="J178" i="2"/>
  <c r="L177" i="2"/>
  <c r="N177" i="2" s="1"/>
  <c r="S176" i="2"/>
  <c r="S175" i="2" s="1"/>
  <c r="S174" i="2" s="1"/>
  <c r="S173" i="2" s="1"/>
  <c r="S172" i="2" s="1"/>
  <c r="Q176" i="2"/>
  <c r="O176" i="2"/>
  <c r="M176" i="2"/>
  <c r="M175" i="2" s="1"/>
  <c r="M174" i="2" s="1"/>
  <c r="M173" i="2" s="1"/>
  <c r="M172" i="2" s="1"/>
  <c r="L176" i="2"/>
  <c r="L175" i="2" s="1"/>
  <c r="L174" i="2" s="1"/>
  <c r="L173" i="2" s="1"/>
  <c r="L172" i="2" s="1"/>
  <c r="K176" i="2"/>
  <c r="J176" i="2"/>
  <c r="Q175" i="2"/>
  <c r="Q174" i="2" s="1"/>
  <c r="Q173" i="2" s="1"/>
  <c r="Q172" i="2" s="1"/>
  <c r="O175" i="2"/>
  <c r="O174" i="2" s="1"/>
  <c r="O173" i="2" s="1"/>
  <c r="O172" i="2" s="1"/>
  <c r="K175" i="2"/>
  <c r="K174" i="2" s="1"/>
  <c r="J175" i="2"/>
  <c r="J174" i="2" s="1"/>
  <c r="J173" i="2" s="1"/>
  <c r="J172" i="2" s="1"/>
  <c r="K173" i="2"/>
  <c r="K172" i="2"/>
  <c r="N170" i="2"/>
  <c r="L170" i="2"/>
  <c r="L169" i="2" s="1"/>
  <c r="S169" i="2"/>
  <c r="S168" i="2" s="1"/>
  <c r="S167" i="2" s="1"/>
  <c r="Q169" i="2"/>
  <c r="O169" i="2"/>
  <c r="O168" i="2" s="1"/>
  <c r="O167" i="2" s="1"/>
  <c r="M169" i="2"/>
  <c r="K169" i="2"/>
  <c r="K168" i="2" s="1"/>
  <c r="K167" i="2" s="1"/>
  <c r="J169" i="2"/>
  <c r="Q168" i="2"/>
  <c r="Q167" i="2" s="1"/>
  <c r="M168" i="2"/>
  <c r="L168" i="2"/>
  <c r="J168" i="2"/>
  <c r="J167" i="2" s="1"/>
  <c r="M167" i="2"/>
  <c r="L167" i="2"/>
  <c r="P166" i="2"/>
  <c r="L166" i="2"/>
  <c r="N166" i="2" s="1"/>
  <c r="N165" i="2" s="1"/>
  <c r="S165" i="2"/>
  <c r="S164" i="2" s="1"/>
  <c r="Q165" i="2"/>
  <c r="Q164" i="2" s="1"/>
  <c r="O165" i="2"/>
  <c r="O164" i="2" s="1"/>
  <c r="M165" i="2"/>
  <c r="M164" i="2" s="1"/>
  <c r="L165" i="2"/>
  <c r="L164" i="2" s="1"/>
  <c r="K165" i="2"/>
  <c r="J165" i="2"/>
  <c r="J164" i="2" s="1"/>
  <c r="N164" i="2"/>
  <c r="K164" i="2"/>
  <c r="R163" i="2"/>
  <c r="N163" i="2"/>
  <c r="P163" i="2" s="1"/>
  <c r="L163" i="2"/>
  <c r="S162" i="2"/>
  <c r="Q162" i="2"/>
  <c r="P162" i="2"/>
  <c r="P161" i="2" s="1"/>
  <c r="O162" i="2"/>
  <c r="N162" i="2"/>
  <c r="N161" i="2" s="1"/>
  <c r="M162" i="2"/>
  <c r="L162" i="2"/>
  <c r="L161" i="2" s="1"/>
  <c r="K162" i="2"/>
  <c r="J162" i="2"/>
  <c r="S161" i="2"/>
  <c r="Q161" i="2"/>
  <c r="O161" i="2"/>
  <c r="M161" i="2"/>
  <c r="K161" i="2"/>
  <c r="J161" i="2"/>
  <c r="L160" i="2"/>
  <c r="L159" i="2" s="1"/>
  <c r="S159" i="2"/>
  <c r="Q159" i="2"/>
  <c r="O159" i="2"/>
  <c r="M159" i="2"/>
  <c r="K159" i="2"/>
  <c r="J159" i="2"/>
  <c r="L158" i="2"/>
  <c r="L157" i="2" s="1"/>
  <c r="L156" i="2" s="1"/>
  <c r="L155" i="2" s="1"/>
  <c r="L154" i="2" s="1"/>
  <c r="S157" i="2"/>
  <c r="Q157" i="2"/>
  <c r="O157" i="2"/>
  <c r="O156" i="2" s="1"/>
  <c r="O155" i="2" s="1"/>
  <c r="O154" i="2" s="1"/>
  <c r="M157" i="2"/>
  <c r="M156" i="2" s="1"/>
  <c r="M155" i="2" s="1"/>
  <c r="M154" i="2" s="1"/>
  <c r="K157" i="2"/>
  <c r="J157" i="2"/>
  <c r="J156" i="2" s="1"/>
  <c r="J155" i="2" s="1"/>
  <c r="J154" i="2" s="1"/>
  <c r="Q156" i="2"/>
  <c r="Q155" i="2" s="1"/>
  <c r="Q154" i="2" s="1"/>
  <c r="K153" i="2"/>
  <c r="L153" i="2" s="1"/>
  <c r="N153" i="2" s="1"/>
  <c r="S152" i="2"/>
  <c r="Q152" i="2"/>
  <c r="Q149" i="2" s="1"/>
  <c r="Q148" i="2" s="1"/>
  <c r="Q147" i="2" s="1"/>
  <c r="O152" i="2"/>
  <c r="M152" i="2"/>
  <c r="M149" i="2" s="1"/>
  <c r="K152" i="2"/>
  <c r="K149" i="2" s="1"/>
  <c r="K148" i="2" s="1"/>
  <c r="K147" i="2" s="1"/>
  <c r="J152" i="2"/>
  <c r="J149" i="2" s="1"/>
  <c r="J148" i="2" s="1"/>
  <c r="J147" i="2" s="1"/>
  <c r="L151" i="2"/>
  <c r="S150" i="2"/>
  <c r="Q150" i="2"/>
  <c r="O150" i="2"/>
  <c r="M150" i="2"/>
  <c r="K150" i="2"/>
  <c r="J150" i="2"/>
  <c r="S149" i="2"/>
  <c r="O149" i="2"/>
  <c r="O148" i="2" s="1"/>
  <c r="O147" i="2" s="1"/>
  <c r="S148" i="2"/>
  <c r="S147" i="2" s="1"/>
  <c r="M148" i="2"/>
  <c r="M147" i="2" s="1"/>
  <c r="L146" i="2"/>
  <c r="L145" i="2" s="1"/>
  <c r="L144" i="2" s="1"/>
  <c r="S145" i="2"/>
  <c r="S144" i="2" s="1"/>
  <c r="Q145" i="2"/>
  <c r="Q144" i="2" s="1"/>
  <c r="O145" i="2"/>
  <c r="M145" i="2"/>
  <c r="M144" i="2" s="1"/>
  <c r="K145" i="2"/>
  <c r="J145" i="2"/>
  <c r="J144" i="2" s="1"/>
  <c r="O144" i="2"/>
  <c r="K144" i="2"/>
  <c r="P143" i="2"/>
  <c r="R143" i="2" s="1"/>
  <c r="L143" i="2"/>
  <c r="N143" i="2" s="1"/>
  <c r="N142" i="2" s="1"/>
  <c r="S142" i="2"/>
  <c r="Q142" i="2"/>
  <c r="O142" i="2"/>
  <c r="M142" i="2"/>
  <c r="L142" i="2"/>
  <c r="K142" i="2"/>
  <c r="J142" i="2"/>
  <c r="L141" i="2"/>
  <c r="N141" i="2" s="1"/>
  <c r="N140" i="2" s="1"/>
  <c r="N139" i="2" s="1"/>
  <c r="S140" i="2"/>
  <c r="S139" i="2" s="1"/>
  <c r="Q140" i="2"/>
  <c r="O140" i="2"/>
  <c r="M140" i="2"/>
  <c r="M139" i="2" s="1"/>
  <c r="K140" i="2"/>
  <c r="J140" i="2"/>
  <c r="J139" i="2"/>
  <c r="J138" i="2" s="1"/>
  <c r="J137" i="2" s="1"/>
  <c r="L136" i="2"/>
  <c r="N136" i="2" s="1"/>
  <c r="S135" i="2"/>
  <c r="S134" i="2" s="1"/>
  <c r="Q135" i="2"/>
  <c r="O135" i="2"/>
  <c r="M135" i="2"/>
  <c r="M134" i="2" s="1"/>
  <c r="K135" i="2"/>
  <c r="K134" i="2" s="1"/>
  <c r="K130" i="2" s="1"/>
  <c r="K129" i="2" s="1"/>
  <c r="J135" i="2"/>
  <c r="J134" i="2" s="1"/>
  <c r="Q134" i="2"/>
  <c r="O134" i="2"/>
  <c r="L133" i="2"/>
  <c r="N133" i="2" s="1"/>
  <c r="N132" i="2" s="1"/>
  <c r="S132" i="2"/>
  <c r="S131" i="2" s="1"/>
  <c r="S130" i="2" s="1"/>
  <c r="S129" i="2" s="1"/>
  <c r="Q132" i="2"/>
  <c r="Q131" i="2" s="1"/>
  <c r="O132" i="2"/>
  <c r="O131" i="2" s="1"/>
  <c r="M132" i="2"/>
  <c r="M131" i="2" s="1"/>
  <c r="L132" i="2"/>
  <c r="L131" i="2" s="1"/>
  <c r="K132" i="2"/>
  <c r="J132" i="2"/>
  <c r="N131" i="2"/>
  <c r="K131" i="2"/>
  <c r="J131" i="2"/>
  <c r="Q130" i="2"/>
  <c r="Q129" i="2" s="1"/>
  <c r="J126" i="2"/>
  <c r="L126" i="2" s="1"/>
  <c r="N126" i="2" s="1"/>
  <c r="M125" i="2"/>
  <c r="M124" i="2" s="1"/>
  <c r="L125" i="2"/>
  <c r="N125" i="2" s="1"/>
  <c r="P125" i="2" s="1"/>
  <c r="R125" i="2" s="1"/>
  <c r="T125" i="2" s="1"/>
  <c r="K125" i="2"/>
  <c r="S124" i="2"/>
  <c r="S123" i="2" s="1"/>
  <c r="Q124" i="2"/>
  <c r="O124" i="2"/>
  <c r="L124" i="2"/>
  <c r="L123" i="2" s="1"/>
  <c r="K124" i="2"/>
  <c r="J124" i="2"/>
  <c r="Q123" i="2"/>
  <c r="O123" i="2"/>
  <c r="M123" i="2"/>
  <c r="K123" i="2"/>
  <c r="J123" i="2"/>
  <c r="L122" i="2"/>
  <c r="L121" i="2" s="1"/>
  <c r="S121" i="2"/>
  <c r="Q121" i="2"/>
  <c r="O121" i="2"/>
  <c r="M121" i="2"/>
  <c r="K121" i="2"/>
  <c r="J121" i="2"/>
  <c r="S120" i="2"/>
  <c r="S119" i="2" s="1"/>
  <c r="Q120" i="2"/>
  <c r="Q119" i="2" s="1"/>
  <c r="Q118" i="2" s="1"/>
  <c r="O120" i="2"/>
  <c r="O119" i="2" s="1"/>
  <c r="O118" i="2" s="1"/>
  <c r="M120" i="2"/>
  <c r="M119" i="2" s="1"/>
  <c r="M118" i="2" s="1"/>
  <c r="K120" i="2"/>
  <c r="K119" i="2" s="1"/>
  <c r="K118" i="2" s="1"/>
  <c r="J120" i="2"/>
  <c r="J119" i="2" s="1"/>
  <c r="J118" i="2"/>
  <c r="P117" i="2"/>
  <c r="R117" i="2" s="1"/>
  <c r="N117" i="2"/>
  <c r="L117" i="2"/>
  <c r="L116" i="2"/>
  <c r="N116" i="2" s="1"/>
  <c r="P116" i="2" s="1"/>
  <c r="S115" i="2"/>
  <c r="S114" i="2" s="1"/>
  <c r="Q115" i="2"/>
  <c r="Q114" i="2" s="1"/>
  <c r="O115" i="2"/>
  <c r="M115" i="2"/>
  <c r="M114" i="2" s="1"/>
  <c r="K115" i="2"/>
  <c r="K114" i="2" s="1"/>
  <c r="J115" i="2"/>
  <c r="O114" i="2"/>
  <c r="J114" i="2"/>
  <c r="P113" i="2"/>
  <c r="R113" i="2" s="1"/>
  <c r="N113" i="2"/>
  <c r="N112" i="2" s="1"/>
  <c r="N111" i="2" s="1"/>
  <c r="L113" i="2"/>
  <c r="S112" i="2"/>
  <c r="S111" i="2" s="1"/>
  <c r="Q112" i="2"/>
  <c r="Q111" i="2" s="1"/>
  <c r="Q110" i="2" s="1"/>
  <c r="O112" i="2"/>
  <c r="O111" i="2" s="1"/>
  <c r="O110" i="2" s="1"/>
  <c r="M112" i="2"/>
  <c r="L112" i="2"/>
  <c r="L111" i="2" s="1"/>
  <c r="K112" i="2"/>
  <c r="K111" i="2" s="1"/>
  <c r="J112" i="2"/>
  <c r="M111" i="2"/>
  <c r="J111" i="2"/>
  <c r="J110" i="2" s="1"/>
  <c r="J109" i="2" s="1"/>
  <c r="L108" i="2"/>
  <c r="N108" i="2" s="1"/>
  <c r="N107" i="2" s="1"/>
  <c r="S107" i="2"/>
  <c r="Q107" i="2"/>
  <c r="O107" i="2"/>
  <c r="M107" i="2"/>
  <c r="K107" i="2"/>
  <c r="J107" i="2"/>
  <c r="S106" i="2"/>
  <c r="S101" i="2" s="1"/>
  <c r="Q106" i="2"/>
  <c r="O106" i="2"/>
  <c r="N106" i="2"/>
  <c r="M106" i="2"/>
  <c r="K106" i="2"/>
  <c r="J106" i="2"/>
  <c r="L105" i="2"/>
  <c r="L104" i="2" s="1"/>
  <c r="L103" i="2" s="1"/>
  <c r="L102" i="2" s="1"/>
  <c r="S104" i="2"/>
  <c r="Q104" i="2"/>
  <c r="O104" i="2"/>
  <c r="M104" i="2"/>
  <c r="K104" i="2"/>
  <c r="K103" i="2" s="1"/>
  <c r="K102" i="2" s="1"/>
  <c r="K101" i="2" s="1"/>
  <c r="K95" i="2" s="1"/>
  <c r="K94" i="2" s="1"/>
  <c r="J104" i="2"/>
  <c r="J103" i="2" s="1"/>
  <c r="J102" i="2" s="1"/>
  <c r="J101" i="2" s="1"/>
  <c r="J95" i="2" s="1"/>
  <c r="J94" i="2" s="1"/>
  <c r="S103" i="2"/>
  <c r="S102" i="2" s="1"/>
  <c r="Q103" i="2"/>
  <c r="O103" i="2"/>
  <c r="O102" i="2" s="1"/>
  <c r="M103" i="2"/>
  <c r="Q102" i="2"/>
  <c r="M102" i="2"/>
  <c r="M101" i="2" s="1"/>
  <c r="M95" i="2" s="1"/>
  <c r="M94" i="2" s="1"/>
  <c r="Q101" i="2"/>
  <c r="Q95" i="2" s="1"/>
  <c r="Q94" i="2" s="1"/>
  <c r="O101" i="2"/>
  <c r="O95" i="2" s="1"/>
  <c r="O94" i="2" s="1"/>
  <c r="T100" i="2"/>
  <c r="P100" i="2"/>
  <c r="N100" i="2"/>
  <c r="L100" i="2"/>
  <c r="T99" i="2"/>
  <c r="T98" i="2" s="1"/>
  <c r="S99" i="2"/>
  <c r="R99" i="2"/>
  <c r="Q99" i="2"/>
  <c r="P99" i="2"/>
  <c r="O99" i="2"/>
  <c r="N99" i="2"/>
  <c r="M99" i="2"/>
  <c r="L99" i="2"/>
  <c r="K99" i="2"/>
  <c r="J99" i="2"/>
  <c r="S98" i="2"/>
  <c r="S97" i="2" s="1"/>
  <c r="R98" i="2"/>
  <c r="R97" i="2" s="1"/>
  <c r="R96" i="2" s="1"/>
  <c r="T97" i="2"/>
  <c r="T96" i="2" s="1"/>
  <c r="S96" i="2"/>
  <c r="L93" i="2"/>
  <c r="L92" i="2" s="1"/>
  <c r="S92" i="2"/>
  <c r="S91" i="2" s="1"/>
  <c r="S90" i="2" s="1"/>
  <c r="Q92" i="2"/>
  <c r="Q91" i="2" s="1"/>
  <c r="Q90" i="2" s="1"/>
  <c r="O92" i="2"/>
  <c r="O91" i="2" s="1"/>
  <c r="O90" i="2" s="1"/>
  <c r="M92" i="2"/>
  <c r="K92" i="2"/>
  <c r="K91" i="2" s="1"/>
  <c r="K90" i="2" s="1"/>
  <c r="J92" i="2"/>
  <c r="M91" i="2"/>
  <c r="L91" i="2"/>
  <c r="L90" i="2" s="1"/>
  <c r="J91" i="2"/>
  <c r="J90" i="2" s="1"/>
  <c r="M90" i="2"/>
  <c r="M82" i="2" s="1"/>
  <c r="L89" i="2"/>
  <c r="N89" i="2" s="1"/>
  <c r="P89" i="2" s="1"/>
  <c r="J89" i="2"/>
  <c r="S88" i="2"/>
  <c r="Q88" i="2"/>
  <c r="O88" i="2"/>
  <c r="N88" i="2"/>
  <c r="M88" i="2"/>
  <c r="K88" i="2"/>
  <c r="J88" i="2"/>
  <c r="L87" i="2"/>
  <c r="L86" i="2" s="1"/>
  <c r="J87" i="2"/>
  <c r="S86" i="2"/>
  <c r="Q86" i="2"/>
  <c r="O86" i="2"/>
  <c r="O85" i="2" s="1"/>
  <c r="M86" i="2"/>
  <c r="K86" i="2"/>
  <c r="K85" i="2" s="1"/>
  <c r="K84" i="2" s="1"/>
  <c r="K83" i="2" s="1"/>
  <c r="J86" i="2"/>
  <c r="Q85" i="2"/>
  <c r="Q84" i="2" s="1"/>
  <c r="Q83" i="2" s="1"/>
  <c r="Q82" i="2" s="1"/>
  <c r="M85" i="2"/>
  <c r="O84" i="2"/>
  <c r="O83" i="2" s="1"/>
  <c r="M84" i="2"/>
  <c r="M83" i="2" s="1"/>
  <c r="L81" i="2"/>
  <c r="L80" i="2" s="1"/>
  <c r="L79" i="2" s="1"/>
  <c r="S80" i="2"/>
  <c r="S79" i="2" s="1"/>
  <c r="Q80" i="2"/>
  <c r="Q79" i="2" s="1"/>
  <c r="O80" i="2"/>
  <c r="O79" i="2" s="1"/>
  <c r="M80" i="2"/>
  <c r="K80" i="2"/>
  <c r="K79" i="2" s="1"/>
  <c r="J80" i="2"/>
  <c r="J79" i="2" s="1"/>
  <c r="M79" i="2"/>
  <c r="L78" i="2"/>
  <c r="L77" i="2" s="1"/>
  <c r="L76" i="2" s="1"/>
  <c r="L75" i="2" s="1"/>
  <c r="S77" i="2"/>
  <c r="S76" i="2" s="1"/>
  <c r="S75" i="2" s="1"/>
  <c r="Q77" i="2"/>
  <c r="O77" i="2"/>
  <c r="M77" i="2"/>
  <c r="M76" i="2" s="1"/>
  <c r="K77" i="2"/>
  <c r="K76" i="2" s="1"/>
  <c r="K75" i="2" s="1"/>
  <c r="J77" i="2"/>
  <c r="J76" i="2" s="1"/>
  <c r="J75" i="2" s="1"/>
  <c r="Q76" i="2"/>
  <c r="O76" i="2"/>
  <c r="O75" i="2"/>
  <c r="L73" i="2"/>
  <c r="L72" i="2" s="1"/>
  <c r="L71" i="2" s="1"/>
  <c r="L70" i="2" s="1"/>
  <c r="L69" i="2" s="1"/>
  <c r="S72" i="2"/>
  <c r="S71" i="2" s="1"/>
  <c r="S70" i="2" s="1"/>
  <c r="S69" i="2" s="1"/>
  <c r="Q72" i="2"/>
  <c r="O72" i="2"/>
  <c r="O71" i="2" s="1"/>
  <c r="O70" i="2" s="1"/>
  <c r="O69" i="2" s="1"/>
  <c r="M72" i="2"/>
  <c r="K72" i="2"/>
  <c r="K71" i="2" s="1"/>
  <c r="K70" i="2" s="1"/>
  <c r="K69" i="2" s="1"/>
  <c r="J72" i="2"/>
  <c r="Q71" i="2"/>
  <c r="Q70" i="2" s="1"/>
  <c r="Q69" i="2" s="1"/>
  <c r="M71" i="2"/>
  <c r="M70" i="2" s="1"/>
  <c r="M69" i="2" s="1"/>
  <c r="J71" i="2"/>
  <c r="J70" i="2" s="1"/>
  <c r="J69" i="2" s="1"/>
  <c r="J68" i="2"/>
  <c r="L68" i="2" s="1"/>
  <c r="S67" i="2"/>
  <c r="Q67" i="2"/>
  <c r="O67" i="2"/>
  <c r="M67" i="2"/>
  <c r="K67" i="2"/>
  <c r="L66" i="2"/>
  <c r="N66" i="2" s="1"/>
  <c r="J66" i="2"/>
  <c r="L65" i="2"/>
  <c r="N65" i="2" s="1"/>
  <c r="P65" i="2" s="1"/>
  <c r="R65" i="2" s="1"/>
  <c r="T65" i="2" s="1"/>
  <c r="S64" i="2"/>
  <c r="S63" i="2" s="1"/>
  <c r="S62" i="2" s="1"/>
  <c r="Q64" i="2"/>
  <c r="Q63" i="2" s="1"/>
  <c r="Q62" i="2" s="1"/>
  <c r="O64" i="2"/>
  <c r="O63" i="2" s="1"/>
  <c r="O62" i="2" s="1"/>
  <c r="M64" i="2"/>
  <c r="M63" i="2" s="1"/>
  <c r="M62" i="2" s="1"/>
  <c r="K64" i="2"/>
  <c r="K63" i="2" s="1"/>
  <c r="K62" i="2" s="1"/>
  <c r="J64" i="2"/>
  <c r="L59" i="2"/>
  <c r="N59" i="2" s="1"/>
  <c r="S58" i="2"/>
  <c r="S57" i="2" s="1"/>
  <c r="Q58" i="2"/>
  <c r="Q57" i="2" s="1"/>
  <c r="O58" i="2"/>
  <c r="O57" i="2" s="1"/>
  <c r="M58" i="2"/>
  <c r="M57" i="2" s="1"/>
  <c r="L58" i="2"/>
  <c r="L57" i="2" s="1"/>
  <c r="K58" i="2"/>
  <c r="K57" i="2" s="1"/>
  <c r="J58" i="2"/>
  <c r="J57" i="2" s="1"/>
  <c r="J56" i="2"/>
  <c r="L56" i="2" s="1"/>
  <c r="S55" i="2"/>
  <c r="S54" i="2" s="1"/>
  <c r="Q55" i="2"/>
  <c r="Q54" i="2" s="1"/>
  <c r="O55" i="2"/>
  <c r="O54" i="2" s="1"/>
  <c r="M55" i="2"/>
  <c r="M54" i="2" s="1"/>
  <c r="K55" i="2"/>
  <c r="K54" i="2" s="1"/>
  <c r="N53" i="2"/>
  <c r="P53" i="2" s="1"/>
  <c r="L53" i="2"/>
  <c r="S52" i="2"/>
  <c r="Q52" i="2"/>
  <c r="O52" i="2"/>
  <c r="M52" i="2"/>
  <c r="L52" i="2"/>
  <c r="K52" i="2"/>
  <c r="J52" i="2"/>
  <c r="N51" i="2"/>
  <c r="P51" i="2" s="1"/>
  <c r="L51" i="2"/>
  <c r="L50" i="2" s="1"/>
  <c r="L49" i="2" s="1"/>
  <c r="L48" i="2" s="1"/>
  <c r="L47" i="2" s="1"/>
  <c r="S50" i="2"/>
  <c r="Q50" i="2"/>
  <c r="O50" i="2"/>
  <c r="O49" i="2" s="1"/>
  <c r="O48" i="2" s="1"/>
  <c r="O47" i="2" s="1"/>
  <c r="M50" i="2"/>
  <c r="M49" i="2" s="1"/>
  <c r="M48" i="2" s="1"/>
  <c r="M47" i="2" s="1"/>
  <c r="K50" i="2"/>
  <c r="K49" i="2" s="1"/>
  <c r="K48" i="2" s="1"/>
  <c r="K47" i="2" s="1"/>
  <c r="J50" i="2"/>
  <c r="J49" i="2" s="1"/>
  <c r="J48" i="2" s="1"/>
  <c r="J47" i="2" s="1"/>
  <c r="Q49" i="2"/>
  <c r="Q48" i="2" s="1"/>
  <c r="Q47" i="2" s="1"/>
  <c r="L46" i="2"/>
  <c r="N46" i="2" s="1"/>
  <c r="S45" i="2"/>
  <c r="S44" i="2" s="1"/>
  <c r="Q45" i="2"/>
  <c r="Q44" i="2" s="1"/>
  <c r="O45" i="2"/>
  <c r="O44" i="2" s="1"/>
  <c r="M45" i="2"/>
  <c r="M44" i="2" s="1"/>
  <c r="K45" i="2"/>
  <c r="K44" i="2" s="1"/>
  <c r="J45" i="2"/>
  <c r="J44" i="2"/>
  <c r="T43" i="2"/>
  <c r="T42" i="2"/>
  <c r="T41" i="2"/>
  <c r="S41" i="2"/>
  <c r="R41" i="2"/>
  <c r="L40" i="2"/>
  <c r="N40" i="2" s="1"/>
  <c r="S39" i="2"/>
  <c r="S38" i="2" s="1"/>
  <c r="Q39" i="2"/>
  <c r="Q38" i="2" s="1"/>
  <c r="Q37" i="2" s="1"/>
  <c r="Q36" i="2" s="1"/>
  <c r="O39" i="2"/>
  <c r="O38" i="2" s="1"/>
  <c r="O37" i="2" s="1"/>
  <c r="M39" i="2"/>
  <c r="M38" i="2" s="1"/>
  <c r="L39" i="2"/>
  <c r="L38" i="2" s="1"/>
  <c r="K39" i="2"/>
  <c r="K38" i="2" s="1"/>
  <c r="K37" i="2" s="1"/>
  <c r="K36" i="2" s="1"/>
  <c r="J39" i="2"/>
  <c r="J38" i="2"/>
  <c r="L35" i="2"/>
  <c r="N35" i="2" s="1"/>
  <c r="S34" i="2"/>
  <c r="Q34" i="2"/>
  <c r="Q33" i="2" s="1"/>
  <c r="Q32" i="2" s="1"/>
  <c r="O34" i="2"/>
  <c r="M34" i="2"/>
  <c r="M33" i="2" s="1"/>
  <c r="M32" i="2" s="1"/>
  <c r="L34" i="2"/>
  <c r="L33" i="2" s="1"/>
  <c r="L32" i="2" s="1"/>
  <c r="L31" i="2" s="1"/>
  <c r="K34" i="2"/>
  <c r="J34" i="2"/>
  <c r="J33" i="2" s="1"/>
  <c r="J32" i="2" s="1"/>
  <c r="J31" i="2" s="1"/>
  <c r="S33" i="2"/>
  <c r="S32" i="2" s="1"/>
  <c r="S31" i="2" s="1"/>
  <c r="O33" i="2"/>
  <c r="O32" i="2" s="1"/>
  <c r="O31" i="2" s="1"/>
  <c r="K33" i="2"/>
  <c r="K32" i="2" s="1"/>
  <c r="K31" i="2" s="1"/>
  <c r="Q31" i="2"/>
  <c r="M31" i="2"/>
  <c r="L30" i="2"/>
  <c r="S29" i="2"/>
  <c r="S28" i="2" s="1"/>
  <c r="Q29" i="2"/>
  <c r="Q28" i="2" s="1"/>
  <c r="O29" i="2"/>
  <c r="O28" i="2" s="1"/>
  <c r="M29" i="2"/>
  <c r="M28" i="2" s="1"/>
  <c r="K29" i="2"/>
  <c r="K28" i="2" s="1"/>
  <c r="J29" i="2"/>
  <c r="J28" i="2" s="1"/>
  <c r="L27" i="2"/>
  <c r="N27" i="2" s="1"/>
  <c r="S26" i="2"/>
  <c r="S25" i="2" s="1"/>
  <c r="S24" i="2" s="1"/>
  <c r="S23" i="2" s="1"/>
  <c r="Q26" i="2"/>
  <c r="Q25" i="2" s="1"/>
  <c r="O26" i="2"/>
  <c r="M26" i="2"/>
  <c r="M25" i="2" s="1"/>
  <c r="L26" i="2"/>
  <c r="L25" i="2" s="1"/>
  <c r="K26" i="2"/>
  <c r="J26" i="2"/>
  <c r="J25" i="2" s="1"/>
  <c r="O25" i="2"/>
  <c r="O24" i="2" s="1"/>
  <c r="O23" i="2" s="1"/>
  <c r="K25" i="2"/>
  <c r="K24" i="2"/>
  <c r="K23" i="2" s="1"/>
  <c r="J24" i="2"/>
  <c r="J23" i="2" s="1"/>
  <c r="L22" i="2"/>
  <c r="L21" i="2" s="1"/>
  <c r="L20" i="2" s="1"/>
  <c r="J22" i="2"/>
  <c r="S21" i="2"/>
  <c r="S20" i="2" s="1"/>
  <c r="Q21" i="2"/>
  <c r="O21" i="2"/>
  <c r="O20" i="2" s="1"/>
  <c r="M21" i="2"/>
  <c r="K21" i="2"/>
  <c r="K20" i="2" s="1"/>
  <c r="J21" i="2"/>
  <c r="Q20" i="2"/>
  <c r="M20" i="2"/>
  <c r="J20" i="2"/>
  <c r="L19" i="2"/>
  <c r="L18" i="2"/>
  <c r="N18" i="2" s="1"/>
  <c r="P18" i="2" s="1"/>
  <c r="S17" i="2"/>
  <c r="Q17" i="2"/>
  <c r="O17" i="2"/>
  <c r="M17" i="2"/>
  <c r="K17" i="2"/>
  <c r="J17" i="2"/>
  <c r="J16" i="2"/>
  <c r="L16" i="2" s="1"/>
  <c r="L15" i="2" s="1"/>
  <c r="S15" i="2"/>
  <c r="Q15" i="2"/>
  <c r="O15" i="2"/>
  <c r="M15" i="2"/>
  <c r="K15" i="2"/>
  <c r="J14" i="2"/>
  <c r="S13" i="2"/>
  <c r="S12" i="2" s="1"/>
  <c r="S11" i="2" s="1"/>
  <c r="Q13" i="2"/>
  <c r="O13" i="2"/>
  <c r="M13" i="2"/>
  <c r="K13" i="2"/>
  <c r="K12" i="2"/>
  <c r="K11" i="2" s="1"/>
  <c r="K10" i="2" s="1"/>
  <c r="Q413" i="2" l="1"/>
  <c r="Q412" i="2" s="1"/>
  <c r="Q411" i="2" s="1"/>
  <c r="Q410" i="2" s="1"/>
  <c r="L445" i="2"/>
  <c r="N447" i="2"/>
  <c r="N445" i="2" s="1"/>
  <c r="O477" i="2"/>
  <c r="O476" i="2" s="1"/>
  <c r="O475" i="2" s="1"/>
  <c r="Q444" i="2"/>
  <c r="Q443" i="2" s="1"/>
  <c r="Q442" i="2" s="1"/>
  <c r="Q441" i="2" s="1"/>
  <c r="Q409" i="2" s="1"/>
  <c r="Q485" i="2"/>
  <c r="Q474" i="2" s="1"/>
  <c r="Q473" i="2" s="1"/>
  <c r="K444" i="2"/>
  <c r="M477" i="2"/>
  <c r="M476" i="2" s="1"/>
  <c r="M475" i="2" s="1"/>
  <c r="S455" i="2"/>
  <c r="J462" i="2"/>
  <c r="O462" i="2"/>
  <c r="O444" i="2"/>
  <c r="O443" i="2" s="1"/>
  <c r="O442" i="2" s="1"/>
  <c r="O441" i="2" s="1"/>
  <c r="M404" i="2"/>
  <c r="M398" i="2" s="1"/>
  <c r="M397" i="2" s="1"/>
  <c r="M396" i="2" s="1"/>
  <c r="M371" i="2" s="1"/>
  <c r="S413" i="2"/>
  <c r="S412" i="2" s="1"/>
  <c r="S411" i="2" s="1"/>
  <c r="S410" i="2" s="1"/>
  <c r="M444" i="2"/>
  <c r="M443" i="2" s="1"/>
  <c r="M442" i="2" s="1"/>
  <c r="M441" i="2" s="1"/>
  <c r="Q462" i="2"/>
  <c r="Q455" i="2" s="1"/>
  <c r="S477" i="2"/>
  <c r="S476" i="2" s="1"/>
  <c r="S475" i="2" s="1"/>
  <c r="K443" i="2"/>
  <c r="K442" i="2" s="1"/>
  <c r="K441" i="2" s="1"/>
  <c r="L482" i="2"/>
  <c r="L477" i="2" s="1"/>
  <c r="L476" i="2" s="1"/>
  <c r="L475" i="2" s="1"/>
  <c r="S443" i="2"/>
  <c r="S442" i="2" s="1"/>
  <c r="S441" i="2" s="1"/>
  <c r="O413" i="2"/>
  <c r="O412" i="2" s="1"/>
  <c r="O411" i="2" s="1"/>
  <c r="O410" i="2" s="1"/>
  <c r="J444" i="2"/>
  <c r="J443" i="2" s="1"/>
  <c r="J442" i="2" s="1"/>
  <c r="J441" i="2" s="1"/>
  <c r="L453" i="2"/>
  <c r="L452" i="2" s="1"/>
  <c r="L451" i="2" s="1"/>
  <c r="O455" i="2"/>
  <c r="N453" i="2"/>
  <c r="N452" i="2" s="1"/>
  <c r="N451" i="2" s="1"/>
  <c r="P454" i="2"/>
  <c r="R454" i="2" s="1"/>
  <c r="T454" i="2" s="1"/>
  <c r="T453" i="2" s="1"/>
  <c r="T452" i="2" s="1"/>
  <c r="T451" i="2" s="1"/>
  <c r="N460" i="2"/>
  <c r="N459" i="2" s="1"/>
  <c r="N458" i="2" s="1"/>
  <c r="N457" i="2" s="1"/>
  <c r="N456" i="2" s="1"/>
  <c r="P461" i="2"/>
  <c r="P460" i="2" s="1"/>
  <c r="P459" i="2" s="1"/>
  <c r="P458" i="2" s="1"/>
  <c r="P457" i="2" s="1"/>
  <c r="P456" i="2" s="1"/>
  <c r="K462" i="2"/>
  <c r="N482" i="2"/>
  <c r="P450" i="2"/>
  <c r="R450" i="2" s="1"/>
  <c r="N449" i="2"/>
  <c r="N448" i="2" s="1"/>
  <c r="N444" i="2" s="1"/>
  <c r="N443" i="2" s="1"/>
  <c r="N442" i="2" s="1"/>
  <c r="N441" i="2" s="1"/>
  <c r="N471" i="2"/>
  <c r="N470" i="2" s="1"/>
  <c r="N469" i="2" s="1"/>
  <c r="N468" i="2" s="1"/>
  <c r="N462" i="2" s="1"/>
  <c r="P472" i="2"/>
  <c r="R472" i="2" s="1"/>
  <c r="T472" i="2" s="1"/>
  <c r="T471" i="2" s="1"/>
  <c r="T470" i="2" s="1"/>
  <c r="T469" i="2" s="1"/>
  <c r="T468" i="2" s="1"/>
  <c r="M455" i="2"/>
  <c r="J455" i="2"/>
  <c r="K455" i="2"/>
  <c r="P494" i="2"/>
  <c r="N493" i="2"/>
  <c r="N492" i="2" s="1"/>
  <c r="N491" i="2" s="1"/>
  <c r="N490" i="2" s="1"/>
  <c r="M413" i="2"/>
  <c r="M412" i="2" s="1"/>
  <c r="M411" i="2" s="1"/>
  <c r="M410" i="2" s="1"/>
  <c r="N446" i="2"/>
  <c r="L449" i="2"/>
  <c r="L448" i="2" s="1"/>
  <c r="L460" i="2"/>
  <c r="L459" i="2" s="1"/>
  <c r="L458" i="2" s="1"/>
  <c r="L457" i="2" s="1"/>
  <c r="L456" i="2" s="1"/>
  <c r="L471" i="2"/>
  <c r="L470" i="2" s="1"/>
  <c r="L469" i="2" s="1"/>
  <c r="L468" i="2" s="1"/>
  <c r="L462" i="2" s="1"/>
  <c r="N488" i="2"/>
  <c r="N487" i="2" s="1"/>
  <c r="N486" i="2" s="1"/>
  <c r="L493" i="2"/>
  <c r="L492" i="2" s="1"/>
  <c r="L491" i="2" s="1"/>
  <c r="L490" i="2" s="1"/>
  <c r="K485" i="2"/>
  <c r="K474" i="2" s="1"/>
  <c r="K473" i="2" s="1"/>
  <c r="S485" i="2"/>
  <c r="S474" i="2" s="1"/>
  <c r="S473" i="2" s="1"/>
  <c r="N417" i="2"/>
  <c r="N440" i="2"/>
  <c r="P447" i="2"/>
  <c r="P446" i="2" s="1"/>
  <c r="P467" i="2"/>
  <c r="N479" i="2"/>
  <c r="P479" i="2" s="1"/>
  <c r="R479" i="2" s="1"/>
  <c r="L485" i="2"/>
  <c r="K413" i="2"/>
  <c r="K412" i="2" s="1"/>
  <c r="K411" i="2" s="1"/>
  <c r="K410" i="2" s="1"/>
  <c r="L418" i="2"/>
  <c r="O485" i="2"/>
  <c r="O474" i="2" s="1"/>
  <c r="O473" i="2" s="1"/>
  <c r="L386" i="2"/>
  <c r="P304" i="2"/>
  <c r="N303" i="2"/>
  <c r="N302" i="2" s="1"/>
  <c r="R320" i="2"/>
  <c r="P319" i="2"/>
  <c r="P318" i="2" s="1"/>
  <c r="S356" i="2"/>
  <c r="S355" i="2" s="1"/>
  <c r="P341" i="2"/>
  <c r="N340" i="2"/>
  <c r="N339" i="2" s="1"/>
  <c r="N338" i="2" s="1"/>
  <c r="N337" i="2" s="1"/>
  <c r="S286" i="2"/>
  <c r="L335" i="2"/>
  <c r="L334" i="2" s="1"/>
  <c r="L333" i="2" s="1"/>
  <c r="L340" i="2"/>
  <c r="L339" i="2" s="1"/>
  <c r="L338" i="2" s="1"/>
  <c r="L337" i="2" s="1"/>
  <c r="M343" i="2"/>
  <c r="M342" i="2" s="1"/>
  <c r="S347" i="2"/>
  <c r="N351" i="2"/>
  <c r="L352" i="2"/>
  <c r="J357" i="2"/>
  <c r="J356" i="2" s="1"/>
  <c r="J355" i="2" s="1"/>
  <c r="Q357" i="2"/>
  <c r="Q356" i="2" s="1"/>
  <c r="Q355" i="2" s="1"/>
  <c r="Q372" i="2"/>
  <c r="Q371" i="2" s="1"/>
  <c r="J386" i="2"/>
  <c r="S279" i="2"/>
  <c r="O343" i="2"/>
  <c r="O342" i="2" s="1"/>
  <c r="N348" i="2"/>
  <c r="N352" i="2"/>
  <c r="N369" i="2"/>
  <c r="N368" i="2" s="1"/>
  <c r="N375" i="2"/>
  <c r="N374" i="2" s="1"/>
  <c r="N373" i="2" s="1"/>
  <c r="N372" i="2" s="1"/>
  <c r="L378" i="2"/>
  <c r="L377" i="2" s="1"/>
  <c r="Q380" i="2"/>
  <c r="S380" i="2"/>
  <c r="P299" i="2"/>
  <c r="P307" i="2"/>
  <c r="P306" i="2" s="1"/>
  <c r="P305" i="2" s="1"/>
  <c r="J327" i="2"/>
  <c r="J326" i="2" s="1"/>
  <c r="Q327" i="2"/>
  <c r="Q326" i="2" s="1"/>
  <c r="Q325" i="2" s="1"/>
  <c r="J343" i="2"/>
  <c r="J342" i="2" s="1"/>
  <c r="M356" i="2"/>
  <c r="M355" i="2" s="1"/>
  <c r="M325" i="2" s="1"/>
  <c r="K380" i="2"/>
  <c r="K371" i="2" s="1"/>
  <c r="S241" i="2"/>
  <c r="P279" i="2"/>
  <c r="J301" i="2"/>
  <c r="J300" i="2" s="1"/>
  <c r="N309" i="2"/>
  <c r="P309" i="2" s="1"/>
  <c r="P308" i="2" s="1"/>
  <c r="O301" i="2"/>
  <c r="O300" i="2" s="1"/>
  <c r="N312" i="2"/>
  <c r="P312" i="2" s="1"/>
  <c r="P311" i="2" s="1"/>
  <c r="O325" i="2"/>
  <c r="K343" i="2"/>
  <c r="K342" i="2" s="1"/>
  <c r="S343" i="2"/>
  <c r="S342" i="2" s="1"/>
  <c r="L347" i="2"/>
  <c r="P379" i="2"/>
  <c r="K241" i="2"/>
  <c r="Q243" i="2"/>
  <c r="Q242" i="2" s="1"/>
  <c r="O243" i="2"/>
  <c r="O242" i="2" s="1"/>
  <c r="O241" i="2" s="1"/>
  <c r="P219" i="2"/>
  <c r="Q224" i="2"/>
  <c r="Q223" i="2" s="1"/>
  <c r="Q214" i="2" s="1"/>
  <c r="J216" i="2"/>
  <c r="J215" i="2" s="1"/>
  <c r="J214" i="2" s="1"/>
  <c r="K225" i="2"/>
  <c r="N229" i="2"/>
  <c r="P229" i="2" s="1"/>
  <c r="R229" i="2" s="1"/>
  <c r="N231" i="2"/>
  <c r="M224" i="2"/>
  <c r="M223" i="2" s="1"/>
  <c r="K224" i="2"/>
  <c r="K223" i="2" s="1"/>
  <c r="K214" i="2" s="1"/>
  <c r="P199" i="2"/>
  <c r="P198" i="2" s="1"/>
  <c r="N198" i="2"/>
  <c r="O171" i="2"/>
  <c r="M178" i="2"/>
  <c r="N185" i="2"/>
  <c r="N184" i="2" s="1"/>
  <c r="N183" i="2" s="1"/>
  <c r="O187" i="2"/>
  <c r="O186" i="2" s="1"/>
  <c r="M171" i="2"/>
  <c r="L178" i="2"/>
  <c r="K186" i="2"/>
  <c r="K171" i="2" s="1"/>
  <c r="N190" i="2"/>
  <c r="S187" i="2"/>
  <c r="S186" i="2" s="1"/>
  <c r="S171" i="2" s="1"/>
  <c r="P177" i="2"/>
  <c r="R177" i="2" s="1"/>
  <c r="N176" i="2"/>
  <c r="N175" i="2" s="1"/>
  <c r="N174" i="2" s="1"/>
  <c r="N173" i="2" s="1"/>
  <c r="N172" i="2" s="1"/>
  <c r="L149" i="2"/>
  <c r="L148" i="2" s="1"/>
  <c r="L147" i="2" s="1"/>
  <c r="J130" i="2"/>
  <c r="J129" i="2" s="1"/>
  <c r="L152" i="2"/>
  <c r="O139" i="2"/>
  <c r="O138" i="2" s="1"/>
  <c r="O137" i="2" s="1"/>
  <c r="M130" i="2"/>
  <c r="M129" i="2" s="1"/>
  <c r="O130" i="2"/>
  <c r="O129" i="2" s="1"/>
  <c r="P133" i="2"/>
  <c r="P132" i="2" s="1"/>
  <c r="P131" i="2" s="1"/>
  <c r="K139" i="2"/>
  <c r="K138" i="2" s="1"/>
  <c r="K137" i="2" s="1"/>
  <c r="S138" i="2"/>
  <c r="S137" i="2" s="1"/>
  <c r="S128" i="2" s="1"/>
  <c r="S127" i="2" s="1"/>
  <c r="M138" i="2"/>
  <c r="M137" i="2" s="1"/>
  <c r="K156" i="2"/>
  <c r="K155" i="2" s="1"/>
  <c r="K154" i="2" s="1"/>
  <c r="S156" i="2"/>
  <c r="S155" i="2" s="1"/>
  <c r="S154" i="2" s="1"/>
  <c r="S118" i="2"/>
  <c r="O109" i="2"/>
  <c r="S110" i="2"/>
  <c r="M110" i="2"/>
  <c r="M109" i="2" s="1"/>
  <c r="Q109" i="2"/>
  <c r="S95" i="2"/>
  <c r="S94" i="2" s="1"/>
  <c r="L107" i="2"/>
  <c r="N105" i="2"/>
  <c r="P108" i="2"/>
  <c r="P107" i="2" s="1"/>
  <c r="S74" i="2"/>
  <c r="K9" i="2"/>
  <c r="J37" i="2"/>
  <c r="S49" i="2"/>
  <c r="S48" i="2" s="1"/>
  <c r="S47" i="2" s="1"/>
  <c r="Q61" i="2"/>
  <c r="Q60" i="2" s="1"/>
  <c r="K82" i="2"/>
  <c r="K74" i="2" s="1"/>
  <c r="S85" i="2"/>
  <c r="S84" i="2" s="1"/>
  <c r="S83" i="2" s="1"/>
  <c r="S82" i="2" s="1"/>
  <c r="O82" i="2"/>
  <c r="O74" i="2" s="1"/>
  <c r="O36" i="2"/>
  <c r="L45" i="2"/>
  <c r="L44" i="2" s="1"/>
  <c r="N50" i="2"/>
  <c r="N49" i="2" s="1"/>
  <c r="N48" i="2" s="1"/>
  <c r="N47" i="2" s="1"/>
  <c r="K61" i="2"/>
  <c r="K60" i="2" s="1"/>
  <c r="S61" i="2"/>
  <c r="S60" i="2" s="1"/>
  <c r="Q75" i="2"/>
  <c r="Q74" i="2" s="1"/>
  <c r="M61" i="2"/>
  <c r="M60" i="2" s="1"/>
  <c r="N52" i="2"/>
  <c r="O61" i="2"/>
  <c r="O60" i="2" s="1"/>
  <c r="J85" i="2"/>
  <c r="J84" i="2" s="1"/>
  <c r="J83" i="2" s="1"/>
  <c r="J82" i="2" s="1"/>
  <c r="J74" i="2" s="1"/>
  <c r="S10" i="2"/>
  <c r="O12" i="2"/>
  <c r="O11" i="2" s="1"/>
  <c r="O10" i="2" s="1"/>
  <c r="L17" i="2"/>
  <c r="M12" i="2"/>
  <c r="M11" i="2" s="1"/>
  <c r="N19" i="2"/>
  <c r="P19" i="2" s="1"/>
  <c r="R19" i="2" s="1"/>
  <c r="T19" i="2" s="1"/>
  <c r="Q24" i="2"/>
  <c r="Q23" i="2" s="1"/>
  <c r="Q12" i="2"/>
  <c r="M24" i="2"/>
  <c r="M23" i="2" s="1"/>
  <c r="R18" i="2"/>
  <c r="P17" i="2"/>
  <c r="L14" i="2"/>
  <c r="J13" i="2"/>
  <c r="N16" i="2"/>
  <c r="N30" i="2"/>
  <c r="L29" i="2"/>
  <c r="L28" i="2" s="1"/>
  <c r="L24" i="2" s="1"/>
  <c r="L23" i="2" s="1"/>
  <c r="L37" i="2"/>
  <c r="R89" i="2"/>
  <c r="P88" i="2"/>
  <c r="O128" i="2"/>
  <c r="O127" i="2" s="1"/>
  <c r="Q11" i="2"/>
  <c r="N17" i="2"/>
  <c r="P27" i="2"/>
  <c r="N26" i="2"/>
  <c r="N25" i="2" s="1"/>
  <c r="M37" i="2"/>
  <c r="M36" i="2" s="1"/>
  <c r="P40" i="2"/>
  <c r="N39" i="2"/>
  <c r="N38" i="2" s="1"/>
  <c r="R53" i="2"/>
  <c r="P52" i="2"/>
  <c r="N64" i="2"/>
  <c r="P66" i="2"/>
  <c r="T113" i="2"/>
  <c r="T112" i="2" s="1"/>
  <c r="T111" i="2" s="1"/>
  <c r="R112" i="2"/>
  <c r="R111" i="2" s="1"/>
  <c r="T117" i="2"/>
  <c r="T115" i="2" s="1"/>
  <c r="T114" i="2" s="1"/>
  <c r="K128" i="2"/>
  <c r="K127" i="2" s="1"/>
  <c r="J128" i="2"/>
  <c r="J127" i="2" s="1"/>
  <c r="P115" i="2"/>
  <c r="P114" i="2" s="1"/>
  <c r="R116" i="2"/>
  <c r="T116" i="2" s="1"/>
  <c r="R142" i="2"/>
  <c r="T143" i="2"/>
  <c r="T142" i="2" s="1"/>
  <c r="P46" i="2"/>
  <c r="N45" i="2"/>
  <c r="N44" i="2" s="1"/>
  <c r="R51" i="2"/>
  <c r="P50" i="2"/>
  <c r="P49" i="2" s="1"/>
  <c r="P48" i="2" s="1"/>
  <c r="P47" i="2" s="1"/>
  <c r="L55" i="2"/>
  <c r="L54" i="2" s="1"/>
  <c r="N56" i="2"/>
  <c r="L67" i="2"/>
  <c r="N68" i="2"/>
  <c r="N124" i="2"/>
  <c r="N123" i="2" s="1"/>
  <c r="P126" i="2"/>
  <c r="P136" i="2"/>
  <c r="N135" i="2"/>
  <c r="N134" i="2" s="1"/>
  <c r="N130" i="2" s="1"/>
  <c r="N129" i="2" s="1"/>
  <c r="N22" i="2"/>
  <c r="N34" i="2"/>
  <c r="N33" i="2" s="1"/>
  <c r="N32" i="2" s="1"/>
  <c r="N31" i="2" s="1"/>
  <c r="P35" i="2"/>
  <c r="S37" i="2"/>
  <c r="S36" i="2" s="1"/>
  <c r="S9" i="2" s="1"/>
  <c r="P59" i="2"/>
  <c r="N58" i="2"/>
  <c r="N57" i="2" s="1"/>
  <c r="J15" i="2"/>
  <c r="J55" i="2"/>
  <c r="J54" i="2" s="1"/>
  <c r="N73" i="2"/>
  <c r="N78" i="2"/>
  <c r="N81" i="2"/>
  <c r="L106" i="2"/>
  <c r="L101" i="2" s="1"/>
  <c r="L95" i="2" s="1"/>
  <c r="L94" i="2" s="1"/>
  <c r="P106" i="2"/>
  <c r="R108" i="2"/>
  <c r="P112" i="2"/>
  <c r="P111" i="2" s="1"/>
  <c r="P110" i="2" s="1"/>
  <c r="L115" i="2"/>
  <c r="L114" i="2" s="1"/>
  <c r="L110" i="2" s="1"/>
  <c r="N115" i="2"/>
  <c r="N114" i="2" s="1"/>
  <c r="N110" i="2" s="1"/>
  <c r="N122" i="2"/>
  <c r="R133" i="2"/>
  <c r="L135" i="2"/>
  <c r="L134" i="2" s="1"/>
  <c r="L130" i="2" s="1"/>
  <c r="L129" i="2" s="1"/>
  <c r="L128" i="2" s="1"/>
  <c r="L127" i="2" s="1"/>
  <c r="L140" i="2"/>
  <c r="L139" i="2" s="1"/>
  <c r="L138" i="2" s="1"/>
  <c r="L137" i="2" s="1"/>
  <c r="Q139" i="2"/>
  <c r="Q138" i="2" s="1"/>
  <c r="Q137" i="2" s="1"/>
  <c r="Q128" i="2" s="1"/>
  <c r="Q127" i="2" s="1"/>
  <c r="P141" i="2"/>
  <c r="P142" i="2"/>
  <c r="N146" i="2"/>
  <c r="N151" i="2"/>
  <c r="L150" i="2"/>
  <c r="T163" i="2"/>
  <c r="T162" i="2" s="1"/>
  <c r="T161" i="2" s="1"/>
  <c r="R162" i="2"/>
  <c r="R161" i="2" s="1"/>
  <c r="L64" i="2"/>
  <c r="J67" i="2"/>
  <c r="J63" i="2" s="1"/>
  <c r="J62" i="2" s="1"/>
  <c r="J61" i="2" s="1"/>
  <c r="J60" i="2" s="1"/>
  <c r="M75" i="2"/>
  <c r="M74" i="2" s="1"/>
  <c r="N87" i="2"/>
  <c r="N93" i="2"/>
  <c r="L120" i="2"/>
  <c r="L119" i="2" s="1"/>
  <c r="L118" i="2" s="1"/>
  <c r="R166" i="2"/>
  <c r="P165" i="2"/>
  <c r="P164" i="2" s="1"/>
  <c r="N169" i="2"/>
  <c r="N168" i="2" s="1"/>
  <c r="N167" i="2" s="1"/>
  <c r="P170" i="2"/>
  <c r="L88" i="2"/>
  <c r="L85" i="2" s="1"/>
  <c r="L84" i="2" s="1"/>
  <c r="L83" i="2" s="1"/>
  <c r="L82" i="2" s="1"/>
  <c r="L74" i="2" s="1"/>
  <c r="K110" i="2"/>
  <c r="K109" i="2" s="1"/>
  <c r="N152" i="2"/>
  <c r="P153" i="2"/>
  <c r="P197" i="2"/>
  <c r="N196" i="2"/>
  <c r="N195" i="2" s="1"/>
  <c r="N194" i="2" s="1"/>
  <c r="N158" i="2"/>
  <c r="N160" i="2"/>
  <c r="J186" i="2"/>
  <c r="R193" i="2"/>
  <c r="L196" i="2"/>
  <c r="L195" i="2" s="1"/>
  <c r="L194" i="2" s="1"/>
  <c r="L171" i="2" s="1"/>
  <c r="P221" i="2"/>
  <c r="O225" i="2"/>
  <c r="L230" i="2"/>
  <c r="L224" i="2" s="1"/>
  <c r="L223" i="2" s="1"/>
  <c r="J243" i="2"/>
  <c r="J242" i="2" s="1"/>
  <c r="M269" i="2"/>
  <c r="M268" i="2" s="1"/>
  <c r="N272" i="2"/>
  <c r="L271" i="2"/>
  <c r="L270" i="2" s="1"/>
  <c r="R319" i="2"/>
  <c r="R318" i="2" s="1"/>
  <c r="T320" i="2"/>
  <c r="T319" i="2" s="1"/>
  <c r="T318" i="2" s="1"/>
  <c r="K325" i="2"/>
  <c r="P182" i="2"/>
  <c r="N181" i="2"/>
  <c r="N180" i="2" s="1"/>
  <c r="N179" i="2" s="1"/>
  <c r="N178" i="2" s="1"/>
  <c r="M214" i="2"/>
  <c r="R219" i="2"/>
  <c r="P218" i="2"/>
  <c r="P217" i="2" s="1"/>
  <c r="P216" i="2" s="1"/>
  <c r="P215" i="2" s="1"/>
  <c r="P228" i="2"/>
  <c r="S224" i="2"/>
  <c r="S223" i="2" s="1"/>
  <c r="S214" i="2" s="1"/>
  <c r="P239" i="2"/>
  <c r="P238" i="2" s="1"/>
  <c r="R240" i="2"/>
  <c r="N248" i="2"/>
  <c r="N247" i="2" s="1"/>
  <c r="P249" i="2"/>
  <c r="N254" i="2"/>
  <c r="N253" i="2" s="1"/>
  <c r="P255" i="2"/>
  <c r="N260" i="2"/>
  <c r="N259" i="2" s="1"/>
  <c r="P261" i="2"/>
  <c r="N266" i="2"/>
  <c r="N265" i="2" s="1"/>
  <c r="P267" i="2"/>
  <c r="N275" i="2"/>
  <c r="L274" i="2"/>
  <c r="L273" i="2" s="1"/>
  <c r="P185" i="2"/>
  <c r="Q187" i="2"/>
  <c r="Q186" i="2" s="1"/>
  <c r="Q171" i="2" s="1"/>
  <c r="J195" i="2"/>
  <c r="J194" i="2" s="1"/>
  <c r="R199" i="2"/>
  <c r="N204" i="2"/>
  <c r="N203" i="2" s="1"/>
  <c r="N202" i="2" s="1"/>
  <c r="N201" i="2" s="1"/>
  <c r="N200" i="2" s="1"/>
  <c r="P205" i="2"/>
  <c r="R222" i="2"/>
  <c r="P227" i="2"/>
  <c r="N228" i="2"/>
  <c r="N225" i="2" s="1"/>
  <c r="Q269" i="2"/>
  <c r="Q268" i="2" s="1"/>
  <c r="Q241" i="2" s="1"/>
  <c r="T279" i="2"/>
  <c r="N316" i="2"/>
  <c r="N315" i="2" s="1"/>
  <c r="P317" i="2"/>
  <c r="L214" i="2"/>
  <c r="J224" i="2"/>
  <c r="J223" i="2" s="1"/>
  <c r="O224" i="2"/>
  <c r="O223" i="2" s="1"/>
  <c r="O214" i="2" s="1"/>
  <c r="R232" i="2"/>
  <c r="P231" i="2"/>
  <c r="N245" i="2"/>
  <c r="N244" i="2" s="1"/>
  <c r="P246" i="2"/>
  <c r="N251" i="2"/>
  <c r="N250" i="2" s="1"/>
  <c r="P252" i="2"/>
  <c r="N257" i="2"/>
  <c r="N256" i="2" s="1"/>
  <c r="P258" i="2"/>
  <c r="N263" i="2"/>
  <c r="N262" i="2" s="1"/>
  <c r="P264" i="2"/>
  <c r="R312" i="2"/>
  <c r="L245" i="2"/>
  <c r="L244" i="2" s="1"/>
  <c r="L248" i="2"/>
  <c r="L247" i="2" s="1"/>
  <c r="L251" i="2"/>
  <c r="L250" i="2" s="1"/>
  <c r="L254" i="2"/>
  <c r="L253" i="2" s="1"/>
  <c r="L257" i="2"/>
  <c r="L256" i="2" s="1"/>
  <c r="L260" i="2"/>
  <c r="L259" i="2" s="1"/>
  <c r="L263" i="2"/>
  <c r="L262" i="2" s="1"/>
  <c r="L266" i="2"/>
  <c r="L265" i="2" s="1"/>
  <c r="P346" i="2"/>
  <c r="N345" i="2"/>
  <c r="N344" i="2" s="1"/>
  <c r="S372" i="2"/>
  <c r="S371" i="2" s="1"/>
  <c r="O380" i="2"/>
  <c r="O371" i="2" s="1"/>
  <c r="N360" i="2"/>
  <c r="P361" i="2"/>
  <c r="N234" i="2"/>
  <c r="R237" i="2"/>
  <c r="R299" i="2"/>
  <c r="P298" i="2"/>
  <c r="P297" i="2" s="1"/>
  <c r="P296" i="2" s="1"/>
  <c r="S325" i="2"/>
  <c r="N328" i="2"/>
  <c r="P329" i="2"/>
  <c r="P336" i="2"/>
  <c r="R349" i="2"/>
  <c r="P348" i="2"/>
  <c r="N358" i="2"/>
  <c r="P359" i="2"/>
  <c r="R370" i="2"/>
  <c r="P369" i="2"/>
  <c r="P368" i="2" s="1"/>
  <c r="R376" i="2"/>
  <c r="P375" i="2"/>
  <c r="P374" i="2" s="1"/>
  <c r="P373" i="2" s="1"/>
  <c r="P408" i="2"/>
  <c r="N407" i="2"/>
  <c r="N404" i="2" s="1"/>
  <c r="N239" i="2"/>
  <c r="N238" i="2" s="1"/>
  <c r="J271" i="2"/>
  <c r="J270" i="2" s="1"/>
  <c r="J274" i="2"/>
  <c r="J273" i="2" s="1"/>
  <c r="J277" i="2"/>
  <c r="L278" i="2"/>
  <c r="R294" i="2"/>
  <c r="R293" i="2" s="1"/>
  <c r="R286" i="2" s="1"/>
  <c r="R279" i="2" s="1"/>
  <c r="M301" i="2"/>
  <c r="M300" i="2" s="1"/>
  <c r="N308" i="2"/>
  <c r="N305" i="2" s="1"/>
  <c r="R309" i="2"/>
  <c r="N314" i="2"/>
  <c r="N324" i="2"/>
  <c r="L328" i="2"/>
  <c r="L327" i="2" s="1"/>
  <c r="L326" i="2" s="1"/>
  <c r="N332" i="2"/>
  <c r="R341" i="2"/>
  <c r="P340" i="2"/>
  <c r="P339" i="2" s="1"/>
  <c r="P338" i="2" s="1"/>
  <c r="P337" i="2" s="1"/>
  <c r="R352" i="2"/>
  <c r="T353" i="2"/>
  <c r="T352" i="2" s="1"/>
  <c r="P364" i="2"/>
  <c r="N363" i="2"/>
  <c r="N362" i="2" s="1"/>
  <c r="L372" i="2"/>
  <c r="L345" i="2"/>
  <c r="L344" i="2" s="1"/>
  <c r="N367" i="2"/>
  <c r="J380" i="2"/>
  <c r="P395" i="2"/>
  <c r="R401" i="2"/>
  <c r="P406" i="2"/>
  <c r="L414" i="2"/>
  <c r="N415" i="2"/>
  <c r="R471" i="2"/>
  <c r="R470" i="2" s="1"/>
  <c r="R469" i="2" s="1"/>
  <c r="R468" i="2" s="1"/>
  <c r="L358" i="2"/>
  <c r="L357" i="2" s="1"/>
  <c r="L356" i="2" s="1"/>
  <c r="L355" i="2" s="1"/>
  <c r="L360" i="2"/>
  <c r="N400" i="2"/>
  <c r="N399" i="2" s="1"/>
  <c r="R453" i="2"/>
  <c r="R452" i="2" s="1"/>
  <c r="R451" i="2" s="1"/>
  <c r="J399" i="2"/>
  <c r="L400" i="2"/>
  <c r="R419" i="2"/>
  <c r="P426" i="2"/>
  <c r="N425" i="2"/>
  <c r="N424" i="2" s="1"/>
  <c r="N423" i="2" s="1"/>
  <c r="N422" i="2" s="1"/>
  <c r="N421" i="2" s="1"/>
  <c r="P352" i="2"/>
  <c r="J372" i="2"/>
  <c r="L384" i="2"/>
  <c r="L383" i="2" s="1"/>
  <c r="L382" i="2" s="1"/>
  <c r="L381" i="2" s="1"/>
  <c r="L380" i="2" s="1"/>
  <c r="P385" i="2"/>
  <c r="N389" i="2"/>
  <c r="N393" i="2"/>
  <c r="T403" i="2"/>
  <c r="T402" i="2" s="1"/>
  <c r="R402" i="2"/>
  <c r="R449" i="2"/>
  <c r="R448" i="2" s="1"/>
  <c r="T450" i="2"/>
  <c r="T449" i="2" s="1"/>
  <c r="T448" i="2" s="1"/>
  <c r="J407" i="2"/>
  <c r="L407" i="2" s="1"/>
  <c r="J414" i="2"/>
  <c r="J413" i="2" s="1"/>
  <c r="J412" i="2" s="1"/>
  <c r="J411" i="2" s="1"/>
  <c r="J410" i="2" s="1"/>
  <c r="L425" i="2"/>
  <c r="L424" i="2" s="1"/>
  <c r="L423" i="2" s="1"/>
  <c r="L422" i="2" s="1"/>
  <c r="L421" i="2" s="1"/>
  <c r="P449" i="2"/>
  <c r="P448" i="2" s="1"/>
  <c r="T483" i="2"/>
  <c r="M485" i="2"/>
  <c r="M474" i="2" s="1"/>
  <c r="M473" i="2" s="1"/>
  <c r="J485" i="2"/>
  <c r="J474" i="2" s="1"/>
  <c r="J473" i="2" s="1"/>
  <c r="N485" i="2"/>
  <c r="N420" i="2"/>
  <c r="N433" i="2"/>
  <c r="P453" i="2"/>
  <c r="P452" i="2" s="1"/>
  <c r="P451" i="2" s="1"/>
  <c r="R461" i="2"/>
  <c r="P471" i="2"/>
  <c r="P470" i="2" s="1"/>
  <c r="P469" i="2" s="1"/>
  <c r="P468" i="2" s="1"/>
  <c r="T489" i="2"/>
  <c r="T488" i="2" s="1"/>
  <c r="T487" i="2" s="1"/>
  <c r="T486" i="2" s="1"/>
  <c r="R488" i="2"/>
  <c r="R487" i="2" s="1"/>
  <c r="R486" i="2" s="1"/>
  <c r="J402" i="2"/>
  <c r="L402" i="2" s="1"/>
  <c r="J405" i="2"/>
  <c r="R494" i="2"/>
  <c r="P493" i="2"/>
  <c r="P492" i="2" s="1"/>
  <c r="P491" i="2" s="1"/>
  <c r="P490" i="2" s="1"/>
  <c r="P484" i="2"/>
  <c r="R484" i="2" s="1"/>
  <c r="T484" i="2" s="1"/>
  <c r="N481" i="2"/>
  <c r="P488" i="2"/>
  <c r="P487" i="2" s="1"/>
  <c r="P486" i="2" s="1"/>
  <c r="P478" i="2" l="1"/>
  <c r="J409" i="2"/>
  <c r="L444" i="2"/>
  <c r="L443" i="2" s="1"/>
  <c r="L442" i="2" s="1"/>
  <c r="L441" i="2" s="1"/>
  <c r="L474" i="2"/>
  <c r="L473" i="2" s="1"/>
  <c r="O409" i="2"/>
  <c r="N478" i="2"/>
  <c r="M409" i="2"/>
  <c r="S409" i="2"/>
  <c r="R482" i="2"/>
  <c r="N455" i="2"/>
  <c r="L413" i="2"/>
  <c r="L412" i="2" s="1"/>
  <c r="L411" i="2" s="1"/>
  <c r="L410" i="2" s="1"/>
  <c r="R467" i="2"/>
  <c r="P466" i="2"/>
  <c r="P465" i="2" s="1"/>
  <c r="P464" i="2" s="1"/>
  <c r="P463" i="2" s="1"/>
  <c r="P462" i="2" s="1"/>
  <c r="P455" i="2" s="1"/>
  <c r="R447" i="2"/>
  <c r="P445" i="2"/>
  <c r="P440" i="2"/>
  <c r="N439" i="2"/>
  <c r="N438" i="2" s="1"/>
  <c r="N437" i="2" s="1"/>
  <c r="N436" i="2" s="1"/>
  <c r="N435" i="2" s="1"/>
  <c r="N434" i="2" s="1"/>
  <c r="P444" i="2"/>
  <c r="P443" i="2" s="1"/>
  <c r="P442" i="2" s="1"/>
  <c r="P441" i="2" s="1"/>
  <c r="K409" i="2"/>
  <c r="P417" i="2"/>
  <c r="N416" i="2"/>
  <c r="L455" i="2"/>
  <c r="N357" i="2"/>
  <c r="R307" i="2"/>
  <c r="O213" i="2"/>
  <c r="O206" i="2" s="1"/>
  <c r="S213" i="2"/>
  <c r="S206" i="2" s="1"/>
  <c r="J325" i="2"/>
  <c r="P378" i="2"/>
  <c r="P377" i="2" s="1"/>
  <c r="R379" i="2"/>
  <c r="N350" i="2"/>
  <c r="N347" i="2" s="1"/>
  <c r="N343" i="2" s="1"/>
  <c r="N342" i="2" s="1"/>
  <c r="P351" i="2"/>
  <c r="P303" i="2"/>
  <c r="P302" i="2" s="1"/>
  <c r="R304" i="2"/>
  <c r="L343" i="2"/>
  <c r="L342" i="2" s="1"/>
  <c r="L325" i="2" s="1"/>
  <c r="P372" i="2"/>
  <c r="N311" i="2"/>
  <c r="M241" i="2"/>
  <c r="M213" i="2" s="1"/>
  <c r="M206" i="2" s="1"/>
  <c r="J269" i="2"/>
  <c r="J268" i="2" s="1"/>
  <c r="J241" i="2" s="1"/>
  <c r="J213" i="2" s="1"/>
  <c r="K213" i="2"/>
  <c r="K206" i="2" s="1"/>
  <c r="N171" i="2"/>
  <c r="P190" i="2"/>
  <c r="N189" i="2"/>
  <c r="N188" i="2" s="1"/>
  <c r="N187" i="2" s="1"/>
  <c r="N186" i="2" s="1"/>
  <c r="J171" i="2"/>
  <c r="P176" i="2"/>
  <c r="P175" i="2" s="1"/>
  <c r="P174" i="2" s="1"/>
  <c r="P173" i="2" s="1"/>
  <c r="P172" i="2" s="1"/>
  <c r="M128" i="2"/>
  <c r="M127" i="2" s="1"/>
  <c r="M8" i="2" s="1"/>
  <c r="S109" i="2"/>
  <c r="L109" i="2"/>
  <c r="R115" i="2"/>
  <c r="R114" i="2" s="1"/>
  <c r="P105" i="2"/>
  <c r="N104" i="2"/>
  <c r="N103" i="2" s="1"/>
  <c r="N102" i="2" s="1"/>
  <c r="N101" i="2" s="1"/>
  <c r="N95" i="2" s="1"/>
  <c r="N94" i="2" s="1"/>
  <c r="K8" i="2"/>
  <c r="K495" i="2" s="1"/>
  <c r="L63" i="2"/>
  <c r="L62" i="2" s="1"/>
  <c r="L61" i="2" s="1"/>
  <c r="L60" i="2" s="1"/>
  <c r="J36" i="2"/>
  <c r="S8" i="2"/>
  <c r="O9" i="2"/>
  <c r="O8" i="2" s="1"/>
  <c r="L36" i="2"/>
  <c r="M10" i="2"/>
  <c r="M9" i="2" s="1"/>
  <c r="Q10" i="2"/>
  <c r="Q9" i="2" s="1"/>
  <c r="Q8" i="2" s="1"/>
  <c r="P485" i="2"/>
  <c r="T479" i="2"/>
  <c r="T478" i="2" s="1"/>
  <c r="R478" i="2"/>
  <c r="T482" i="2"/>
  <c r="N388" i="2"/>
  <c r="N387" i="2" s="1"/>
  <c r="P389" i="2"/>
  <c r="L399" i="2"/>
  <c r="T401" i="2"/>
  <c r="T400" i="2" s="1"/>
  <c r="T399" i="2" s="1"/>
  <c r="R400" i="2"/>
  <c r="R399" i="2" s="1"/>
  <c r="P363" i="2"/>
  <c r="P362" i="2" s="1"/>
  <c r="R364" i="2"/>
  <c r="R340" i="2"/>
  <c r="R339" i="2" s="1"/>
  <c r="R338" i="2" s="1"/>
  <c r="R337" i="2" s="1"/>
  <c r="T341" i="2"/>
  <c r="T340" i="2" s="1"/>
  <c r="T339" i="2" s="1"/>
  <c r="T338" i="2" s="1"/>
  <c r="T337" i="2" s="1"/>
  <c r="P314" i="2"/>
  <c r="N313" i="2"/>
  <c r="R408" i="2"/>
  <c r="P407" i="2"/>
  <c r="T370" i="2"/>
  <c r="T369" i="2" s="1"/>
  <c r="T368" i="2" s="1"/>
  <c r="R369" i="2"/>
  <c r="R368" i="2" s="1"/>
  <c r="R348" i="2"/>
  <c r="T349" i="2"/>
  <c r="T348" i="2" s="1"/>
  <c r="T299" i="2"/>
  <c r="T298" i="2" s="1"/>
  <c r="T297" i="2" s="1"/>
  <c r="T296" i="2" s="1"/>
  <c r="R298" i="2"/>
  <c r="R297" i="2" s="1"/>
  <c r="R296" i="2" s="1"/>
  <c r="R264" i="2"/>
  <c r="P263" i="2"/>
  <c r="P262" i="2" s="1"/>
  <c r="R252" i="2"/>
  <c r="P251" i="2"/>
  <c r="P250" i="2" s="1"/>
  <c r="R205" i="2"/>
  <c r="P204" i="2"/>
  <c r="P203" i="2" s="1"/>
  <c r="P202" i="2" s="1"/>
  <c r="P201" i="2" s="1"/>
  <c r="P200" i="2" s="1"/>
  <c r="R182" i="2"/>
  <c r="P181" i="2"/>
  <c r="P180" i="2" s="1"/>
  <c r="P179" i="2" s="1"/>
  <c r="N159" i="2"/>
  <c r="P160" i="2"/>
  <c r="P87" i="2"/>
  <c r="N86" i="2"/>
  <c r="N85" i="2" s="1"/>
  <c r="N84" i="2" s="1"/>
  <c r="N83" i="2" s="1"/>
  <c r="P146" i="2"/>
  <c r="N145" i="2"/>
  <c r="N144" i="2" s="1"/>
  <c r="N138" i="2" s="1"/>
  <c r="N137" i="2" s="1"/>
  <c r="N72" i="2"/>
  <c r="N71" i="2" s="1"/>
  <c r="N70" i="2" s="1"/>
  <c r="N69" i="2" s="1"/>
  <c r="P73" i="2"/>
  <c r="R59" i="2"/>
  <c r="P58" i="2"/>
  <c r="P57" i="2" s="1"/>
  <c r="P22" i="2"/>
  <c r="N21" i="2"/>
  <c r="N20" i="2" s="1"/>
  <c r="R46" i="2"/>
  <c r="P45" i="2"/>
  <c r="P44" i="2" s="1"/>
  <c r="R110" i="2"/>
  <c r="N14" i="2"/>
  <c r="L13" i="2"/>
  <c r="L12" i="2" s="1"/>
  <c r="L11" i="2" s="1"/>
  <c r="L10" i="2" s="1"/>
  <c r="L9" i="2" s="1"/>
  <c r="P481" i="2"/>
  <c r="N480" i="2"/>
  <c r="P384" i="2"/>
  <c r="P383" i="2" s="1"/>
  <c r="P382" i="2" s="1"/>
  <c r="P381" i="2" s="1"/>
  <c r="R385" i="2"/>
  <c r="T419" i="2"/>
  <c r="P415" i="2"/>
  <c r="N414" i="2"/>
  <c r="R395" i="2"/>
  <c r="P394" i="2"/>
  <c r="P332" i="2"/>
  <c r="N331" i="2"/>
  <c r="N330" i="2" s="1"/>
  <c r="N327" i="2" s="1"/>
  <c r="N326" i="2" s="1"/>
  <c r="R308" i="2"/>
  <c r="T309" i="2"/>
  <c r="T308" i="2" s="1"/>
  <c r="R359" i="2"/>
  <c r="P358" i="2"/>
  <c r="R336" i="2"/>
  <c r="P335" i="2"/>
  <c r="P334" i="2" s="1"/>
  <c r="P333" i="2" s="1"/>
  <c r="T237" i="2"/>
  <c r="T236" i="2" s="1"/>
  <c r="T235" i="2" s="1"/>
  <c r="R236" i="2"/>
  <c r="R235" i="2" s="1"/>
  <c r="R311" i="2"/>
  <c r="T312" i="2"/>
  <c r="T311" i="2" s="1"/>
  <c r="Q213" i="2"/>
  <c r="Q206" i="2" s="1"/>
  <c r="R261" i="2"/>
  <c r="P260" i="2"/>
  <c r="P259" i="2" s="1"/>
  <c r="R249" i="2"/>
  <c r="P248" i="2"/>
  <c r="P247" i="2" s="1"/>
  <c r="T219" i="2"/>
  <c r="T218" i="2" s="1"/>
  <c r="T217" i="2" s="1"/>
  <c r="R218" i="2"/>
  <c r="R217" i="2" s="1"/>
  <c r="N157" i="2"/>
  <c r="P158" i="2"/>
  <c r="R165" i="2"/>
  <c r="R164" i="2" s="1"/>
  <c r="T166" i="2"/>
  <c r="T165" i="2" s="1"/>
  <c r="T164" i="2" s="1"/>
  <c r="N67" i="2"/>
  <c r="N63" i="2" s="1"/>
  <c r="N62" i="2" s="1"/>
  <c r="N61" i="2" s="1"/>
  <c r="N60" i="2" s="1"/>
  <c r="P68" i="2"/>
  <c r="T110" i="2"/>
  <c r="R52" i="2"/>
  <c r="T53" i="2"/>
  <c r="T52" i="2" s="1"/>
  <c r="N29" i="2"/>
  <c r="N28" i="2" s="1"/>
  <c r="N24" i="2" s="1"/>
  <c r="N23" i="2" s="1"/>
  <c r="P30" i="2"/>
  <c r="R493" i="2"/>
  <c r="R492" i="2" s="1"/>
  <c r="R491" i="2" s="1"/>
  <c r="R490" i="2" s="1"/>
  <c r="R485" i="2" s="1"/>
  <c r="T494" i="2"/>
  <c r="T493" i="2" s="1"/>
  <c r="T492" i="2" s="1"/>
  <c r="T491" i="2" s="1"/>
  <c r="T490" i="2" s="1"/>
  <c r="T485" i="2" s="1"/>
  <c r="P433" i="2"/>
  <c r="N432" i="2"/>
  <c r="N431" i="2" s="1"/>
  <c r="N430" i="2" s="1"/>
  <c r="N429" i="2" s="1"/>
  <c r="N428" i="2" s="1"/>
  <c r="N427" i="2" s="1"/>
  <c r="N398" i="2"/>
  <c r="N397" i="2" s="1"/>
  <c r="N396" i="2" s="1"/>
  <c r="N278" i="2"/>
  <c r="L277" i="2"/>
  <c r="L276" i="2"/>
  <c r="L269" i="2" s="1"/>
  <c r="L268" i="2" s="1"/>
  <c r="T376" i="2"/>
  <c r="T375" i="2" s="1"/>
  <c r="T374" i="2" s="1"/>
  <c r="T373" i="2" s="1"/>
  <c r="R375" i="2"/>
  <c r="R374" i="2" s="1"/>
  <c r="R373" i="2" s="1"/>
  <c r="N356" i="2"/>
  <c r="N355" i="2" s="1"/>
  <c r="R329" i="2"/>
  <c r="P328" i="2"/>
  <c r="T307" i="2"/>
  <c r="T306" i="2" s="1"/>
  <c r="R306" i="2"/>
  <c r="R305" i="2" s="1"/>
  <c r="P234" i="2"/>
  <c r="N233" i="2"/>
  <c r="N230" i="2" s="1"/>
  <c r="N224" i="2" s="1"/>
  <c r="N223" i="2" s="1"/>
  <c r="N214" i="2" s="1"/>
  <c r="R346" i="2"/>
  <c r="P345" i="2"/>
  <c r="P344" i="2" s="1"/>
  <c r="R258" i="2"/>
  <c r="P257" i="2"/>
  <c r="P256" i="2" s="1"/>
  <c r="R246" i="2"/>
  <c r="P245" i="2"/>
  <c r="P244" i="2" s="1"/>
  <c r="R231" i="2"/>
  <c r="T232" i="2"/>
  <c r="T231" i="2" s="1"/>
  <c r="R227" i="2"/>
  <c r="P226" i="2"/>
  <c r="P225" i="2" s="1"/>
  <c r="T199" i="2"/>
  <c r="T198" i="2" s="1"/>
  <c r="R198" i="2"/>
  <c r="R185" i="2"/>
  <c r="P184" i="2"/>
  <c r="P183" i="2" s="1"/>
  <c r="N274" i="2"/>
  <c r="N273" i="2" s="1"/>
  <c r="P275" i="2"/>
  <c r="T229" i="2"/>
  <c r="T228" i="2" s="1"/>
  <c r="R228" i="2"/>
  <c r="T193" i="2"/>
  <c r="T192" i="2" s="1"/>
  <c r="T191" i="2" s="1"/>
  <c r="R192" i="2"/>
  <c r="R191" i="2" s="1"/>
  <c r="R197" i="2"/>
  <c r="P196" i="2"/>
  <c r="P195" i="2" s="1"/>
  <c r="P194" i="2" s="1"/>
  <c r="R170" i="2"/>
  <c r="P169" i="2"/>
  <c r="P168" i="2" s="1"/>
  <c r="P167" i="2" s="1"/>
  <c r="P140" i="2"/>
  <c r="P139" i="2" s="1"/>
  <c r="R141" i="2"/>
  <c r="R132" i="2"/>
  <c r="R131" i="2" s="1"/>
  <c r="T133" i="2"/>
  <c r="T132" i="2" s="1"/>
  <c r="T131" i="2" s="1"/>
  <c r="N80" i="2"/>
  <c r="N79" i="2" s="1"/>
  <c r="P81" i="2"/>
  <c r="P34" i="2"/>
  <c r="P33" i="2" s="1"/>
  <c r="P32" i="2" s="1"/>
  <c r="P31" i="2" s="1"/>
  <c r="R35" i="2"/>
  <c r="R136" i="2"/>
  <c r="P135" i="2"/>
  <c r="P134" i="2" s="1"/>
  <c r="P130" i="2" s="1"/>
  <c r="P129" i="2" s="1"/>
  <c r="R50" i="2"/>
  <c r="T51" i="2"/>
  <c r="T50" i="2" s="1"/>
  <c r="P64" i="2"/>
  <c r="R66" i="2"/>
  <c r="N37" i="2"/>
  <c r="R88" i="2"/>
  <c r="T89" i="2"/>
  <c r="T88" i="2" s="1"/>
  <c r="N15" i="2"/>
  <c r="P16" i="2"/>
  <c r="T18" i="2"/>
  <c r="T17" i="2" s="1"/>
  <c r="R17" i="2"/>
  <c r="P482" i="2"/>
  <c r="J404" i="2"/>
  <c r="L404" i="2" s="1"/>
  <c r="L405" i="2"/>
  <c r="R460" i="2"/>
  <c r="R459" i="2" s="1"/>
  <c r="R458" i="2" s="1"/>
  <c r="R457" i="2" s="1"/>
  <c r="R456" i="2" s="1"/>
  <c r="T461" i="2"/>
  <c r="T460" i="2" s="1"/>
  <c r="T459" i="2" s="1"/>
  <c r="T458" i="2" s="1"/>
  <c r="T457" i="2" s="1"/>
  <c r="T456" i="2" s="1"/>
  <c r="P420" i="2"/>
  <c r="N418" i="2"/>
  <c r="N392" i="2"/>
  <c r="N391" i="2" s="1"/>
  <c r="P393" i="2"/>
  <c r="R426" i="2"/>
  <c r="P425" i="2"/>
  <c r="P424" i="2" s="1"/>
  <c r="P423" i="2" s="1"/>
  <c r="P422" i="2" s="1"/>
  <c r="P421" i="2" s="1"/>
  <c r="R406" i="2"/>
  <c r="P405" i="2"/>
  <c r="N366" i="2"/>
  <c r="N365" i="2" s="1"/>
  <c r="P367" i="2"/>
  <c r="N323" i="2"/>
  <c r="N322" i="2" s="1"/>
  <c r="N321" i="2" s="1"/>
  <c r="P324" i="2"/>
  <c r="R361" i="2"/>
  <c r="P360" i="2"/>
  <c r="N310" i="2"/>
  <c r="N301" i="2" s="1"/>
  <c r="N300" i="2" s="1"/>
  <c r="L243" i="2"/>
  <c r="L242" i="2" s="1"/>
  <c r="N243" i="2"/>
  <c r="N242" i="2" s="1"/>
  <c r="R317" i="2"/>
  <c r="P316" i="2"/>
  <c r="P315" i="2" s="1"/>
  <c r="T222" i="2"/>
  <c r="R221" i="2"/>
  <c r="R220" i="2"/>
  <c r="R267" i="2"/>
  <c r="P266" i="2"/>
  <c r="P265" i="2" s="1"/>
  <c r="R255" i="2"/>
  <c r="P254" i="2"/>
  <c r="P253" i="2" s="1"/>
  <c r="R239" i="2"/>
  <c r="R238" i="2" s="1"/>
  <c r="T240" i="2"/>
  <c r="T239" i="2" s="1"/>
  <c r="T238" i="2" s="1"/>
  <c r="N271" i="2"/>
  <c r="N270" i="2" s="1"/>
  <c r="P272" i="2"/>
  <c r="P152" i="2"/>
  <c r="R153" i="2"/>
  <c r="P93" i="2"/>
  <c r="N92" i="2"/>
  <c r="N91" i="2" s="1"/>
  <c r="N90" i="2" s="1"/>
  <c r="T177" i="2"/>
  <c r="T176" i="2" s="1"/>
  <c r="T175" i="2" s="1"/>
  <c r="T174" i="2" s="1"/>
  <c r="T173" i="2" s="1"/>
  <c r="T172" i="2" s="1"/>
  <c r="R176" i="2"/>
  <c r="R175" i="2" s="1"/>
  <c r="R174" i="2" s="1"/>
  <c r="R173" i="2" s="1"/>
  <c r="R172" i="2" s="1"/>
  <c r="N150" i="2"/>
  <c r="P151" i="2"/>
  <c r="N149" i="2"/>
  <c r="N148" i="2" s="1"/>
  <c r="N147" i="2" s="1"/>
  <c r="N121" i="2"/>
  <c r="P122" i="2"/>
  <c r="N120" i="2"/>
  <c r="N119" i="2" s="1"/>
  <c r="N118" i="2" s="1"/>
  <c r="N109" i="2" s="1"/>
  <c r="R107" i="2"/>
  <c r="R106" i="2"/>
  <c r="T108" i="2"/>
  <c r="P78" i="2"/>
  <c r="N77" i="2"/>
  <c r="N76" i="2" s="1"/>
  <c r="N75" i="2" s="1"/>
  <c r="R126" i="2"/>
  <c r="P124" i="2"/>
  <c r="P123" i="2" s="1"/>
  <c r="P56" i="2"/>
  <c r="N55" i="2"/>
  <c r="N54" i="2" s="1"/>
  <c r="R40" i="2"/>
  <c r="P39" i="2"/>
  <c r="P38" i="2" s="1"/>
  <c r="P37" i="2" s="1"/>
  <c r="R27" i="2"/>
  <c r="P26" i="2"/>
  <c r="P25" i="2" s="1"/>
  <c r="J12" i="2"/>
  <c r="J11" i="2" s="1"/>
  <c r="J10" i="2" s="1"/>
  <c r="J9" i="2" s="1"/>
  <c r="J8" i="2" s="1"/>
  <c r="O495" i="2" l="1"/>
  <c r="P404" i="2"/>
  <c r="P398" i="2" s="1"/>
  <c r="P397" i="2" s="1"/>
  <c r="P396" i="2" s="1"/>
  <c r="N477" i="2"/>
  <c r="N476" i="2" s="1"/>
  <c r="N475" i="2" s="1"/>
  <c r="N474" i="2" s="1"/>
  <c r="N473" i="2" s="1"/>
  <c r="S495" i="2"/>
  <c r="R440" i="2"/>
  <c r="P439" i="2"/>
  <c r="P438" i="2" s="1"/>
  <c r="P437" i="2" s="1"/>
  <c r="P436" i="2" s="1"/>
  <c r="P435" i="2" s="1"/>
  <c r="P434" i="2" s="1"/>
  <c r="R466" i="2"/>
  <c r="R465" i="2" s="1"/>
  <c r="R464" i="2" s="1"/>
  <c r="R463" i="2" s="1"/>
  <c r="R462" i="2" s="1"/>
  <c r="R455" i="2" s="1"/>
  <c r="T467" i="2"/>
  <c r="T466" i="2" s="1"/>
  <c r="T465" i="2" s="1"/>
  <c r="T464" i="2" s="1"/>
  <c r="T463" i="2" s="1"/>
  <c r="T462" i="2" s="1"/>
  <c r="T455" i="2" s="1"/>
  <c r="R446" i="2"/>
  <c r="R445" i="2"/>
  <c r="R444" i="2" s="1"/>
  <c r="R443" i="2" s="1"/>
  <c r="R442" i="2" s="1"/>
  <c r="R441" i="2" s="1"/>
  <c r="T447" i="2"/>
  <c r="L409" i="2"/>
  <c r="P416" i="2"/>
  <c r="R417" i="2"/>
  <c r="R351" i="2"/>
  <c r="P350" i="2"/>
  <c r="P347" i="2" s="1"/>
  <c r="T304" i="2"/>
  <c r="T303" i="2" s="1"/>
  <c r="T302" i="2" s="1"/>
  <c r="R303" i="2"/>
  <c r="R302" i="2" s="1"/>
  <c r="R378" i="2"/>
  <c r="R377" i="2" s="1"/>
  <c r="R372" i="2" s="1"/>
  <c r="T379" i="2"/>
  <c r="T378" i="2" s="1"/>
  <c r="T377" i="2" s="1"/>
  <c r="T372" i="2" s="1"/>
  <c r="Q495" i="2"/>
  <c r="M495" i="2"/>
  <c r="P189" i="2"/>
  <c r="P188" i="2" s="1"/>
  <c r="P187" i="2" s="1"/>
  <c r="P186" i="2" s="1"/>
  <c r="R190" i="2"/>
  <c r="L8" i="2"/>
  <c r="R105" i="2"/>
  <c r="P104" i="2"/>
  <c r="P103" i="2" s="1"/>
  <c r="P102" i="2" s="1"/>
  <c r="P101" i="2" s="1"/>
  <c r="P95" i="2" s="1"/>
  <c r="P94" i="2" s="1"/>
  <c r="T49" i="2"/>
  <c r="T48" i="2" s="1"/>
  <c r="T47" i="2" s="1"/>
  <c r="R49" i="2"/>
  <c r="R48" i="2" s="1"/>
  <c r="R47" i="2" s="1"/>
  <c r="N128" i="2"/>
  <c r="N127" i="2" s="1"/>
  <c r="R26" i="2"/>
  <c r="R25" i="2" s="1"/>
  <c r="T27" i="2"/>
  <c r="T26" i="2" s="1"/>
  <c r="T25" i="2" s="1"/>
  <c r="T153" i="2"/>
  <c r="T152" i="2" s="1"/>
  <c r="R152" i="2"/>
  <c r="T220" i="2"/>
  <c r="T216" i="2" s="1"/>
  <c r="T215" i="2" s="1"/>
  <c r="T221" i="2"/>
  <c r="L241" i="2"/>
  <c r="L213" i="2" s="1"/>
  <c r="R360" i="2"/>
  <c r="T361" i="2"/>
  <c r="T360" i="2" s="1"/>
  <c r="R367" i="2"/>
  <c r="P366" i="2"/>
  <c r="P365" i="2" s="1"/>
  <c r="T66" i="2"/>
  <c r="T64" i="2" s="1"/>
  <c r="R64" i="2"/>
  <c r="T35" i="2"/>
  <c r="T34" i="2" s="1"/>
  <c r="T33" i="2" s="1"/>
  <c r="T32" i="2" s="1"/>
  <c r="T31" i="2" s="1"/>
  <c r="R34" i="2"/>
  <c r="R33" i="2" s="1"/>
  <c r="R32" i="2" s="1"/>
  <c r="R31" i="2" s="1"/>
  <c r="R275" i="2"/>
  <c r="P274" i="2"/>
  <c r="P273" i="2" s="1"/>
  <c r="T246" i="2"/>
  <c r="T245" i="2" s="1"/>
  <c r="T244" i="2" s="1"/>
  <c r="R245" i="2"/>
  <c r="R244" i="2" s="1"/>
  <c r="R345" i="2"/>
  <c r="R344" i="2" s="1"/>
  <c r="T346" i="2"/>
  <c r="T345" i="2" s="1"/>
  <c r="T344" i="2" s="1"/>
  <c r="T305" i="2"/>
  <c r="N276" i="2"/>
  <c r="N269" i="2" s="1"/>
  <c r="N268" i="2" s="1"/>
  <c r="N241" i="2" s="1"/>
  <c r="N213" i="2" s="1"/>
  <c r="N277" i="2"/>
  <c r="P278" i="2"/>
  <c r="R433" i="2"/>
  <c r="P432" i="2"/>
  <c r="P431" i="2" s="1"/>
  <c r="P430" i="2" s="1"/>
  <c r="P429" i="2" s="1"/>
  <c r="P428" i="2" s="1"/>
  <c r="P427" i="2" s="1"/>
  <c r="R30" i="2"/>
  <c r="P29" i="2"/>
  <c r="P28" i="2" s="1"/>
  <c r="N156" i="2"/>
  <c r="N155" i="2" s="1"/>
  <c r="N154" i="2" s="1"/>
  <c r="P357" i="2"/>
  <c r="P356" i="2" s="1"/>
  <c r="P355" i="2" s="1"/>
  <c r="T395" i="2"/>
  <c r="T394" i="2" s="1"/>
  <c r="R394" i="2"/>
  <c r="R45" i="2"/>
  <c r="R44" i="2" s="1"/>
  <c r="T46" i="2"/>
  <c r="T45" i="2" s="1"/>
  <c r="T44" i="2" s="1"/>
  <c r="T59" i="2"/>
  <c r="T58" i="2" s="1"/>
  <c r="T57" i="2" s="1"/>
  <c r="R58" i="2"/>
  <c r="R57" i="2" s="1"/>
  <c r="R160" i="2"/>
  <c r="P159" i="2"/>
  <c r="R204" i="2"/>
  <c r="R203" i="2" s="1"/>
  <c r="R202" i="2" s="1"/>
  <c r="R201" i="2" s="1"/>
  <c r="R200" i="2" s="1"/>
  <c r="T205" i="2"/>
  <c r="T204" i="2" s="1"/>
  <c r="T203" i="2" s="1"/>
  <c r="T202" i="2" s="1"/>
  <c r="T201" i="2" s="1"/>
  <c r="T200" i="2" s="1"/>
  <c r="R263" i="2"/>
  <c r="R262" i="2" s="1"/>
  <c r="T264" i="2"/>
  <c r="T263" i="2" s="1"/>
  <c r="T262" i="2" s="1"/>
  <c r="R56" i="2"/>
  <c r="P55" i="2"/>
  <c r="P54" i="2" s="1"/>
  <c r="P36" i="2" s="1"/>
  <c r="P77" i="2"/>
  <c r="P76" i="2" s="1"/>
  <c r="P75" i="2" s="1"/>
  <c r="R78" i="2"/>
  <c r="P149" i="2"/>
  <c r="P148" i="2" s="1"/>
  <c r="P147" i="2" s="1"/>
  <c r="R151" i="2"/>
  <c r="P150" i="2"/>
  <c r="R266" i="2"/>
  <c r="R265" i="2" s="1"/>
  <c r="T267" i="2"/>
  <c r="T266" i="2" s="1"/>
  <c r="T265" i="2" s="1"/>
  <c r="R420" i="2"/>
  <c r="P418" i="2"/>
  <c r="R196" i="2"/>
  <c r="R195" i="2" s="1"/>
  <c r="R194" i="2" s="1"/>
  <c r="T197" i="2"/>
  <c r="T196" i="2" s="1"/>
  <c r="T195" i="2" s="1"/>
  <c r="T194" i="2" s="1"/>
  <c r="T249" i="2"/>
  <c r="T248" i="2" s="1"/>
  <c r="T247" i="2" s="1"/>
  <c r="R248" i="2"/>
  <c r="R247" i="2" s="1"/>
  <c r="R358" i="2"/>
  <c r="R357" i="2" s="1"/>
  <c r="T359" i="2"/>
  <c r="T358" i="2" s="1"/>
  <c r="T357" i="2" s="1"/>
  <c r="N325" i="2"/>
  <c r="N413" i="2"/>
  <c r="N412" i="2" s="1"/>
  <c r="N411" i="2" s="1"/>
  <c r="N410" i="2" s="1"/>
  <c r="N409" i="2" s="1"/>
  <c r="N13" i="2"/>
  <c r="N12" i="2" s="1"/>
  <c r="N11" i="2" s="1"/>
  <c r="N10" i="2" s="1"/>
  <c r="P14" i="2"/>
  <c r="R73" i="2"/>
  <c r="P72" i="2"/>
  <c r="P71" i="2" s="1"/>
  <c r="P70" i="2" s="1"/>
  <c r="P69" i="2" s="1"/>
  <c r="P145" i="2"/>
  <c r="P144" i="2" s="1"/>
  <c r="P138" i="2" s="1"/>
  <c r="P137" i="2" s="1"/>
  <c r="R146" i="2"/>
  <c r="T408" i="2"/>
  <c r="T407" i="2" s="1"/>
  <c r="R407" i="2"/>
  <c r="R389" i="2"/>
  <c r="P388" i="2"/>
  <c r="P387" i="2" s="1"/>
  <c r="T40" i="2"/>
  <c r="T39" i="2" s="1"/>
  <c r="T38" i="2" s="1"/>
  <c r="R39" i="2"/>
  <c r="R38" i="2" s="1"/>
  <c r="R37" i="2" s="1"/>
  <c r="T107" i="2"/>
  <c r="T106" i="2"/>
  <c r="R122" i="2"/>
  <c r="P121" i="2"/>
  <c r="P120" i="2"/>
  <c r="P119" i="2" s="1"/>
  <c r="P118" i="2" s="1"/>
  <c r="P109" i="2" s="1"/>
  <c r="R93" i="2"/>
  <c r="P92" i="2"/>
  <c r="P91" i="2" s="1"/>
  <c r="P90" i="2" s="1"/>
  <c r="R272" i="2"/>
  <c r="P271" i="2"/>
  <c r="P270" i="2" s="1"/>
  <c r="T317" i="2"/>
  <c r="T316" i="2" s="1"/>
  <c r="T315" i="2" s="1"/>
  <c r="R316" i="2"/>
  <c r="R315" i="2" s="1"/>
  <c r="R324" i="2"/>
  <c r="P323" i="2"/>
  <c r="P322" i="2" s="1"/>
  <c r="P321" i="2" s="1"/>
  <c r="R393" i="2"/>
  <c r="P392" i="2"/>
  <c r="P391" i="2" s="1"/>
  <c r="R16" i="2"/>
  <c r="P15" i="2"/>
  <c r="R81" i="2"/>
  <c r="P80" i="2"/>
  <c r="P79" i="2" s="1"/>
  <c r="T258" i="2"/>
  <c r="T257" i="2" s="1"/>
  <c r="T256" i="2" s="1"/>
  <c r="R257" i="2"/>
  <c r="R256" i="2" s="1"/>
  <c r="P233" i="2"/>
  <c r="P230" i="2" s="1"/>
  <c r="P224" i="2" s="1"/>
  <c r="P223" i="2" s="1"/>
  <c r="P214" i="2" s="1"/>
  <c r="R234" i="2"/>
  <c r="R328" i="2"/>
  <c r="T329" i="2"/>
  <c r="T328" i="2" s="1"/>
  <c r="R68" i="2"/>
  <c r="P67" i="2"/>
  <c r="P63" i="2" s="1"/>
  <c r="P62" i="2" s="1"/>
  <c r="P61" i="2" s="1"/>
  <c r="P60" i="2" s="1"/>
  <c r="R216" i="2"/>
  <c r="R215" i="2" s="1"/>
  <c r="R332" i="2"/>
  <c r="P331" i="2"/>
  <c r="P330" i="2" s="1"/>
  <c r="P327" i="2" s="1"/>
  <c r="P326" i="2" s="1"/>
  <c r="R415" i="2"/>
  <c r="P414" i="2"/>
  <c r="R384" i="2"/>
  <c r="R383" i="2" s="1"/>
  <c r="R382" i="2" s="1"/>
  <c r="R381" i="2" s="1"/>
  <c r="T385" i="2"/>
  <c r="T384" i="2" s="1"/>
  <c r="T383" i="2" s="1"/>
  <c r="T382" i="2" s="1"/>
  <c r="T381" i="2" s="1"/>
  <c r="P480" i="2"/>
  <c r="P477" i="2" s="1"/>
  <c r="P476" i="2" s="1"/>
  <c r="P475" i="2" s="1"/>
  <c r="P474" i="2" s="1"/>
  <c r="P473" i="2" s="1"/>
  <c r="R481" i="2"/>
  <c r="R22" i="2"/>
  <c r="P21" i="2"/>
  <c r="P20" i="2" s="1"/>
  <c r="N82" i="2"/>
  <c r="N74" i="2" s="1"/>
  <c r="P178" i="2"/>
  <c r="P171" i="2" s="1"/>
  <c r="T252" i="2"/>
  <c r="T251" i="2" s="1"/>
  <c r="T250" i="2" s="1"/>
  <c r="R251" i="2"/>
  <c r="R250" i="2" s="1"/>
  <c r="T364" i="2"/>
  <c r="T363" i="2" s="1"/>
  <c r="T362" i="2" s="1"/>
  <c r="R363" i="2"/>
  <c r="R362" i="2" s="1"/>
  <c r="L398" i="2"/>
  <c r="L397" i="2" s="1"/>
  <c r="L396" i="2" s="1"/>
  <c r="L371" i="2" s="1"/>
  <c r="N386" i="2"/>
  <c r="N380" i="2" s="1"/>
  <c r="N371" i="2" s="1"/>
  <c r="P24" i="2"/>
  <c r="P23" i="2" s="1"/>
  <c r="T126" i="2"/>
  <c r="T124" i="2" s="1"/>
  <c r="T123" i="2" s="1"/>
  <c r="R124" i="2"/>
  <c r="R123" i="2" s="1"/>
  <c r="T255" i="2"/>
  <c r="T254" i="2" s="1"/>
  <c r="T253" i="2" s="1"/>
  <c r="R254" i="2"/>
  <c r="R253" i="2" s="1"/>
  <c r="T406" i="2"/>
  <c r="T405" i="2" s="1"/>
  <c r="T404" i="2" s="1"/>
  <c r="T398" i="2" s="1"/>
  <c r="T397" i="2" s="1"/>
  <c r="T396" i="2" s="1"/>
  <c r="R405" i="2"/>
  <c r="R404" i="2" s="1"/>
  <c r="R398" i="2" s="1"/>
  <c r="R397" i="2" s="1"/>
  <c r="R396" i="2" s="1"/>
  <c r="R425" i="2"/>
  <c r="R424" i="2" s="1"/>
  <c r="R423" i="2" s="1"/>
  <c r="R422" i="2" s="1"/>
  <c r="R421" i="2" s="1"/>
  <c r="T426" i="2"/>
  <c r="T425" i="2" s="1"/>
  <c r="T424" i="2" s="1"/>
  <c r="T423" i="2" s="1"/>
  <c r="T422" i="2" s="1"/>
  <c r="T421" i="2" s="1"/>
  <c r="N36" i="2"/>
  <c r="R135" i="2"/>
  <c r="R134" i="2" s="1"/>
  <c r="R130" i="2" s="1"/>
  <c r="R129" i="2" s="1"/>
  <c r="T136" i="2"/>
  <c r="T135" i="2" s="1"/>
  <c r="T134" i="2" s="1"/>
  <c r="T130" i="2" s="1"/>
  <c r="T129" i="2" s="1"/>
  <c r="R140" i="2"/>
  <c r="R139" i="2" s="1"/>
  <c r="T141" i="2"/>
  <c r="T140" i="2" s="1"/>
  <c r="T139" i="2" s="1"/>
  <c r="T170" i="2"/>
  <c r="T169" i="2" s="1"/>
  <c r="T168" i="2" s="1"/>
  <c r="T167" i="2" s="1"/>
  <c r="R169" i="2"/>
  <c r="R168" i="2" s="1"/>
  <c r="R167" i="2" s="1"/>
  <c r="T185" i="2"/>
  <c r="T184" i="2" s="1"/>
  <c r="T183" i="2" s="1"/>
  <c r="R184" i="2"/>
  <c r="R183" i="2" s="1"/>
  <c r="T227" i="2"/>
  <c r="T226" i="2" s="1"/>
  <c r="T225" i="2" s="1"/>
  <c r="R226" i="2"/>
  <c r="R225" i="2" s="1"/>
  <c r="P243" i="2"/>
  <c r="P242" i="2" s="1"/>
  <c r="P343" i="2"/>
  <c r="P342" i="2" s="1"/>
  <c r="R158" i="2"/>
  <c r="P157" i="2"/>
  <c r="P156" i="2" s="1"/>
  <c r="P155" i="2" s="1"/>
  <c r="P154" i="2" s="1"/>
  <c r="T261" i="2"/>
  <c r="T260" i="2" s="1"/>
  <c r="T259" i="2" s="1"/>
  <c r="R260" i="2"/>
  <c r="R259" i="2" s="1"/>
  <c r="T336" i="2"/>
  <c r="T335" i="2" s="1"/>
  <c r="T334" i="2" s="1"/>
  <c r="T333" i="2" s="1"/>
  <c r="R335" i="2"/>
  <c r="R334" i="2" s="1"/>
  <c r="R333" i="2" s="1"/>
  <c r="J398" i="2"/>
  <c r="J397" i="2" s="1"/>
  <c r="J396" i="2" s="1"/>
  <c r="J371" i="2" s="1"/>
  <c r="J206" i="2" s="1"/>
  <c r="J495" i="2" s="1"/>
  <c r="P86" i="2"/>
  <c r="P85" i="2" s="1"/>
  <c r="P84" i="2" s="1"/>
  <c r="P83" i="2" s="1"/>
  <c r="P82" i="2" s="1"/>
  <c r="R87" i="2"/>
  <c r="R181" i="2"/>
  <c r="R180" i="2" s="1"/>
  <c r="R179" i="2" s="1"/>
  <c r="T182" i="2"/>
  <c r="T181" i="2" s="1"/>
  <c r="T180" i="2" s="1"/>
  <c r="T179" i="2" s="1"/>
  <c r="P313" i="2"/>
  <c r="P310" i="2" s="1"/>
  <c r="P301" i="2" s="1"/>
  <c r="P300" i="2" s="1"/>
  <c r="R314" i="2"/>
  <c r="R416" i="2" l="1"/>
  <c r="T417" i="2"/>
  <c r="T416" i="2" s="1"/>
  <c r="T446" i="2"/>
  <c r="T445" i="2"/>
  <c r="T444" i="2" s="1"/>
  <c r="T443" i="2" s="1"/>
  <c r="T442" i="2" s="1"/>
  <c r="T441" i="2" s="1"/>
  <c r="R439" i="2"/>
  <c r="R438" i="2" s="1"/>
  <c r="R437" i="2" s="1"/>
  <c r="R436" i="2" s="1"/>
  <c r="R435" i="2" s="1"/>
  <c r="R434" i="2" s="1"/>
  <c r="T440" i="2"/>
  <c r="T439" i="2" s="1"/>
  <c r="T438" i="2" s="1"/>
  <c r="T437" i="2" s="1"/>
  <c r="T436" i="2" s="1"/>
  <c r="T435" i="2" s="1"/>
  <c r="T434" i="2" s="1"/>
  <c r="R343" i="2"/>
  <c r="R342" i="2" s="1"/>
  <c r="N206" i="2"/>
  <c r="T351" i="2"/>
  <c r="T350" i="2" s="1"/>
  <c r="T347" i="2" s="1"/>
  <c r="T343" i="2" s="1"/>
  <c r="T342" i="2" s="1"/>
  <c r="R350" i="2"/>
  <c r="R347" i="2" s="1"/>
  <c r="T190" i="2"/>
  <c r="T189" i="2" s="1"/>
  <c r="T188" i="2" s="1"/>
  <c r="T187" i="2" s="1"/>
  <c r="T186" i="2" s="1"/>
  <c r="R189" i="2"/>
  <c r="R188" i="2" s="1"/>
  <c r="R187" i="2" s="1"/>
  <c r="R186" i="2" s="1"/>
  <c r="R178" i="2"/>
  <c r="R171" i="2" s="1"/>
  <c r="P128" i="2"/>
  <c r="P127" i="2" s="1"/>
  <c r="T105" i="2"/>
  <c r="T104" i="2" s="1"/>
  <c r="T103" i="2" s="1"/>
  <c r="T102" i="2" s="1"/>
  <c r="T101" i="2" s="1"/>
  <c r="T95" i="2" s="1"/>
  <c r="T94" i="2" s="1"/>
  <c r="R104" i="2"/>
  <c r="R103" i="2" s="1"/>
  <c r="R102" i="2" s="1"/>
  <c r="R101" i="2" s="1"/>
  <c r="R95" i="2" s="1"/>
  <c r="R94" i="2" s="1"/>
  <c r="T37" i="2"/>
  <c r="T36" i="2" s="1"/>
  <c r="T68" i="2"/>
  <c r="T67" i="2" s="1"/>
  <c r="T63" i="2" s="1"/>
  <c r="T62" i="2" s="1"/>
  <c r="T61" i="2" s="1"/>
  <c r="T60" i="2" s="1"/>
  <c r="R67" i="2"/>
  <c r="R63" i="2" s="1"/>
  <c r="R62" i="2" s="1"/>
  <c r="T178" i="2"/>
  <c r="T171" i="2" s="1"/>
  <c r="T481" i="2"/>
  <c r="T480" i="2" s="1"/>
  <c r="T477" i="2" s="1"/>
  <c r="T476" i="2" s="1"/>
  <c r="T475" i="2" s="1"/>
  <c r="T474" i="2" s="1"/>
  <c r="T473" i="2" s="1"/>
  <c r="R480" i="2"/>
  <c r="R477" i="2" s="1"/>
  <c r="R476" i="2" s="1"/>
  <c r="R475" i="2" s="1"/>
  <c r="R474" i="2" s="1"/>
  <c r="R473" i="2" s="1"/>
  <c r="P413" i="2"/>
  <c r="P412" i="2" s="1"/>
  <c r="P411" i="2" s="1"/>
  <c r="P410" i="2" s="1"/>
  <c r="P409" i="2" s="1"/>
  <c r="T16" i="2"/>
  <c r="T15" i="2" s="1"/>
  <c r="R15" i="2"/>
  <c r="T324" i="2"/>
  <c r="T323" i="2" s="1"/>
  <c r="T322" i="2" s="1"/>
  <c r="T321" i="2" s="1"/>
  <c r="R323" i="2"/>
  <c r="R322" i="2" s="1"/>
  <c r="R321" i="2" s="1"/>
  <c r="R271" i="2"/>
  <c r="R270" i="2" s="1"/>
  <c r="T272" i="2"/>
  <c r="T271" i="2" s="1"/>
  <c r="T270" i="2" s="1"/>
  <c r="P386" i="2"/>
  <c r="P380" i="2" s="1"/>
  <c r="P371" i="2" s="1"/>
  <c r="T420" i="2"/>
  <c r="T418" i="2" s="1"/>
  <c r="R418" i="2"/>
  <c r="R150" i="2"/>
  <c r="T151" i="2"/>
  <c r="R149" i="2"/>
  <c r="R148" i="2" s="1"/>
  <c r="R147" i="2" s="1"/>
  <c r="R432" i="2"/>
  <c r="R431" i="2" s="1"/>
  <c r="R430" i="2" s="1"/>
  <c r="R429" i="2" s="1"/>
  <c r="R428" i="2" s="1"/>
  <c r="R427" i="2" s="1"/>
  <c r="T433" i="2"/>
  <c r="T432" i="2" s="1"/>
  <c r="T431" i="2" s="1"/>
  <c r="T430" i="2" s="1"/>
  <c r="T429" i="2" s="1"/>
  <c r="T428" i="2" s="1"/>
  <c r="T427" i="2" s="1"/>
  <c r="R243" i="2"/>
  <c r="R242" i="2" s="1"/>
  <c r="T158" i="2"/>
  <c r="T157" i="2" s="1"/>
  <c r="T156" i="2" s="1"/>
  <c r="T155" i="2" s="1"/>
  <c r="T154" i="2" s="1"/>
  <c r="R157" i="2"/>
  <c r="T415" i="2"/>
  <c r="T414" i="2" s="1"/>
  <c r="R414" i="2"/>
  <c r="T81" i="2"/>
  <c r="T80" i="2" s="1"/>
  <c r="T79" i="2" s="1"/>
  <c r="R80" i="2"/>
  <c r="R79" i="2" s="1"/>
  <c r="T122" i="2"/>
  <c r="R121" i="2"/>
  <c r="R120" i="2"/>
  <c r="R119" i="2" s="1"/>
  <c r="R118" i="2" s="1"/>
  <c r="R109" i="2" s="1"/>
  <c r="T389" i="2"/>
  <c r="T388" i="2" s="1"/>
  <c r="T387" i="2" s="1"/>
  <c r="R388" i="2"/>
  <c r="R387" i="2" s="1"/>
  <c r="R386" i="2" s="1"/>
  <c r="R380" i="2" s="1"/>
  <c r="R371" i="2" s="1"/>
  <c r="T73" i="2"/>
  <c r="T72" i="2" s="1"/>
  <c r="T71" i="2" s="1"/>
  <c r="T70" i="2" s="1"/>
  <c r="T69" i="2" s="1"/>
  <c r="R72" i="2"/>
  <c r="R71" i="2" s="1"/>
  <c r="R70" i="2" s="1"/>
  <c r="R69" i="2" s="1"/>
  <c r="T56" i="2"/>
  <c r="T55" i="2" s="1"/>
  <c r="T54" i="2" s="1"/>
  <c r="R55" i="2"/>
  <c r="R54" i="2" s="1"/>
  <c r="R36" i="2" s="1"/>
  <c r="P276" i="2"/>
  <c r="P269" i="2" s="1"/>
  <c r="P268" i="2" s="1"/>
  <c r="P241" i="2" s="1"/>
  <c r="P213" i="2" s="1"/>
  <c r="P206" i="2" s="1"/>
  <c r="R278" i="2"/>
  <c r="P277" i="2"/>
  <c r="T243" i="2"/>
  <c r="T242" i="2" s="1"/>
  <c r="R313" i="2"/>
  <c r="R310" i="2" s="1"/>
  <c r="R301" i="2" s="1"/>
  <c r="R300" i="2" s="1"/>
  <c r="T314" i="2"/>
  <c r="T313" i="2" s="1"/>
  <c r="T310" i="2" s="1"/>
  <c r="T301" i="2" s="1"/>
  <c r="T300" i="2" s="1"/>
  <c r="R86" i="2"/>
  <c r="R85" i="2" s="1"/>
  <c r="R84" i="2" s="1"/>
  <c r="R83" i="2" s="1"/>
  <c r="T87" i="2"/>
  <c r="T86" i="2" s="1"/>
  <c r="T85" i="2" s="1"/>
  <c r="T84" i="2" s="1"/>
  <c r="T83" i="2" s="1"/>
  <c r="T22" i="2"/>
  <c r="T21" i="2" s="1"/>
  <c r="T20" i="2" s="1"/>
  <c r="R21" i="2"/>
  <c r="R20" i="2" s="1"/>
  <c r="P325" i="2"/>
  <c r="T234" i="2"/>
  <c r="T233" i="2" s="1"/>
  <c r="T230" i="2" s="1"/>
  <c r="T224" i="2" s="1"/>
  <c r="T223" i="2" s="1"/>
  <c r="T214" i="2" s="1"/>
  <c r="R233" i="2"/>
  <c r="R230" i="2" s="1"/>
  <c r="R224" i="2" s="1"/>
  <c r="R223" i="2" s="1"/>
  <c r="R214" i="2" s="1"/>
  <c r="T393" i="2"/>
  <c r="T392" i="2" s="1"/>
  <c r="T391" i="2" s="1"/>
  <c r="R392" i="2"/>
  <c r="R391" i="2" s="1"/>
  <c r="R92" i="2"/>
  <c r="R91" i="2" s="1"/>
  <c r="R90" i="2" s="1"/>
  <c r="T93" i="2"/>
  <c r="T92" i="2" s="1"/>
  <c r="T91" i="2" s="1"/>
  <c r="T90" i="2" s="1"/>
  <c r="T146" i="2"/>
  <c r="T145" i="2" s="1"/>
  <c r="T144" i="2" s="1"/>
  <c r="T138" i="2" s="1"/>
  <c r="T137" i="2" s="1"/>
  <c r="R145" i="2"/>
  <c r="R144" i="2" s="1"/>
  <c r="R138" i="2" s="1"/>
  <c r="R137" i="2" s="1"/>
  <c r="P13" i="2"/>
  <c r="P12" i="2" s="1"/>
  <c r="P11" i="2" s="1"/>
  <c r="P10" i="2" s="1"/>
  <c r="P9" i="2" s="1"/>
  <c r="R14" i="2"/>
  <c r="T356" i="2"/>
  <c r="T355" i="2" s="1"/>
  <c r="T78" i="2"/>
  <c r="T77" i="2" s="1"/>
  <c r="T76" i="2" s="1"/>
  <c r="T75" i="2" s="1"/>
  <c r="R77" i="2"/>
  <c r="R76" i="2" s="1"/>
  <c r="T160" i="2"/>
  <c r="T159" i="2" s="1"/>
  <c r="R159" i="2"/>
  <c r="R29" i="2"/>
  <c r="R28" i="2" s="1"/>
  <c r="R24" i="2" s="1"/>
  <c r="R23" i="2" s="1"/>
  <c r="T30" i="2"/>
  <c r="T29" i="2" s="1"/>
  <c r="T28" i="2" s="1"/>
  <c r="T24" i="2" s="1"/>
  <c r="T23" i="2" s="1"/>
  <c r="L206" i="2"/>
  <c r="L495" i="2" s="1"/>
  <c r="T332" i="2"/>
  <c r="T331" i="2" s="1"/>
  <c r="T330" i="2" s="1"/>
  <c r="T327" i="2" s="1"/>
  <c r="T326" i="2" s="1"/>
  <c r="R331" i="2"/>
  <c r="R330" i="2" s="1"/>
  <c r="R327" i="2" s="1"/>
  <c r="R326" i="2" s="1"/>
  <c r="N9" i="2"/>
  <c r="N8" i="2" s="1"/>
  <c r="R356" i="2"/>
  <c r="R355" i="2" s="1"/>
  <c r="P74" i="2"/>
  <c r="R274" i="2"/>
  <c r="R273" i="2" s="1"/>
  <c r="T275" i="2"/>
  <c r="T274" i="2" s="1"/>
  <c r="T273" i="2" s="1"/>
  <c r="T367" i="2"/>
  <c r="T366" i="2" s="1"/>
  <c r="T365" i="2" s="1"/>
  <c r="R366" i="2"/>
  <c r="R365" i="2" s="1"/>
  <c r="T413" i="2" l="1"/>
  <c r="T412" i="2" s="1"/>
  <c r="T411" i="2" s="1"/>
  <c r="T410" i="2" s="1"/>
  <c r="T409" i="2" s="1"/>
  <c r="N495" i="2"/>
  <c r="T325" i="2"/>
  <c r="R75" i="2"/>
  <c r="T82" i="2"/>
  <c r="R61" i="2"/>
  <c r="R60" i="2" s="1"/>
  <c r="T14" i="2"/>
  <c r="T13" i="2" s="1"/>
  <c r="T12" i="2" s="1"/>
  <c r="T11" i="2" s="1"/>
  <c r="T10" i="2" s="1"/>
  <c r="T9" i="2" s="1"/>
  <c r="R13" i="2"/>
  <c r="R12" i="2" s="1"/>
  <c r="R11" i="2" s="1"/>
  <c r="R10" i="2" s="1"/>
  <c r="R9" i="2" s="1"/>
  <c r="R82" i="2"/>
  <c r="R74" i="2" s="1"/>
  <c r="R156" i="2"/>
  <c r="R155" i="2" s="1"/>
  <c r="R154" i="2" s="1"/>
  <c r="R128" i="2" s="1"/>
  <c r="R127" i="2" s="1"/>
  <c r="P8" i="2"/>
  <c r="P495" i="2" s="1"/>
  <c r="R325" i="2"/>
  <c r="T74" i="2"/>
  <c r="T386" i="2"/>
  <c r="T380" i="2" s="1"/>
  <c r="T371" i="2" s="1"/>
  <c r="T121" i="2"/>
  <c r="T120" i="2"/>
  <c r="T119" i="2" s="1"/>
  <c r="T118" i="2" s="1"/>
  <c r="T109" i="2" s="1"/>
  <c r="R413" i="2"/>
  <c r="R412" i="2" s="1"/>
  <c r="R411" i="2" s="1"/>
  <c r="R410" i="2" s="1"/>
  <c r="R409" i="2" s="1"/>
  <c r="R276" i="2"/>
  <c r="R269" i="2" s="1"/>
  <c r="R268" i="2" s="1"/>
  <c r="R241" i="2" s="1"/>
  <c r="R213" i="2" s="1"/>
  <c r="R206" i="2" s="1"/>
  <c r="R277" i="2"/>
  <c r="T278" i="2"/>
  <c r="T150" i="2"/>
  <c r="T149" i="2"/>
  <c r="T148" i="2" s="1"/>
  <c r="T147" i="2" s="1"/>
  <c r="T128" i="2" s="1"/>
  <c r="T127" i="2" s="1"/>
  <c r="R8" i="2" l="1"/>
  <c r="R495" i="2" s="1"/>
  <c r="T8" i="2"/>
  <c r="T276" i="2"/>
  <c r="T269" i="2" s="1"/>
  <c r="T268" i="2" s="1"/>
  <c r="T241" i="2" s="1"/>
  <c r="T213" i="2" s="1"/>
  <c r="T206" i="2" s="1"/>
  <c r="T277" i="2"/>
  <c r="T495" i="2" l="1"/>
  <c r="N505" i="3" l="1"/>
  <c r="P505" i="3" s="1"/>
  <c r="R505" i="3" s="1"/>
  <c r="L505" i="3"/>
  <c r="S504" i="3"/>
  <c r="S503" i="3" s="1"/>
  <c r="S502" i="3" s="1"/>
  <c r="S501" i="3" s="1"/>
  <c r="Q504" i="3"/>
  <c r="Q503" i="3" s="1"/>
  <c r="Q502" i="3" s="1"/>
  <c r="Q501" i="3" s="1"/>
  <c r="P504" i="3"/>
  <c r="O504" i="3"/>
  <c r="N504" i="3"/>
  <c r="N503" i="3" s="1"/>
  <c r="N502" i="3" s="1"/>
  <c r="N501" i="3" s="1"/>
  <c r="M504" i="3"/>
  <c r="L504" i="3"/>
  <c r="L503" i="3" s="1"/>
  <c r="L502" i="3" s="1"/>
  <c r="L501" i="3" s="1"/>
  <c r="K504" i="3"/>
  <c r="J504" i="3"/>
  <c r="J503" i="3" s="1"/>
  <c r="J502" i="3" s="1"/>
  <c r="J501" i="3" s="1"/>
  <c r="P503" i="3"/>
  <c r="P502" i="3" s="1"/>
  <c r="P501" i="3" s="1"/>
  <c r="O503" i="3"/>
  <c r="M503" i="3"/>
  <c r="M502" i="3" s="1"/>
  <c r="M501" i="3" s="1"/>
  <c r="K503" i="3"/>
  <c r="O502" i="3"/>
  <c r="K502" i="3"/>
  <c r="O501" i="3"/>
  <c r="K501" i="3"/>
  <c r="L500" i="3"/>
  <c r="L499" i="3" s="1"/>
  <c r="L498" i="3" s="1"/>
  <c r="L497" i="3" s="1"/>
  <c r="S499" i="3"/>
  <c r="S498" i="3" s="1"/>
  <c r="S497" i="3" s="1"/>
  <c r="Q499" i="3"/>
  <c r="O499" i="3"/>
  <c r="O498" i="3" s="1"/>
  <c r="M499" i="3"/>
  <c r="K499" i="3"/>
  <c r="K498" i="3" s="1"/>
  <c r="K497" i="3" s="1"/>
  <c r="K496" i="3" s="1"/>
  <c r="J499" i="3"/>
  <c r="Q498" i="3"/>
  <c r="Q497" i="3" s="1"/>
  <c r="M498" i="3"/>
  <c r="M497" i="3" s="1"/>
  <c r="J498" i="3"/>
  <c r="J497" i="3" s="1"/>
  <c r="O497" i="3"/>
  <c r="O496" i="3" s="1"/>
  <c r="L495" i="3"/>
  <c r="N495" i="3" s="1"/>
  <c r="S494" i="3"/>
  <c r="Q494" i="3"/>
  <c r="O494" i="3"/>
  <c r="M494" i="3"/>
  <c r="K494" i="3"/>
  <c r="J494" i="3"/>
  <c r="L493" i="3"/>
  <c r="N493" i="3" s="1"/>
  <c r="S492" i="3"/>
  <c r="Q492" i="3"/>
  <c r="Q489" i="3" s="1"/>
  <c r="Q488" i="3" s="1"/>
  <c r="Q487" i="3" s="1"/>
  <c r="O492" i="3"/>
  <c r="M492" i="3"/>
  <c r="K492" i="3"/>
  <c r="J492" i="3"/>
  <c r="L491" i="3"/>
  <c r="L490" i="3" s="1"/>
  <c r="S490" i="3"/>
  <c r="Q490" i="3"/>
  <c r="O490" i="3"/>
  <c r="O489" i="3" s="1"/>
  <c r="O488" i="3" s="1"/>
  <c r="O487" i="3" s="1"/>
  <c r="M490" i="3"/>
  <c r="M489" i="3" s="1"/>
  <c r="M488" i="3" s="1"/>
  <c r="M487" i="3" s="1"/>
  <c r="K490" i="3"/>
  <c r="K489" i="3" s="1"/>
  <c r="K488" i="3" s="1"/>
  <c r="K487" i="3" s="1"/>
  <c r="K486" i="3" s="1"/>
  <c r="K485" i="3" s="1"/>
  <c r="K479" i="3" s="1"/>
  <c r="J490" i="3"/>
  <c r="S489" i="3"/>
  <c r="S488" i="3" s="1"/>
  <c r="S487" i="3" s="1"/>
  <c r="L484" i="3"/>
  <c r="S483" i="3"/>
  <c r="S482" i="3" s="1"/>
  <c r="Q483" i="3"/>
  <c r="O483" i="3"/>
  <c r="O482" i="3" s="1"/>
  <c r="O481" i="3" s="1"/>
  <c r="O480" i="3" s="1"/>
  <c r="M483" i="3"/>
  <c r="M482" i="3" s="1"/>
  <c r="M481" i="3" s="1"/>
  <c r="M480" i="3" s="1"/>
  <c r="K483" i="3"/>
  <c r="K482" i="3" s="1"/>
  <c r="J483" i="3"/>
  <c r="Q482" i="3"/>
  <c r="J482" i="3"/>
  <c r="J481" i="3" s="1"/>
  <c r="J480" i="3" s="1"/>
  <c r="S481" i="3"/>
  <c r="Q481" i="3"/>
  <c r="Q480" i="3" s="1"/>
  <c r="K481" i="3"/>
  <c r="S480" i="3"/>
  <c r="K480" i="3"/>
  <c r="L478" i="3"/>
  <c r="L477" i="3" s="1"/>
  <c r="S477" i="3"/>
  <c r="S476" i="3" s="1"/>
  <c r="S475" i="3" s="1"/>
  <c r="S474" i="3" s="1"/>
  <c r="S473" i="3" s="1"/>
  <c r="Q477" i="3"/>
  <c r="Q476" i="3" s="1"/>
  <c r="Q475" i="3" s="1"/>
  <c r="Q474" i="3" s="1"/>
  <c r="Q473" i="3" s="1"/>
  <c r="O477" i="3"/>
  <c r="O476" i="3" s="1"/>
  <c r="O475" i="3" s="1"/>
  <c r="O474" i="3" s="1"/>
  <c r="O473" i="3" s="1"/>
  <c r="M477" i="3"/>
  <c r="K477" i="3"/>
  <c r="K476" i="3" s="1"/>
  <c r="K475" i="3" s="1"/>
  <c r="K474" i="3" s="1"/>
  <c r="K473" i="3" s="1"/>
  <c r="J477" i="3"/>
  <c r="J476" i="3" s="1"/>
  <c r="J475" i="3" s="1"/>
  <c r="J474" i="3" s="1"/>
  <c r="J473" i="3" s="1"/>
  <c r="M476" i="3"/>
  <c r="L476" i="3"/>
  <c r="M475" i="3"/>
  <c r="M474" i="3" s="1"/>
  <c r="M473" i="3" s="1"/>
  <c r="L475" i="3"/>
  <c r="L474" i="3" s="1"/>
  <c r="L473" i="3" s="1"/>
  <c r="L472" i="3"/>
  <c r="S471" i="3"/>
  <c r="S470" i="3" s="1"/>
  <c r="S469" i="3" s="1"/>
  <c r="S468" i="3" s="1"/>
  <c r="S467" i="3" s="1"/>
  <c r="S466" i="3" s="1"/>
  <c r="Q471" i="3"/>
  <c r="Q470" i="3" s="1"/>
  <c r="Q469" i="3" s="1"/>
  <c r="Q468" i="3" s="1"/>
  <c r="Q467" i="3" s="1"/>
  <c r="O471" i="3"/>
  <c r="O470" i="3" s="1"/>
  <c r="O469" i="3" s="1"/>
  <c r="O468" i="3" s="1"/>
  <c r="O467" i="3" s="1"/>
  <c r="M471" i="3"/>
  <c r="M470" i="3" s="1"/>
  <c r="M469" i="3" s="1"/>
  <c r="M468" i="3" s="1"/>
  <c r="M467" i="3" s="1"/>
  <c r="K471" i="3"/>
  <c r="K470" i="3" s="1"/>
  <c r="K469" i="3" s="1"/>
  <c r="K468" i="3" s="1"/>
  <c r="K467" i="3" s="1"/>
  <c r="K466" i="3" s="1"/>
  <c r="J471" i="3"/>
  <c r="J470" i="3" s="1"/>
  <c r="J469" i="3" s="1"/>
  <c r="J468" i="3" s="1"/>
  <c r="J467" i="3" s="1"/>
  <c r="N465" i="3"/>
  <c r="N464" i="3" s="1"/>
  <c r="N463" i="3" s="1"/>
  <c r="N462" i="3" s="1"/>
  <c r="L465" i="3"/>
  <c r="L464" i="3" s="1"/>
  <c r="L463" i="3" s="1"/>
  <c r="L462" i="3" s="1"/>
  <c r="S464" i="3"/>
  <c r="S463" i="3" s="1"/>
  <c r="S462" i="3" s="1"/>
  <c r="Q464" i="3"/>
  <c r="O464" i="3"/>
  <c r="O463" i="3" s="1"/>
  <c r="O462" i="3" s="1"/>
  <c r="M464" i="3"/>
  <c r="K464" i="3"/>
  <c r="K463" i="3" s="1"/>
  <c r="K462" i="3" s="1"/>
  <c r="J464" i="3"/>
  <c r="Q463" i="3"/>
  <c r="M463" i="3"/>
  <c r="J463" i="3"/>
  <c r="J462" i="3" s="1"/>
  <c r="Q462" i="3"/>
  <c r="M462" i="3"/>
  <c r="L461" i="3"/>
  <c r="N461" i="3" s="1"/>
  <c r="N460" i="3" s="1"/>
  <c r="S460" i="3"/>
  <c r="S459" i="3" s="1"/>
  <c r="Q460" i="3"/>
  <c r="Q459" i="3" s="1"/>
  <c r="O460" i="3"/>
  <c r="O459" i="3" s="1"/>
  <c r="M460" i="3"/>
  <c r="M459" i="3" s="1"/>
  <c r="K460" i="3"/>
  <c r="K459" i="3" s="1"/>
  <c r="J460" i="3"/>
  <c r="J459" i="3" s="1"/>
  <c r="N459" i="3"/>
  <c r="L458" i="3"/>
  <c r="L457" i="3" s="1"/>
  <c r="S457" i="3"/>
  <c r="Q457" i="3"/>
  <c r="O457" i="3"/>
  <c r="M457" i="3"/>
  <c r="K457" i="3"/>
  <c r="J457" i="3"/>
  <c r="S456" i="3"/>
  <c r="Q456" i="3"/>
  <c r="O456" i="3"/>
  <c r="M456" i="3"/>
  <c r="K456" i="3"/>
  <c r="J456" i="3"/>
  <c r="S453" i="3"/>
  <c r="S452" i="3" s="1"/>
  <c r="Q453" i="3"/>
  <c r="O453" i="3"/>
  <c r="O452" i="3" s="1"/>
  <c r="M453" i="3"/>
  <c r="M452" i="3" s="1"/>
  <c r="Q452" i="3"/>
  <c r="L451" i="3"/>
  <c r="L450" i="3" s="1"/>
  <c r="L449" i="3" s="1"/>
  <c r="L448" i="3" s="1"/>
  <c r="L447" i="3" s="1"/>
  <c r="L446" i="3" s="1"/>
  <c r="S450" i="3"/>
  <c r="S449" i="3" s="1"/>
  <c r="S448" i="3" s="1"/>
  <c r="S447" i="3" s="1"/>
  <c r="S446" i="3" s="1"/>
  <c r="S445" i="3" s="1"/>
  <c r="Q450" i="3"/>
  <c r="Q449" i="3" s="1"/>
  <c r="Q448" i="3" s="1"/>
  <c r="Q447" i="3" s="1"/>
  <c r="Q446" i="3" s="1"/>
  <c r="Q445" i="3" s="1"/>
  <c r="O450" i="3"/>
  <c r="O449" i="3" s="1"/>
  <c r="O448" i="3" s="1"/>
  <c r="O447" i="3" s="1"/>
  <c r="O446" i="3" s="1"/>
  <c r="O445" i="3" s="1"/>
  <c r="M450" i="3"/>
  <c r="M449" i="3" s="1"/>
  <c r="M448" i="3" s="1"/>
  <c r="M447" i="3" s="1"/>
  <c r="M446" i="3" s="1"/>
  <c r="M445" i="3" s="1"/>
  <c r="K450" i="3"/>
  <c r="K449" i="3" s="1"/>
  <c r="K448" i="3" s="1"/>
  <c r="K447" i="3" s="1"/>
  <c r="K446" i="3" s="1"/>
  <c r="K445" i="3" s="1"/>
  <c r="J450" i="3"/>
  <c r="J449" i="3" s="1"/>
  <c r="J448" i="3" s="1"/>
  <c r="J447" i="3" s="1"/>
  <c r="J446" i="3" s="1"/>
  <c r="J445" i="3" s="1"/>
  <c r="L445" i="3"/>
  <c r="L444" i="3"/>
  <c r="N444" i="3" s="1"/>
  <c r="P444" i="3" s="1"/>
  <c r="S443" i="3"/>
  <c r="Q443" i="3"/>
  <c r="Q442" i="3" s="1"/>
  <c r="Q441" i="3" s="1"/>
  <c r="Q440" i="3" s="1"/>
  <c r="Q439" i="3" s="1"/>
  <c r="Q438" i="3" s="1"/>
  <c r="O443" i="3"/>
  <c r="O442" i="3" s="1"/>
  <c r="O441" i="3" s="1"/>
  <c r="O440" i="3" s="1"/>
  <c r="O439" i="3" s="1"/>
  <c r="O438" i="3" s="1"/>
  <c r="M443" i="3"/>
  <c r="M442" i="3" s="1"/>
  <c r="M441" i="3" s="1"/>
  <c r="M440" i="3" s="1"/>
  <c r="M439" i="3" s="1"/>
  <c r="M438" i="3" s="1"/>
  <c r="K443" i="3"/>
  <c r="J443" i="3"/>
  <c r="J442" i="3" s="1"/>
  <c r="J441" i="3" s="1"/>
  <c r="J440" i="3" s="1"/>
  <c r="J439" i="3" s="1"/>
  <c r="J438" i="3" s="1"/>
  <c r="S442" i="3"/>
  <c r="S441" i="3" s="1"/>
  <c r="S440" i="3" s="1"/>
  <c r="S439" i="3" s="1"/>
  <c r="S438" i="3" s="1"/>
  <c r="K442" i="3"/>
  <c r="K441" i="3" s="1"/>
  <c r="K440" i="3" s="1"/>
  <c r="K439" i="3" s="1"/>
  <c r="K438" i="3" s="1"/>
  <c r="L437" i="3"/>
  <c r="N437" i="3" s="1"/>
  <c r="N436" i="3" s="1"/>
  <c r="N435" i="3" s="1"/>
  <c r="N434" i="3" s="1"/>
  <c r="N433" i="3" s="1"/>
  <c r="N432" i="3" s="1"/>
  <c r="S436" i="3"/>
  <c r="S435" i="3" s="1"/>
  <c r="S434" i="3" s="1"/>
  <c r="S433" i="3" s="1"/>
  <c r="S432" i="3" s="1"/>
  <c r="Q436" i="3"/>
  <c r="Q435" i="3" s="1"/>
  <c r="Q434" i="3" s="1"/>
  <c r="Q433" i="3" s="1"/>
  <c r="Q432" i="3" s="1"/>
  <c r="O436" i="3"/>
  <c r="O435" i="3" s="1"/>
  <c r="O434" i="3" s="1"/>
  <c r="O433" i="3" s="1"/>
  <c r="O432" i="3" s="1"/>
  <c r="M436" i="3"/>
  <c r="M435" i="3" s="1"/>
  <c r="M434" i="3" s="1"/>
  <c r="M433" i="3" s="1"/>
  <c r="M432" i="3" s="1"/>
  <c r="K436" i="3"/>
  <c r="J436" i="3"/>
  <c r="J435" i="3" s="1"/>
  <c r="J434" i="3" s="1"/>
  <c r="J433" i="3" s="1"/>
  <c r="J432" i="3" s="1"/>
  <c r="K435" i="3"/>
  <c r="K434" i="3" s="1"/>
  <c r="K433" i="3" s="1"/>
  <c r="K432" i="3" s="1"/>
  <c r="L431" i="3"/>
  <c r="N431" i="3" s="1"/>
  <c r="P431" i="3" s="1"/>
  <c r="R431" i="3" s="1"/>
  <c r="T431" i="3" s="1"/>
  <c r="L430" i="3"/>
  <c r="N430" i="3" s="1"/>
  <c r="S429" i="3"/>
  <c r="Q429" i="3"/>
  <c r="O429" i="3"/>
  <c r="M429" i="3"/>
  <c r="K429" i="3"/>
  <c r="J429" i="3"/>
  <c r="L428" i="3"/>
  <c r="L427" i="3" s="1"/>
  <c r="S427" i="3"/>
  <c r="Q427" i="3"/>
  <c r="O427" i="3"/>
  <c r="M427" i="3"/>
  <c r="K427" i="3"/>
  <c r="J427" i="3"/>
  <c r="L426" i="3"/>
  <c r="L425" i="3" s="1"/>
  <c r="S425" i="3"/>
  <c r="Q425" i="3"/>
  <c r="O425" i="3"/>
  <c r="M425" i="3"/>
  <c r="K425" i="3"/>
  <c r="K424" i="3" s="1"/>
  <c r="K423" i="3" s="1"/>
  <c r="K422" i="3" s="1"/>
  <c r="J425" i="3"/>
  <c r="S424" i="3"/>
  <c r="S423" i="3" s="1"/>
  <c r="S422" i="3" s="1"/>
  <c r="N418" i="3"/>
  <c r="N417" i="3" s="1"/>
  <c r="L418" i="3"/>
  <c r="S417" i="3"/>
  <c r="Q417" i="3"/>
  <c r="Q414" i="3" s="1"/>
  <c r="Q408" i="3" s="1"/>
  <c r="Q407" i="3" s="1"/>
  <c r="Q406" i="3" s="1"/>
  <c r="O417" i="3"/>
  <c r="O414" i="3" s="1"/>
  <c r="M417" i="3"/>
  <c r="L417" i="3"/>
  <c r="K417" i="3"/>
  <c r="K414" i="3" s="1"/>
  <c r="K408" i="3" s="1"/>
  <c r="K407" i="3" s="1"/>
  <c r="K406" i="3" s="1"/>
  <c r="J417" i="3"/>
  <c r="R416" i="3"/>
  <c r="T416" i="3" s="1"/>
  <c r="T415" i="3" s="1"/>
  <c r="N416" i="3"/>
  <c r="P416" i="3" s="1"/>
  <c r="P415" i="3" s="1"/>
  <c r="L416" i="3"/>
  <c r="S415" i="3"/>
  <c r="Q415" i="3"/>
  <c r="O415" i="3"/>
  <c r="N415" i="3"/>
  <c r="M415" i="3"/>
  <c r="L415" i="3"/>
  <c r="L414" i="3" s="1"/>
  <c r="K415" i="3"/>
  <c r="J415" i="3"/>
  <c r="M414" i="3"/>
  <c r="J414" i="3"/>
  <c r="L413" i="3"/>
  <c r="S412" i="3"/>
  <c r="Q412" i="3"/>
  <c r="O412" i="3"/>
  <c r="M412" i="3"/>
  <c r="K412" i="3"/>
  <c r="J412" i="3"/>
  <c r="L411" i="3"/>
  <c r="S410" i="3"/>
  <c r="S409" i="3" s="1"/>
  <c r="Q410" i="3"/>
  <c r="O410" i="3"/>
  <c r="M410" i="3"/>
  <c r="M409" i="3" s="1"/>
  <c r="K410" i="3"/>
  <c r="K409" i="3" s="1"/>
  <c r="J410" i="3"/>
  <c r="J409" i="3" s="1"/>
  <c r="Q409" i="3"/>
  <c r="L405" i="3"/>
  <c r="L404" i="3" s="1"/>
  <c r="S404" i="3"/>
  <c r="Q404" i="3"/>
  <c r="O404" i="3"/>
  <c r="M404" i="3"/>
  <c r="M401" i="3" s="1"/>
  <c r="M396" i="3" s="1"/>
  <c r="K404" i="3"/>
  <c r="J404" i="3"/>
  <c r="L403" i="3"/>
  <c r="L402" i="3" s="1"/>
  <c r="S402" i="3"/>
  <c r="S401" i="3" s="1"/>
  <c r="Q402" i="3"/>
  <c r="O402" i="3"/>
  <c r="O401" i="3" s="1"/>
  <c r="M402" i="3"/>
  <c r="K402" i="3"/>
  <c r="K401" i="3" s="1"/>
  <c r="K396" i="3" s="1"/>
  <c r="J402" i="3"/>
  <c r="Q401" i="3"/>
  <c r="J401" i="3"/>
  <c r="L400" i="3"/>
  <c r="N400" i="3" s="1"/>
  <c r="P400" i="3" s="1"/>
  <c r="R400" i="3" s="1"/>
  <c r="T400" i="3" s="1"/>
  <c r="L399" i="3"/>
  <c r="L398" i="3" s="1"/>
  <c r="L397" i="3" s="1"/>
  <c r="S398" i="3"/>
  <c r="S397" i="3" s="1"/>
  <c r="Q398" i="3"/>
  <c r="Q397" i="3" s="1"/>
  <c r="Q396" i="3" s="1"/>
  <c r="O398" i="3"/>
  <c r="O397" i="3" s="1"/>
  <c r="M398" i="3"/>
  <c r="K398" i="3"/>
  <c r="K397" i="3" s="1"/>
  <c r="J398" i="3"/>
  <c r="J397" i="3" s="1"/>
  <c r="J396" i="3" s="1"/>
  <c r="M397" i="3"/>
  <c r="S396" i="3"/>
  <c r="L395" i="3"/>
  <c r="N395" i="3" s="1"/>
  <c r="N394" i="3" s="1"/>
  <c r="N393" i="3" s="1"/>
  <c r="N392" i="3" s="1"/>
  <c r="N391" i="3" s="1"/>
  <c r="S394" i="3"/>
  <c r="S393" i="3" s="1"/>
  <c r="S392" i="3" s="1"/>
  <c r="S391" i="3" s="1"/>
  <c r="Q394" i="3"/>
  <c r="Q393" i="3" s="1"/>
  <c r="Q392" i="3" s="1"/>
  <c r="Q391" i="3" s="1"/>
  <c r="O394" i="3"/>
  <c r="M394" i="3"/>
  <c r="M393" i="3" s="1"/>
  <c r="M392" i="3" s="1"/>
  <c r="M391" i="3" s="1"/>
  <c r="K394" i="3"/>
  <c r="K393" i="3" s="1"/>
  <c r="K392" i="3" s="1"/>
  <c r="K391" i="3" s="1"/>
  <c r="J394" i="3"/>
  <c r="O393" i="3"/>
  <c r="J393" i="3"/>
  <c r="J392" i="3" s="1"/>
  <c r="J391" i="3" s="1"/>
  <c r="O392" i="3"/>
  <c r="O391" i="3" s="1"/>
  <c r="L389" i="3"/>
  <c r="N389" i="3" s="1"/>
  <c r="N388" i="3" s="1"/>
  <c r="N387" i="3" s="1"/>
  <c r="S388" i="3"/>
  <c r="S387" i="3" s="1"/>
  <c r="Q388" i="3"/>
  <c r="Q387" i="3" s="1"/>
  <c r="O388" i="3"/>
  <c r="M388" i="3"/>
  <c r="M387" i="3" s="1"/>
  <c r="K388" i="3"/>
  <c r="K387" i="3" s="1"/>
  <c r="J388" i="3"/>
  <c r="J387" i="3" s="1"/>
  <c r="O387" i="3"/>
  <c r="L386" i="3"/>
  <c r="N386" i="3" s="1"/>
  <c r="S385" i="3"/>
  <c r="S384" i="3" s="1"/>
  <c r="S383" i="3" s="1"/>
  <c r="Q385" i="3"/>
  <c r="Q384" i="3" s="1"/>
  <c r="Q383" i="3" s="1"/>
  <c r="Q382" i="3" s="1"/>
  <c r="O385" i="3"/>
  <c r="O384" i="3" s="1"/>
  <c r="O383" i="3" s="1"/>
  <c r="M385" i="3"/>
  <c r="L385" i="3"/>
  <c r="L384" i="3" s="1"/>
  <c r="L383" i="3" s="1"/>
  <c r="K385" i="3"/>
  <c r="J385" i="3"/>
  <c r="J384" i="3" s="1"/>
  <c r="J383" i="3" s="1"/>
  <c r="M384" i="3"/>
  <c r="K384" i="3"/>
  <c r="K383" i="3" s="1"/>
  <c r="K382" i="3" s="1"/>
  <c r="M383" i="3"/>
  <c r="L380" i="3"/>
  <c r="N380" i="3" s="1"/>
  <c r="S379" i="3"/>
  <c r="S378" i="3" s="1"/>
  <c r="Q379" i="3"/>
  <c r="Q378" i="3" s="1"/>
  <c r="O379" i="3"/>
  <c r="O378" i="3" s="1"/>
  <c r="M379" i="3"/>
  <c r="M378" i="3" s="1"/>
  <c r="L379" i="3"/>
  <c r="L378" i="3" s="1"/>
  <c r="K379" i="3"/>
  <c r="J379" i="3"/>
  <c r="J378" i="3" s="1"/>
  <c r="K378" i="3"/>
  <c r="N377" i="3"/>
  <c r="N376" i="3" s="1"/>
  <c r="N375" i="3" s="1"/>
  <c r="L377" i="3"/>
  <c r="L376" i="3" s="1"/>
  <c r="S376" i="3"/>
  <c r="S375" i="3" s="1"/>
  <c r="Q376" i="3"/>
  <c r="O376" i="3"/>
  <c r="O375" i="3" s="1"/>
  <c r="M376" i="3"/>
  <c r="K376" i="3"/>
  <c r="K375" i="3" s="1"/>
  <c r="J376" i="3"/>
  <c r="Q375" i="3"/>
  <c r="M375" i="3"/>
  <c r="L375" i="3"/>
  <c r="J375" i="3"/>
  <c r="N374" i="3"/>
  <c r="P374" i="3" s="1"/>
  <c r="P373" i="3" s="1"/>
  <c r="P372" i="3" s="1"/>
  <c r="L374" i="3"/>
  <c r="S373" i="3"/>
  <c r="Q373" i="3"/>
  <c r="O373" i="3"/>
  <c r="M373" i="3"/>
  <c r="M372" i="3" s="1"/>
  <c r="L373" i="3"/>
  <c r="L372" i="3" s="1"/>
  <c r="K373" i="3"/>
  <c r="K372" i="3" s="1"/>
  <c r="J373" i="3"/>
  <c r="J372" i="3" s="1"/>
  <c r="S372" i="3"/>
  <c r="Q372" i="3"/>
  <c r="O372" i="3"/>
  <c r="L371" i="3"/>
  <c r="N371" i="3" s="1"/>
  <c r="N370" i="3" s="1"/>
  <c r="S370" i="3"/>
  <c r="Q370" i="3"/>
  <c r="O370" i="3"/>
  <c r="M370" i="3"/>
  <c r="K370" i="3"/>
  <c r="K367" i="3" s="1"/>
  <c r="J370" i="3"/>
  <c r="P369" i="3"/>
  <c r="R369" i="3" s="1"/>
  <c r="L369" i="3"/>
  <c r="N369" i="3" s="1"/>
  <c r="N368" i="3" s="1"/>
  <c r="S368" i="3"/>
  <c r="S367" i="3" s="1"/>
  <c r="S366" i="3" s="1"/>
  <c r="S365" i="3" s="1"/>
  <c r="Q368" i="3"/>
  <c r="Q367" i="3" s="1"/>
  <c r="Q366" i="3" s="1"/>
  <c r="Q365" i="3" s="1"/>
  <c r="O368" i="3"/>
  <c r="O367" i="3" s="1"/>
  <c r="M368" i="3"/>
  <c r="L368" i="3"/>
  <c r="K368" i="3"/>
  <c r="J368" i="3"/>
  <c r="J367" i="3" s="1"/>
  <c r="N367" i="3"/>
  <c r="L364" i="3"/>
  <c r="N364" i="3" s="1"/>
  <c r="P364" i="3" s="1"/>
  <c r="R364" i="3" s="1"/>
  <c r="T364" i="3" s="1"/>
  <c r="L363" i="3"/>
  <c r="L362" i="3" s="1"/>
  <c r="S362" i="3"/>
  <c r="Q362" i="3"/>
  <c r="O362" i="3"/>
  <c r="M362" i="3"/>
  <c r="K362" i="3"/>
  <c r="J362" i="3"/>
  <c r="N361" i="3"/>
  <c r="P361" i="3" s="1"/>
  <c r="L361" i="3"/>
  <c r="L360" i="3" s="1"/>
  <c r="S360" i="3"/>
  <c r="Q360" i="3"/>
  <c r="O360" i="3"/>
  <c r="M360" i="3"/>
  <c r="K360" i="3"/>
  <c r="J360" i="3"/>
  <c r="J357" i="3" s="1"/>
  <c r="L359" i="3"/>
  <c r="L358" i="3" s="1"/>
  <c r="L357" i="3" s="1"/>
  <c r="S358" i="3"/>
  <c r="Q358" i="3"/>
  <c r="Q357" i="3" s="1"/>
  <c r="O358" i="3"/>
  <c r="M358" i="3"/>
  <c r="K358" i="3"/>
  <c r="K357" i="3" s="1"/>
  <c r="J358" i="3"/>
  <c r="M357" i="3"/>
  <c r="N356" i="3"/>
  <c r="P356" i="3" s="1"/>
  <c r="R356" i="3" s="1"/>
  <c r="R355" i="3" s="1"/>
  <c r="R354" i="3" s="1"/>
  <c r="L356" i="3"/>
  <c r="S355" i="3"/>
  <c r="Q355" i="3"/>
  <c r="Q354" i="3" s="1"/>
  <c r="P355" i="3"/>
  <c r="P354" i="3" s="1"/>
  <c r="O355" i="3"/>
  <c r="M355" i="3"/>
  <c r="L355" i="3"/>
  <c r="L354" i="3" s="1"/>
  <c r="K355" i="3"/>
  <c r="J355" i="3"/>
  <c r="J354" i="3" s="1"/>
  <c r="S354" i="3"/>
  <c r="O354" i="3"/>
  <c r="M354" i="3"/>
  <c r="K354" i="3"/>
  <c r="K353" i="3"/>
  <c r="K352" i="3" s="1"/>
  <c r="L351" i="3"/>
  <c r="L350" i="3" s="1"/>
  <c r="L349" i="3" s="1"/>
  <c r="L348" i="3" s="1"/>
  <c r="L347" i="3" s="1"/>
  <c r="S350" i="3"/>
  <c r="S349" i="3" s="1"/>
  <c r="S348" i="3" s="1"/>
  <c r="S347" i="3" s="1"/>
  <c r="Q350" i="3"/>
  <c r="O350" i="3"/>
  <c r="O349" i="3" s="1"/>
  <c r="M350" i="3"/>
  <c r="K350" i="3"/>
  <c r="K349" i="3" s="1"/>
  <c r="K348" i="3" s="1"/>
  <c r="K347" i="3" s="1"/>
  <c r="J350" i="3"/>
  <c r="Q349" i="3"/>
  <c r="M349" i="3"/>
  <c r="J349" i="3"/>
  <c r="J348" i="3" s="1"/>
  <c r="J347" i="3" s="1"/>
  <c r="Q348" i="3"/>
  <c r="Q347" i="3" s="1"/>
  <c r="O348" i="3"/>
  <c r="O347" i="3" s="1"/>
  <c r="M348" i="3"/>
  <c r="M347" i="3" s="1"/>
  <c r="N346" i="3"/>
  <c r="P346" i="3" s="1"/>
  <c r="R346" i="3" s="1"/>
  <c r="L346" i="3"/>
  <c r="L345" i="3" s="1"/>
  <c r="L344" i="3" s="1"/>
  <c r="L343" i="3" s="1"/>
  <c r="S345" i="3"/>
  <c r="Q345" i="3"/>
  <c r="O345" i="3"/>
  <c r="M345" i="3"/>
  <c r="K345" i="3"/>
  <c r="K344" i="3" s="1"/>
  <c r="K343" i="3" s="1"/>
  <c r="J345" i="3"/>
  <c r="J344" i="3" s="1"/>
  <c r="S344" i="3"/>
  <c r="S343" i="3" s="1"/>
  <c r="Q344" i="3"/>
  <c r="Q343" i="3" s="1"/>
  <c r="O344" i="3"/>
  <c r="O343" i="3" s="1"/>
  <c r="M344" i="3"/>
  <c r="M343" i="3" s="1"/>
  <c r="J343" i="3"/>
  <c r="N342" i="3"/>
  <c r="P342" i="3" s="1"/>
  <c r="L342" i="3"/>
  <c r="L341" i="3" s="1"/>
  <c r="L340" i="3" s="1"/>
  <c r="S341" i="3"/>
  <c r="Q341" i="3"/>
  <c r="Q340" i="3" s="1"/>
  <c r="Q337" i="3" s="1"/>
  <c r="Q336" i="3" s="1"/>
  <c r="O341" i="3"/>
  <c r="M341" i="3"/>
  <c r="K341" i="3"/>
  <c r="K340" i="3" s="1"/>
  <c r="K337" i="3" s="1"/>
  <c r="K336" i="3" s="1"/>
  <c r="J341" i="3"/>
  <c r="J340" i="3" s="1"/>
  <c r="S340" i="3"/>
  <c r="O340" i="3"/>
  <c r="O337" i="3" s="1"/>
  <c r="O336" i="3" s="1"/>
  <c r="M340" i="3"/>
  <c r="M337" i="3" s="1"/>
  <c r="M336" i="3" s="1"/>
  <c r="L339" i="3"/>
  <c r="S338" i="3"/>
  <c r="Q338" i="3"/>
  <c r="O338" i="3"/>
  <c r="M338" i="3"/>
  <c r="K338" i="3"/>
  <c r="J338" i="3"/>
  <c r="N334" i="3"/>
  <c r="P334" i="3" s="1"/>
  <c r="R334" i="3" s="1"/>
  <c r="T334" i="3" s="1"/>
  <c r="T333" i="3" s="1"/>
  <c r="T332" i="3" s="1"/>
  <c r="T331" i="3" s="1"/>
  <c r="L334" i="3"/>
  <c r="S333" i="3"/>
  <c r="R333" i="3"/>
  <c r="R332" i="3" s="1"/>
  <c r="R331" i="3" s="1"/>
  <c r="Q333" i="3"/>
  <c r="Q332" i="3" s="1"/>
  <c r="Q331" i="3" s="1"/>
  <c r="O333" i="3"/>
  <c r="N333" i="3"/>
  <c r="N332" i="3" s="1"/>
  <c r="N331" i="3" s="1"/>
  <c r="M333" i="3"/>
  <c r="L333" i="3"/>
  <c r="L332" i="3" s="1"/>
  <c r="K333" i="3"/>
  <c r="J333" i="3"/>
  <c r="J332" i="3" s="1"/>
  <c r="J331" i="3" s="1"/>
  <c r="S332" i="3"/>
  <c r="S331" i="3" s="1"/>
  <c r="O332" i="3"/>
  <c r="O331" i="3" s="1"/>
  <c r="M332" i="3"/>
  <c r="M331" i="3" s="1"/>
  <c r="K332" i="3"/>
  <c r="K331" i="3" s="1"/>
  <c r="L331" i="3"/>
  <c r="N330" i="3"/>
  <c r="S329" i="3"/>
  <c r="S328" i="3" s="1"/>
  <c r="Q329" i="3"/>
  <c r="Q328" i="3" s="1"/>
  <c r="O329" i="3"/>
  <c r="O328" i="3" s="1"/>
  <c r="M329" i="3"/>
  <c r="M328" i="3" s="1"/>
  <c r="L329" i="3"/>
  <c r="K329" i="3"/>
  <c r="K328" i="3" s="1"/>
  <c r="J329" i="3"/>
  <c r="J328" i="3" s="1"/>
  <c r="L328" i="3"/>
  <c r="N327" i="3"/>
  <c r="P327" i="3" s="1"/>
  <c r="P326" i="3" s="1"/>
  <c r="P325" i="3" s="1"/>
  <c r="M327" i="3"/>
  <c r="S326" i="3"/>
  <c r="Q326" i="3"/>
  <c r="O326" i="3"/>
  <c r="N326" i="3"/>
  <c r="N325" i="3" s="1"/>
  <c r="M326" i="3"/>
  <c r="L326" i="3"/>
  <c r="L325" i="3" s="1"/>
  <c r="K326" i="3"/>
  <c r="J326" i="3"/>
  <c r="J325" i="3" s="1"/>
  <c r="S325" i="3"/>
  <c r="Q325" i="3"/>
  <c r="O325" i="3"/>
  <c r="M325" i="3"/>
  <c r="K325" i="3"/>
  <c r="L324" i="3"/>
  <c r="N324" i="3" s="1"/>
  <c r="P324" i="3" s="1"/>
  <c r="K324" i="3"/>
  <c r="S323" i="3"/>
  <c r="Q323" i="3"/>
  <c r="Q320" i="3" s="1"/>
  <c r="O323" i="3"/>
  <c r="N323" i="3"/>
  <c r="M323" i="3"/>
  <c r="M320" i="3" s="1"/>
  <c r="M311" i="3" s="1"/>
  <c r="M310" i="3" s="1"/>
  <c r="K323" i="3"/>
  <c r="J323" i="3"/>
  <c r="L322" i="3"/>
  <c r="N322" i="3" s="1"/>
  <c r="S321" i="3"/>
  <c r="S320" i="3" s="1"/>
  <c r="Q321" i="3"/>
  <c r="O321" i="3"/>
  <c r="M321" i="3"/>
  <c r="K321" i="3"/>
  <c r="K320" i="3" s="1"/>
  <c r="J321" i="3"/>
  <c r="J320" i="3" s="1"/>
  <c r="O320" i="3"/>
  <c r="L319" i="3"/>
  <c r="L318" i="3" s="1"/>
  <c r="K319" i="3"/>
  <c r="S318" i="3"/>
  <c r="Q318" i="3"/>
  <c r="O318" i="3"/>
  <c r="M318" i="3"/>
  <c r="K318" i="3"/>
  <c r="J318" i="3"/>
  <c r="J315" i="3" s="1"/>
  <c r="N317" i="3"/>
  <c r="P317" i="3" s="1"/>
  <c r="L317" i="3"/>
  <c r="S316" i="3"/>
  <c r="S315" i="3" s="1"/>
  <c r="Q316" i="3"/>
  <c r="Q315" i="3" s="1"/>
  <c r="O316" i="3"/>
  <c r="M316" i="3"/>
  <c r="L316" i="3"/>
  <c r="K316" i="3"/>
  <c r="J316" i="3"/>
  <c r="O315" i="3"/>
  <c r="M315" i="3"/>
  <c r="L314" i="3"/>
  <c r="L313" i="3" s="1"/>
  <c r="L312" i="3" s="1"/>
  <c r="S313" i="3"/>
  <c r="S312" i="3" s="1"/>
  <c r="Q313" i="3"/>
  <c r="Q312" i="3" s="1"/>
  <c r="O313" i="3"/>
  <c r="O312" i="3" s="1"/>
  <c r="M313" i="3"/>
  <c r="K313" i="3"/>
  <c r="K312" i="3" s="1"/>
  <c r="J313" i="3"/>
  <c r="M312" i="3"/>
  <c r="J312" i="3"/>
  <c r="L309" i="3"/>
  <c r="N309" i="3" s="1"/>
  <c r="S308" i="3"/>
  <c r="S307" i="3" s="1"/>
  <c r="S306" i="3" s="1"/>
  <c r="Q308" i="3"/>
  <c r="O308" i="3"/>
  <c r="M308" i="3"/>
  <c r="M307" i="3" s="1"/>
  <c r="M306" i="3" s="1"/>
  <c r="L308" i="3"/>
  <c r="L307" i="3" s="1"/>
  <c r="L306" i="3" s="1"/>
  <c r="K308" i="3"/>
  <c r="J308" i="3"/>
  <c r="Q307" i="3"/>
  <c r="Q306" i="3" s="1"/>
  <c r="O307" i="3"/>
  <c r="O306" i="3" s="1"/>
  <c r="K307" i="3"/>
  <c r="K306" i="3" s="1"/>
  <c r="J307" i="3"/>
  <c r="J306" i="3" s="1"/>
  <c r="R305" i="3"/>
  <c r="T305" i="3" s="1"/>
  <c r="T304" i="3" s="1"/>
  <c r="T303" i="3" s="1"/>
  <c r="L305" i="3"/>
  <c r="S304" i="3"/>
  <c r="S303" i="3" s="1"/>
  <c r="Q304" i="3"/>
  <c r="Q303" i="3" s="1"/>
  <c r="P304" i="3"/>
  <c r="P303" i="3" s="1"/>
  <c r="L304" i="3"/>
  <c r="L303" i="3"/>
  <c r="R302" i="3"/>
  <c r="T302" i="3" s="1"/>
  <c r="T301" i="3" s="1"/>
  <c r="T300" i="3" s="1"/>
  <c r="L302" i="3"/>
  <c r="S301" i="3"/>
  <c r="Q301" i="3"/>
  <c r="Q300" i="3" s="1"/>
  <c r="P301" i="3"/>
  <c r="L301" i="3"/>
  <c r="S300" i="3"/>
  <c r="P300" i="3"/>
  <c r="L300" i="3"/>
  <c r="R299" i="3"/>
  <c r="T299" i="3" s="1"/>
  <c r="T298" i="3" s="1"/>
  <c r="T297" i="3" s="1"/>
  <c r="L299" i="3"/>
  <c r="S298" i="3"/>
  <c r="S297" i="3" s="1"/>
  <c r="R298" i="3"/>
  <c r="R297" i="3" s="1"/>
  <c r="Q298" i="3"/>
  <c r="Q297" i="3" s="1"/>
  <c r="P298" i="3"/>
  <c r="P297" i="3" s="1"/>
  <c r="L298" i="3"/>
  <c r="L297" i="3"/>
  <c r="L296" i="3"/>
  <c r="T295" i="3"/>
  <c r="T294" i="3" s="1"/>
  <c r="R295" i="3"/>
  <c r="L295" i="3"/>
  <c r="S294" i="3"/>
  <c r="R294" i="3"/>
  <c r="R293" i="3" s="1"/>
  <c r="Q294" i="3"/>
  <c r="Q293" i="3" s="1"/>
  <c r="P294" i="3"/>
  <c r="L294" i="3"/>
  <c r="T293" i="3"/>
  <c r="S293" i="3"/>
  <c r="P293" i="3"/>
  <c r="L293" i="3"/>
  <c r="L289" i="3" s="1"/>
  <c r="T292" i="3"/>
  <c r="L292" i="3"/>
  <c r="T291" i="3"/>
  <c r="T290" i="3" s="1"/>
  <c r="S291" i="3"/>
  <c r="S290" i="3" s="1"/>
  <c r="R291" i="3"/>
  <c r="Q291" i="3"/>
  <c r="P291" i="3"/>
  <c r="L291" i="3"/>
  <c r="R290" i="3"/>
  <c r="O289" i="3"/>
  <c r="N289" i="3"/>
  <c r="M289" i="3"/>
  <c r="K289" i="3"/>
  <c r="J289" i="3"/>
  <c r="L288" i="3"/>
  <c r="L287" i="3" s="1"/>
  <c r="J288" i="3"/>
  <c r="S287" i="3"/>
  <c r="Q287" i="3"/>
  <c r="O287" i="3"/>
  <c r="M287" i="3"/>
  <c r="K287" i="3"/>
  <c r="J287" i="3"/>
  <c r="S286" i="3"/>
  <c r="Q286" i="3"/>
  <c r="O286" i="3"/>
  <c r="M286" i="3"/>
  <c r="L286" i="3"/>
  <c r="K286" i="3"/>
  <c r="J286" i="3"/>
  <c r="L285" i="3"/>
  <c r="L284" i="3" s="1"/>
  <c r="L283" i="3" s="1"/>
  <c r="J285" i="3"/>
  <c r="S284" i="3"/>
  <c r="S283" i="3" s="1"/>
  <c r="S279" i="3" s="1"/>
  <c r="S278" i="3" s="1"/>
  <c r="Q284" i="3"/>
  <c r="O284" i="3"/>
  <c r="O283" i="3" s="1"/>
  <c r="M284" i="3"/>
  <c r="K284" i="3"/>
  <c r="K283" i="3" s="1"/>
  <c r="J284" i="3"/>
  <c r="Q283" i="3"/>
  <c r="M283" i="3"/>
  <c r="J283" i="3"/>
  <c r="J282" i="3"/>
  <c r="L282" i="3" s="1"/>
  <c r="S281" i="3"/>
  <c r="S280" i="3" s="1"/>
  <c r="Q281" i="3"/>
  <c r="Q280" i="3" s="1"/>
  <c r="O281" i="3"/>
  <c r="O280" i="3" s="1"/>
  <c r="M281" i="3"/>
  <c r="K281" i="3"/>
  <c r="K280" i="3" s="1"/>
  <c r="J281" i="3"/>
  <c r="J280" i="3" s="1"/>
  <c r="J279" i="3" s="1"/>
  <c r="J278" i="3" s="1"/>
  <c r="M280" i="3"/>
  <c r="M279" i="3" s="1"/>
  <c r="M278" i="3" s="1"/>
  <c r="K279" i="3"/>
  <c r="K278" i="3"/>
  <c r="J277" i="3"/>
  <c r="S276" i="3"/>
  <c r="S275" i="3" s="1"/>
  <c r="Q276" i="3"/>
  <c r="Q275" i="3" s="1"/>
  <c r="O276" i="3"/>
  <c r="M276" i="3"/>
  <c r="M275" i="3" s="1"/>
  <c r="K276" i="3"/>
  <c r="K275" i="3" s="1"/>
  <c r="O275" i="3"/>
  <c r="J274" i="3"/>
  <c r="S273" i="3"/>
  <c r="Q273" i="3"/>
  <c r="Q272" i="3" s="1"/>
  <c r="O273" i="3"/>
  <c r="M273" i="3"/>
  <c r="M272" i="3" s="1"/>
  <c r="K273" i="3"/>
  <c r="S272" i="3"/>
  <c r="O272" i="3"/>
  <c r="K272" i="3"/>
  <c r="J271" i="3"/>
  <c r="S270" i="3"/>
  <c r="S269" i="3" s="1"/>
  <c r="Q270" i="3"/>
  <c r="Q269" i="3" s="1"/>
  <c r="O270" i="3"/>
  <c r="M270" i="3"/>
  <c r="M269" i="3" s="1"/>
  <c r="K270" i="3"/>
  <c r="K269" i="3" s="1"/>
  <c r="O269" i="3"/>
  <c r="J268" i="3"/>
  <c r="S267" i="3"/>
  <c r="Q267" i="3"/>
  <c r="Q266" i="3" s="1"/>
  <c r="O267" i="3"/>
  <c r="M267" i="3"/>
  <c r="M266" i="3" s="1"/>
  <c r="K267" i="3"/>
  <c r="S266" i="3"/>
  <c r="O266" i="3"/>
  <c r="K266" i="3"/>
  <c r="J265" i="3"/>
  <c r="S264" i="3"/>
  <c r="S263" i="3" s="1"/>
  <c r="Q264" i="3"/>
  <c r="Q263" i="3" s="1"/>
  <c r="O264" i="3"/>
  <c r="M264" i="3"/>
  <c r="M263" i="3" s="1"/>
  <c r="K264" i="3"/>
  <c r="K263" i="3" s="1"/>
  <c r="O263" i="3"/>
  <c r="J262" i="3"/>
  <c r="S261" i="3"/>
  <c r="Q261" i="3"/>
  <c r="Q260" i="3" s="1"/>
  <c r="O261" i="3"/>
  <c r="M261" i="3"/>
  <c r="M260" i="3" s="1"/>
  <c r="K261" i="3"/>
  <c r="S260" i="3"/>
  <c r="O260" i="3"/>
  <c r="K260" i="3"/>
  <c r="J259" i="3"/>
  <c r="S258" i="3"/>
  <c r="S257" i="3" s="1"/>
  <c r="Q258" i="3"/>
  <c r="Q257" i="3" s="1"/>
  <c r="O258" i="3"/>
  <c r="M258" i="3"/>
  <c r="M257" i="3" s="1"/>
  <c r="K258" i="3"/>
  <c r="K257" i="3" s="1"/>
  <c r="O257" i="3"/>
  <c r="J256" i="3"/>
  <c r="S255" i="3"/>
  <c r="Q255" i="3"/>
  <c r="Q254" i="3" s="1"/>
  <c r="Q253" i="3" s="1"/>
  <c r="Q252" i="3" s="1"/>
  <c r="O255" i="3"/>
  <c r="M255" i="3"/>
  <c r="M254" i="3" s="1"/>
  <c r="M253" i="3" s="1"/>
  <c r="M252" i="3" s="1"/>
  <c r="K255" i="3"/>
  <c r="S254" i="3"/>
  <c r="O254" i="3"/>
  <c r="K254" i="3"/>
  <c r="N250" i="3"/>
  <c r="P250" i="3" s="1"/>
  <c r="S249" i="3"/>
  <c r="Q249" i="3"/>
  <c r="O249" i="3"/>
  <c r="N249" i="3"/>
  <c r="N248" i="3" s="1"/>
  <c r="M249" i="3"/>
  <c r="L249" i="3"/>
  <c r="L248" i="3" s="1"/>
  <c r="K249" i="3"/>
  <c r="J249" i="3"/>
  <c r="J248" i="3" s="1"/>
  <c r="S248" i="3"/>
  <c r="Q248" i="3"/>
  <c r="O248" i="3"/>
  <c r="M248" i="3"/>
  <c r="K248" i="3"/>
  <c r="P247" i="3"/>
  <c r="R247" i="3" s="1"/>
  <c r="R246" i="3" s="1"/>
  <c r="R245" i="3" s="1"/>
  <c r="N247" i="3"/>
  <c r="S246" i="3"/>
  <c r="Q246" i="3"/>
  <c r="P246" i="3"/>
  <c r="P245" i="3" s="1"/>
  <c r="O246" i="3"/>
  <c r="N246" i="3"/>
  <c r="N245" i="3" s="1"/>
  <c r="M246" i="3"/>
  <c r="L246" i="3"/>
  <c r="L245" i="3" s="1"/>
  <c r="K246" i="3"/>
  <c r="J246" i="3"/>
  <c r="J245" i="3" s="1"/>
  <c r="S245" i="3"/>
  <c r="Q245" i="3"/>
  <c r="O245" i="3"/>
  <c r="M245" i="3"/>
  <c r="K245" i="3"/>
  <c r="L244" i="3"/>
  <c r="N244" i="3" s="1"/>
  <c r="N243" i="3" s="1"/>
  <c r="K244" i="3"/>
  <c r="K243" i="3" s="1"/>
  <c r="S243" i="3"/>
  <c r="Q243" i="3"/>
  <c r="O243" i="3"/>
  <c r="O240" i="3" s="1"/>
  <c r="M243" i="3"/>
  <c r="J243" i="3"/>
  <c r="L242" i="3"/>
  <c r="N242" i="3" s="1"/>
  <c r="S241" i="3"/>
  <c r="Q241" i="3"/>
  <c r="Q240" i="3" s="1"/>
  <c r="Q234" i="3" s="1"/>
  <c r="Q233" i="3" s="1"/>
  <c r="O241" i="3"/>
  <c r="M241" i="3"/>
  <c r="M240" i="3" s="1"/>
  <c r="M234" i="3" s="1"/>
  <c r="M233" i="3" s="1"/>
  <c r="K241" i="3"/>
  <c r="J241" i="3"/>
  <c r="J240" i="3" s="1"/>
  <c r="S240" i="3"/>
  <c r="K240" i="3"/>
  <c r="L239" i="3"/>
  <c r="N239" i="3" s="1"/>
  <c r="N238" i="3" s="1"/>
  <c r="K239" i="3"/>
  <c r="K238" i="3" s="1"/>
  <c r="S238" i="3"/>
  <c r="S235" i="3" s="1"/>
  <c r="Q238" i="3"/>
  <c r="O238" i="3"/>
  <c r="M238" i="3"/>
  <c r="J238" i="3"/>
  <c r="L237" i="3"/>
  <c r="L236" i="3" s="1"/>
  <c r="S236" i="3"/>
  <c r="Q236" i="3"/>
  <c r="O236" i="3"/>
  <c r="M236" i="3"/>
  <c r="K236" i="3"/>
  <c r="J236" i="3"/>
  <c r="J235" i="3" s="1"/>
  <c r="Q235" i="3"/>
  <c r="O235" i="3"/>
  <c r="M235" i="3"/>
  <c r="L232" i="3"/>
  <c r="S231" i="3"/>
  <c r="Q231" i="3"/>
  <c r="O231" i="3"/>
  <c r="M231" i="3"/>
  <c r="K231" i="3"/>
  <c r="J231" i="3"/>
  <c r="S230" i="3"/>
  <c r="Q230" i="3"/>
  <c r="O230" i="3"/>
  <c r="M230" i="3"/>
  <c r="L230" i="3"/>
  <c r="K230" i="3"/>
  <c r="J230" i="3"/>
  <c r="L229" i="3"/>
  <c r="N229" i="3" s="1"/>
  <c r="S228" i="3"/>
  <c r="Q228" i="3"/>
  <c r="O228" i="3"/>
  <c r="M228" i="3"/>
  <c r="L228" i="3"/>
  <c r="L227" i="3" s="1"/>
  <c r="K228" i="3"/>
  <c r="J228" i="3"/>
  <c r="J227" i="3" s="1"/>
  <c r="S227" i="3"/>
  <c r="S226" i="3" s="1"/>
  <c r="S225" i="3" s="1"/>
  <c r="Q227" i="3"/>
  <c r="Q226" i="3" s="1"/>
  <c r="Q225" i="3" s="1"/>
  <c r="Q224" i="3" s="1"/>
  <c r="O227" i="3"/>
  <c r="M227" i="3"/>
  <c r="M226" i="3" s="1"/>
  <c r="M225" i="3" s="1"/>
  <c r="K227" i="3"/>
  <c r="K226" i="3" s="1"/>
  <c r="K225" i="3" s="1"/>
  <c r="J226" i="3"/>
  <c r="J225" i="3" s="1"/>
  <c r="T222" i="3"/>
  <c r="T221" i="3" s="1"/>
  <c r="T220" i="3" s="1"/>
  <c r="T219" i="3" s="1"/>
  <c r="S221" i="3"/>
  <c r="S220" i="3" s="1"/>
  <c r="S219" i="3" s="1"/>
  <c r="S218" i="3" s="1"/>
  <c r="R221" i="3"/>
  <c r="R220" i="3"/>
  <c r="R219" i="3" s="1"/>
  <c r="R218" i="3" s="1"/>
  <c r="R217" i="3" s="1"/>
  <c r="T218" i="3"/>
  <c r="T217" i="3" s="1"/>
  <c r="S217" i="3"/>
  <c r="Q217" i="3"/>
  <c r="P217" i="3"/>
  <c r="O217" i="3"/>
  <c r="N217" i="3"/>
  <c r="M217" i="3"/>
  <c r="L217" i="3"/>
  <c r="K217" i="3"/>
  <c r="J217" i="3"/>
  <c r="T214" i="3"/>
  <c r="T213" i="3" s="1"/>
  <c r="T212" i="3" s="1"/>
  <c r="T211" i="3" s="1"/>
  <c r="T210" i="3" s="1"/>
  <c r="T209" i="3" s="1"/>
  <c r="T208" i="3" s="1"/>
  <c r="T207" i="3" s="1"/>
  <c r="N214" i="3"/>
  <c r="P214" i="3" s="1"/>
  <c r="P213" i="3" s="1"/>
  <c r="L214" i="3"/>
  <c r="S213" i="3"/>
  <c r="R213" i="3"/>
  <c r="R212" i="3" s="1"/>
  <c r="R211" i="3" s="1"/>
  <c r="R210" i="3" s="1"/>
  <c r="R209" i="3" s="1"/>
  <c r="R208" i="3" s="1"/>
  <c r="R207" i="3" s="1"/>
  <c r="Q213" i="3"/>
  <c r="O213" i="3"/>
  <c r="N213" i="3"/>
  <c r="M213" i="3"/>
  <c r="L213" i="3"/>
  <c r="K213" i="3"/>
  <c r="J213" i="3"/>
  <c r="S212" i="3"/>
  <c r="S211" i="3" s="1"/>
  <c r="S210" i="3" s="1"/>
  <c r="S209" i="3" s="1"/>
  <c r="S208" i="3"/>
  <c r="S207" i="3" s="1"/>
  <c r="N206" i="3"/>
  <c r="N205" i="3" s="1"/>
  <c r="L206" i="3"/>
  <c r="S205" i="3"/>
  <c r="Q205" i="3"/>
  <c r="O205" i="3"/>
  <c r="M205" i="3"/>
  <c r="L205" i="3"/>
  <c r="K205" i="3"/>
  <c r="J205" i="3"/>
  <c r="S204" i="3"/>
  <c r="S203" i="3" s="1"/>
  <c r="S202" i="3" s="1"/>
  <c r="S201" i="3" s="1"/>
  <c r="S200" i="3" s="1"/>
  <c r="Q204" i="3"/>
  <c r="Q203" i="3" s="1"/>
  <c r="O204" i="3"/>
  <c r="O203" i="3" s="1"/>
  <c r="O202" i="3" s="1"/>
  <c r="O201" i="3" s="1"/>
  <c r="O200" i="3" s="1"/>
  <c r="M204" i="3"/>
  <c r="M203" i="3" s="1"/>
  <c r="L204" i="3"/>
  <c r="L203" i="3" s="1"/>
  <c r="L202" i="3" s="1"/>
  <c r="L201" i="3" s="1"/>
  <c r="L200" i="3" s="1"/>
  <c r="K204" i="3"/>
  <c r="K203" i="3" s="1"/>
  <c r="K202" i="3" s="1"/>
  <c r="K201" i="3" s="1"/>
  <c r="K200" i="3" s="1"/>
  <c r="J204" i="3"/>
  <c r="J203" i="3"/>
  <c r="J202" i="3" s="1"/>
  <c r="J201" i="3" s="1"/>
  <c r="J200" i="3" s="1"/>
  <c r="Q202" i="3"/>
  <c r="Q201" i="3" s="1"/>
  <c r="Q200" i="3" s="1"/>
  <c r="M202" i="3"/>
  <c r="M201" i="3" s="1"/>
  <c r="M200" i="3" s="1"/>
  <c r="L199" i="3"/>
  <c r="S198" i="3"/>
  <c r="S197" i="3" s="1"/>
  <c r="Q198" i="3"/>
  <c r="Q197" i="3" s="1"/>
  <c r="Q196" i="3" s="1"/>
  <c r="Q195" i="3" s="1"/>
  <c r="Q194" i="3" s="1"/>
  <c r="Q193" i="3" s="1"/>
  <c r="Q192" i="3" s="1"/>
  <c r="O198" i="3"/>
  <c r="O197" i="3" s="1"/>
  <c r="M198" i="3"/>
  <c r="M197" i="3" s="1"/>
  <c r="M196" i="3" s="1"/>
  <c r="M195" i="3" s="1"/>
  <c r="M194" i="3" s="1"/>
  <c r="M193" i="3" s="1"/>
  <c r="M192" i="3" s="1"/>
  <c r="K198" i="3"/>
  <c r="K197" i="3" s="1"/>
  <c r="J198" i="3"/>
  <c r="J197" i="3" s="1"/>
  <c r="J196" i="3" s="1"/>
  <c r="J195" i="3" s="1"/>
  <c r="J194" i="3" s="1"/>
  <c r="J193" i="3" s="1"/>
  <c r="J192" i="3" s="1"/>
  <c r="S196" i="3"/>
  <c r="S195" i="3" s="1"/>
  <c r="S194" i="3" s="1"/>
  <c r="S193" i="3" s="1"/>
  <c r="S192" i="3" s="1"/>
  <c r="O196" i="3"/>
  <c r="O195" i="3" s="1"/>
  <c r="O194" i="3" s="1"/>
  <c r="O193" i="3" s="1"/>
  <c r="O192" i="3" s="1"/>
  <c r="K196" i="3"/>
  <c r="K195" i="3" s="1"/>
  <c r="K194" i="3" s="1"/>
  <c r="K193" i="3" s="1"/>
  <c r="K192" i="3" s="1"/>
  <c r="P191" i="3"/>
  <c r="L191" i="3"/>
  <c r="N191" i="3" s="1"/>
  <c r="N190" i="3" s="1"/>
  <c r="S190" i="3"/>
  <c r="S189" i="3" s="1"/>
  <c r="S188" i="3" s="1"/>
  <c r="S187" i="3" s="1"/>
  <c r="S186" i="3" s="1"/>
  <c r="S185" i="3" s="1"/>
  <c r="Q190" i="3"/>
  <c r="Q189" i="3" s="1"/>
  <c r="O190" i="3"/>
  <c r="O189" i="3" s="1"/>
  <c r="O188" i="3" s="1"/>
  <c r="O187" i="3" s="1"/>
  <c r="O186" i="3" s="1"/>
  <c r="O185" i="3" s="1"/>
  <c r="M190" i="3"/>
  <c r="M189" i="3" s="1"/>
  <c r="L190" i="3"/>
  <c r="L189" i="3" s="1"/>
  <c r="L188" i="3" s="1"/>
  <c r="L187" i="3" s="1"/>
  <c r="L186" i="3" s="1"/>
  <c r="L185" i="3" s="1"/>
  <c r="K190" i="3"/>
  <c r="J190" i="3"/>
  <c r="J189" i="3" s="1"/>
  <c r="J188" i="3" s="1"/>
  <c r="J187" i="3" s="1"/>
  <c r="J186" i="3" s="1"/>
  <c r="J185" i="3" s="1"/>
  <c r="N189" i="3"/>
  <c r="K189" i="3"/>
  <c r="K188" i="3" s="1"/>
  <c r="K187" i="3" s="1"/>
  <c r="K186" i="3" s="1"/>
  <c r="K185" i="3" s="1"/>
  <c r="Q188" i="3"/>
  <c r="N188" i="3"/>
  <c r="N187" i="3" s="1"/>
  <c r="N186" i="3" s="1"/>
  <c r="N185" i="3" s="1"/>
  <c r="M188" i="3"/>
  <c r="Q187" i="3"/>
  <c r="Q186" i="3" s="1"/>
  <c r="Q185" i="3" s="1"/>
  <c r="M187" i="3"/>
  <c r="M186" i="3" s="1"/>
  <c r="M185" i="3" s="1"/>
  <c r="N184" i="3"/>
  <c r="P184" i="3" s="1"/>
  <c r="R184" i="3" s="1"/>
  <c r="L184" i="3"/>
  <c r="S183" i="3"/>
  <c r="S182" i="3" s="1"/>
  <c r="S181" i="3" s="1"/>
  <c r="S180" i="3" s="1"/>
  <c r="S179" i="3" s="1"/>
  <c r="Q183" i="3"/>
  <c r="O183" i="3"/>
  <c r="O182" i="3" s="1"/>
  <c r="O181" i="3" s="1"/>
  <c r="O180" i="3" s="1"/>
  <c r="O179" i="3" s="1"/>
  <c r="M183" i="3"/>
  <c r="M182" i="3" s="1"/>
  <c r="M181" i="3" s="1"/>
  <c r="M180" i="3" s="1"/>
  <c r="M179" i="3" s="1"/>
  <c r="L183" i="3"/>
  <c r="L182" i="3" s="1"/>
  <c r="K183" i="3"/>
  <c r="K182" i="3" s="1"/>
  <c r="K181" i="3" s="1"/>
  <c r="K180" i="3" s="1"/>
  <c r="K179" i="3" s="1"/>
  <c r="J183" i="3"/>
  <c r="Q182" i="3"/>
  <c r="Q181" i="3" s="1"/>
  <c r="Q180" i="3" s="1"/>
  <c r="Q179" i="3" s="1"/>
  <c r="J182" i="3"/>
  <c r="J181" i="3" s="1"/>
  <c r="J180" i="3" s="1"/>
  <c r="J179" i="3" s="1"/>
  <c r="L181" i="3"/>
  <c r="L180" i="3"/>
  <c r="L179" i="3" s="1"/>
  <c r="L178" i="3"/>
  <c r="N178" i="3" s="1"/>
  <c r="S177" i="3"/>
  <c r="Q177" i="3"/>
  <c r="O177" i="3"/>
  <c r="M177" i="3"/>
  <c r="L177" i="3"/>
  <c r="K177" i="3"/>
  <c r="K174" i="3" s="1"/>
  <c r="K173" i="3" s="1"/>
  <c r="J177" i="3"/>
  <c r="L176" i="3"/>
  <c r="L175" i="3" s="1"/>
  <c r="S175" i="3"/>
  <c r="S174" i="3" s="1"/>
  <c r="S173" i="3" s="1"/>
  <c r="Q175" i="3"/>
  <c r="Q174" i="3" s="1"/>
  <c r="Q173" i="3" s="1"/>
  <c r="O175" i="3"/>
  <c r="M175" i="3"/>
  <c r="M174" i="3" s="1"/>
  <c r="M173" i="3" s="1"/>
  <c r="K175" i="3"/>
  <c r="J175" i="3"/>
  <c r="O174" i="3"/>
  <c r="O173" i="3" s="1"/>
  <c r="J174" i="3"/>
  <c r="J173" i="3" s="1"/>
  <c r="N172" i="3"/>
  <c r="S171" i="3"/>
  <c r="S170" i="3" s="1"/>
  <c r="Q171" i="3"/>
  <c r="Q170" i="3" s="1"/>
  <c r="O171" i="3"/>
  <c r="O170" i="3" s="1"/>
  <c r="M171" i="3"/>
  <c r="M170" i="3" s="1"/>
  <c r="M166" i="3" s="1"/>
  <c r="M165" i="3" s="1"/>
  <c r="L171" i="3"/>
  <c r="L170" i="3" s="1"/>
  <c r="L169" i="3"/>
  <c r="L168" i="3" s="1"/>
  <c r="L167" i="3" s="1"/>
  <c r="S168" i="3"/>
  <c r="S167" i="3" s="1"/>
  <c r="S166" i="3" s="1"/>
  <c r="S165" i="3" s="1"/>
  <c r="Q168" i="3"/>
  <c r="Q167" i="3" s="1"/>
  <c r="O168" i="3"/>
  <c r="M168" i="3"/>
  <c r="M167" i="3" s="1"/>
  <c r="K168" i="3"/>
  <c r="J168" i="3"/>
  <c r="J167" i="3" s="1"/>
  <c r="O167" i="3"/>
  <c r="O166" i="3" s="1"/>
  <c r="O165" i="3" s="1"/>
  <c r="K167" i="3"/>
  <c r="K166" i="3" s="1"/>
  <c r="L164" i="3"/>
  <c r="N164" i="3" s="1"/>
  <c r="N163" i="3" s="1"/>
  <c r="N162" i="3" s="1"/>
  <c r="N157" i="3" s="1"/>
  <c r="S163" i="3"/>
  <c r="S162" i="3" s="1"/>
  <c r="Q163" i="3"/>
  <c r="Q162" i="3" s="1"/>
  <c r="O163" i="3"/>
  <c r="M163" i="3"/>
  <c r="M162" i="3" s="1"/>
  <c r="K163" i="3"/>
  <c r="K162" i="3" s="1"/>
  <c r="K157" i="3" s="1"/>
  <c r="J163" i="3"/>
  <c r="J162" i="3" s="1"/>
  <c r="J157" i="3" s="1"/>
  <c r="O162" i="3"/>
  <c r="P161" i="3"/>
  <c r="P160" i="3" s="1"/>
  <c r="N161" i="3"/>
  <c r="S160" i="3"/>
  <c r="Q160" i="3"/>
  <c r="Q159" i="3" s="1"/>
  <c r="Q158" i="3" s="1"/>
  <c r="O160" i="3"/>
  <c r="N160" i="3"/>
  <c r="M160" i="3"/>
  <c r="M159" i="3" s="1"/>
  <c r="M158" i="3" s="1"/>
  <c r="M157" i="3" s="1"/>
  <c r="L160" i="3"/>
  <c r="S159" i="3"/>
  <c r="S158" i="3" s="1"/>
  <c r="P159" i="3"/>
  <c r="P158" i="3" s="1"/>
  <c r="O159" i="3"/>
  <c r="N159" i="3"/>
  <c r="N158" i="3" s="1"/>
  <c r="L159" i="3"/>
  <c r="L158" i="3" s="1"/>
  <c r="O158" i="3"/>
  <c r="L156" i="3"/>
  <c r="N156" i="3" s="1"/>
  <c r="S155" i="3"/>
  <c r="S154" i="3" s="1"/>
  <c r="S153" i="3" s="1"/>
  <c r="S152" i="3" s="1"/>
  <c r="S151" i="3" s="1"/>
  <c r="Q155" i="3"/>
  <c r="O155" i="3"/>
  <c r="M155" i="3"/>
  <c r="M154" i="3" s="1"/>
  <c r="M153" i="3" s="1"/>
  <c r="M152" i="3" s="1"/>
  <c r="M151" i="3" s="1"/>
  <c r="L155" i="3"/>
  <c r="L154" i="3" s="1"/>
  <c r="L153" i="3" s="1"/>
  <c r="L152" i="3" s="1"/>
  <c r="L151" i="3" s="1"/>
  <c r="K155" i="3"/>
  <c r="J155" i="3"/>
  <c r="J154" i="3" s="1"/>
  <c r="Q154" i="3"/>
  <c r="Q153" i="3" s="1"/>
  <c r="Q152" i="3" s="1"/>
  <c r="Q151" i="3" s="1"/>
  <c r="O154" i="3"/>
  <c r="K154" i="3"/>
  <c r="O153" i="3"/>
  <c r="K153" i="3"/>
  <c r="K152" i="3" s="1"/>
  <c r="K151" i="3" s="1"/>
  <c r="J153" i="3"/>
  <c r="O152" i="3"/>
  <c r="O151" i="3" s="1"/>
  <c r="J152" i="3"/>
  <c r="J151" i="3"/>
  <c r="L149" i="3"/>
  <c r="N149" i="3" s="1"/>
  <c r="N148" i="3" s="1"/>
  <c r="N147" i="3" s="1"/>
  <c r="N146" i="3" s="1"/>
  <c r="S148" i="3"/>
  <c r="S147" i="3" s="1"/>
  <c r="S146" i="3" s="1"/>
  <c r="Q148" i="3"/>
  <c r="Q147" i="3" s="1"/>
  <c r="O148" i="3"/>
  <c r="M148" i="3"/>
  <c r="M147" i="3" s="1"/>
  <c r="M146" i="3" s="1"/>
  <c r="K148" i="3"/>
  <c r="J148" i="3"/>
  <c r="J147" i="3" s="1"/>
  <c r="J146" i="3" s="1"/>
  <c r="O147" i="3"/>
  <c r="K147" i="3"/>
  <c r="Q146" i="3"/>
  <c r="O146" i="3"/>
  <c r="K146" i="3"/>
  <c r="L145" i="3"/>
  <c r="L144" i="3" s="1"/>
  <c r="L143" i="3" s="1"/>
  <c r="S144" i="3"/>
  <c r="S143" i="3" s="1"/>
  <c r="Q144" i="3"/>
  <c r="Q143" i="3" s="1"/>
  <c r="O144" i="3"/>
  <c r="O143" i="3" s="1"/>
  <c r="M144" i="3"/>
  <c r="K144" i="3"/>
  <c r="K143" i="3" s="1"/>
  <c r="J144" i="3"/>
  <c r="J143" i="3" s="1"/>
  <c r="M143" i="3"/>
  <c r="L142" i="3"/>
  <c r="N142" i="3" s="1"/>
  <c r="S141" i="3"/>
  <c r="Q141" i="3"/>
  <c r="Q140" i="3" s="1"/>
  <c r="O141" i="3"/>
  <c r="M141" i="3"/>
  <c r="M140" i="3" s="1"/>
  <c r="K141" i="3"/>
  <c r="J141" i="3"/>
  <c r="J140" i="3" s="1"/>
  <c r="S140" i="3"/>
  <c r="O140" i="3"/>
  <c r="K140" i="3"/>
  <c r="L139" i="3"/>
  <c r="N139" i="3" s="1"/>
  <c r="N138" i="3" s="1"/>
  <c r="S138" i="3"/>
  <c r="Q138" i="3"/>
  <c r="O138" i="3"/>
  <c r="M138" i="3"/>
  <c r="K138" i="3"/>
  <c r="J138" i="3"/>
  <c r="J135" i="3" s="1"/>
  <c r="J134" i="3" s="1"/>
  <c r="J133" i="3" s="1"/>
  <c r="L137" i="3"/>
  <c r="N137" i="3" s="1"/>
  <c r="N136" i="3" s="1"/>
  <c r="N135" i="3" s="1"/>
  <c r="N134" i="3" s="1"/>
  <c r="N133" i="3" s="1"/>
  <c r="S136" i="3"/>
  <c r="Q136" i="3"/>
  <c r="O136" i="3"/>
  <c r="M136" i="3"/>
  <c r="M135" i="3" s="1"/>
  <c r="M134" i="3" s="1"/>
  <c r="M133" i="3" s="1"/>
  <c r="K136" i="3"/>
  <c r="K135" i="3" s="1"/>
  <c r="K134" i="3" s="1"/>
  <c r="K133" i="3" s="1"/>
  <c r="J136" i="3"/>
  <c r="S135" i="3"/>
  <c r="S134" i="3" s="1"/>
  <c r="S133" i="3" s="1"/>
  <c r="K132" i="3"/>
  <c r="L132" i="3" s="1"/>
  <c r="S131" i="3"/>
  <c r="Q131" i="3"/>
  <c r="O131" i="3"/>
  <c r="M131" i="3"/>
  <c r="J131" i="3"/>
  <c r="J128" i="3" s="1"/>
  <c r="J127" i="3" s="1"/>
  <c r="J126" i="3" s="1"/>
  <c r="L130" i="3"/>
  <c r="L129" i="3" s="1"/>
  <c r="S129" i="3"/>
  <c r="Q129" i="3"/>
  <c r="O129" i="3"/>
  <c r="O128" i="3" s="1"/>
  <c r="O127" i="3" s="1"/>
  <c r="O126" i="3" s="1"/>
  <c r="M129" i="3"/>
  <c r="K129" i="3"/>
  <c r="J129" i="3"/>
  <c r="Q128" i="3"/>
  <c r="Q127" i="3" s="1"/>
  <c r="Q126" i="3" s="1"/>
  <c r="M128" i="3"/>
  <c r="M127" i="3"/>
  <c r="M126" i="3" s="1"/>
  <c r="L125" i="3"/>
  <c r="N125" i="3" s="1"/>
  <c r="S124" i="3"/>
  <c r="S123" i="3" s="1"/>
  <c r="Q124" i="3"/>
  <c r="O124" i="3"/>
  <c r="O123" i="3" s="1"/>
  <c r="M124" i="3"/>
  <c r="M123" i="3" s="1"/>
  <c r="L124" i="3"/>
  <c r="L123" i="3" s="1"/>
  <c r="K124" i="3"/>
  <c r="K123" i="3" s="1"/>
  <c r="J124" i="3"/>
  <c r="J123" i="3" s="1"/>
  <c r="Q123" i="3"/>
  <c r="L122" i="3"/>
  <c r="N122" i="3" s="1"/>
  <c r="S121" i="3"/>
  <c r="Q121" i="3"/>
  <c r="O121" i="3"/>
  <c r="M121" i="3"/>
  <c r="K121" i="3"/>
  <c r="J121" i="3"/>
  <c r="L120" i="3"/>
  <c r="N120" i="3" s="1"/>
  <c r="S119" i="3"/>
  <c r="S118" i="3" s="1"/>
  <c r="Q119" i="3"/>
  <c r="O119" i="3"/>
  <c r="O118" i="3" s="1"/>
  <c r="M119" i="3"/>
  <c r="M118" i="3" s="1"/>
  <c r="K119" i="3"/>
  <c r="K118" i="3" s="1"/>
  <c r="K117" i="3" s="1"/>
  <c r="K116" i="3" s="1"/>
  <c r="J119" i="3"/>
  <c r="N115" i="3"/>
  <c r="P115" i="3" s="1"/>
  <c r="L115" i="3"/>
  <c r="L114" i="3" s="1"/>
  <c r="L113" i="3" s="1"/>
  <c r="S114" i="3"/>
  <c r="S113" i="3" s="1"/>
  <c r="Q114" i="3"/>
  <c r="O114" i="3"/>
  <c r="O113" i="3" s="1"/>
  <c r="O109" i="3" s="1"/>
  <c r="O108" i="3" s="1"/>
  <c r="M114" i="3"/>
  <c r="M113" i="3" s="1"/>
  <c r="K114" i="3"/>
  <c r="K113" i="3" s="1"/>
  <c r="J114" i="3"/>
  <c r="J113" i="3" s="1"/>
  <c r="Q113" i="3"/>
  <c r="L112" i="3"/>
  <c r="N112" i="3" s="1"/>
  <c r="S111" i="3"/>
  <c r="S110" i="3" s="1"/>
  <c r="S109" i="3" s="1"/>
  <c r="S108" i="3" s="1"/>
  <c r="Q111" i="3"/>
  <c r="Q110" i="3" s="1"/>
  <c r="Q109" i="3" s="1"/>
  <c r="Q108" i="3" s="1"/>
  <c r="O111" i="3"/>
  <c r="O110" i="3" s="1"/>
  <c r="M111" i="3"/>
  <c r="M110" i="3" s="1"/>
  <c r="K111" i="3"/>
  <c r="K110" i="3" s="1"/>
  <c r="J111" i="3"/>
  <c r="J110" i="3" s="1"/>
  <c r="J105" i="3"/>
  <c r="S103" i="3"/>
  <c r="S102" i="3" s="1"/>
  <c r="L104" i="3"/>
  <c r="N104" i="3" s="1"/>
  <c r="Q103" i="3"/>
  <c r="Q102" i="3" s="1"/>
  <c r="O103" i="3"/>
  <c r="O102" i="3" s="1"/>
  <c r="M103" i="3"/>
  <c r="M102" i="3" s="1"/>
  <c r="K103" i="3"/>
  <c r="K102" i="3" s="1"/>
  <c r="L101" i="3"/>
  <c r="N101" i="3" s="1"/>
  <c r="S100" i="3"/>
  <c r="Q100" i="3"/>
  <c r="O100" i="3"/>
  <c r="M100" i="3"/>
  <c r="L100" i="3"/>
  <c r="K100" i="3"/>
  <c r="J100" i="3"/>
  <c r="S99" i="3"/>
  <c r="S98" i="3" s="1"/>
  <c r="Q99" i="3"/>
  <c r="Q98" i="3" s="1"/>
  <c r="Q97" i="3" s="1"/>
  <c r="O99" i="3"/>
  <c r="O98" i="3" s="1"/>
  <c r="O97" i="3" s="1"/>
  <c r="M99" i="3"/>
  <c r="M98" i="3" s="1"/>
  <c r="L99" i="3"/>
  <c r="L98" i="3" s="1"/>
  <c r="K99" i="3"/>
  <c r="K98" i="3" s="1"/>
  <c r="K97" i="3" s="1"/>
  <c r="J99" i="3"/>
  <c r="J98" i="3" s="1"/>
  <c r="L96" i="3"/>
  <c r="N96" i="3" s="1"/>
  <c r="P96" i="3" s="1"/>
  <c r="R96" i="3" s="1"/>
  <c r="L95" i="3"/>
  <c r="N95" i="3" s="1"/>
  <c r="P95" i="3" s="1"/>
  <c r="R95" i="3" s="1"/>
  <c r="T95" i="3" s="1"/>
  <c r="S94" i="3"/>
  <c r="Q94" i="3"/>
  <c r="Q93" i="3" s="1"/>
  <c r="O94" i="3"/>
  <c r="O93" i="3" s="1"/>
  <c r="M94" i="3"/>
  <c r="M93" i="3" s="1"/>
  <c r="K94" i="3"/>
  <c r="J94" i="3"/>
  <c r="J93" i="3" s="1"/>
  <c r="S93" i="3"/>
  <c r="K93" i="3"/>
  <c r="L92" i="3"/>
  <c r="N92" i="3" s="1"/>
  <c r="N91" i="3" s="1"/>
  <c r="N90" i="3" s="1"/>
  <c r="S91" i="3"/>
  <c r="Q91" i="3"/>
  <c r="Q90" i="3" s="1"/>
  <c r="O91" i="3"/>
  <c r="O90" i="3" s="1"/>
  <c r="M91" i="3"/>
  <c r="M90" i="3" s="1"/>
  <c r="K91" i="3"/>
  <c r="K90" i="3" s="1"/>
  <c r="J91" i="3"/>
  <c r="J90" i="3" s="1"/>
  <c r="S90" i="3"/>
  <c r="S89" i="3" s="1"/>
  <c r="Q89" i="3"/>
  <c r="Q88" i="3" s="1"/>
  <c r="M89" i="3"/>
  <c r="J87" i="3"/>
  <c r="L87" i="3" s="1"/>
  <c r="S86" i="3"/>
  <c r="Q86" i="3"/>
  <c r="O86" i="3"/>
  <c r="M86" i="3"/>
  <c r="K86" i="3"/>
  <c r="J86" i="3"/>
  <c r="L85" i="3"/>
  <c r="L84" i="3" s="1"/>
  <c r="J85" i="3"/>
  <c r="S84" i="3"/>
  <c r="S83" i="3" s="1"/>
  <c r="S82" i="3" s="1"/>
  <c r="S81" i="3" s="1"/>
  <c r="S80" i="3" s="1"/>
  <c r="Q84" i="3"/>
  <c r="O84" i="3"/>
  <c r="O83" i="3" s="1"/>
  <c r="O82" i="3" s="1"/>
  <c r="O81" i="3" s="1"/>
  <c r="O80" i="3" s="1"/>
  <c r="M84" i="3"/>
  <c r="K84" i="3"/>
  <c r="K83" i="3" s="1"/>
  <c r="K82" i="3" s="1"/>
  <c r="K81" i="3" s="1"/>
  <c r="K80" i="3" s="1"/>
  <c r="J84" i="3"/>
  <c r="J83" i="3" s="1"/>
  <c r="J82" i="3" s="1"/>
  <c r="J81" i="3" s="1"/>
  <c r="J80" i="3" s="1"/>
  <c r="M83" i="3"/>
  <c r="M82" i="3" s="1"/>
  <c r="M81" i="3" s="1"/>
  <c r="M80" i="3" s="1"/>
  <c r="L79" i="3"/>
  <c r="N79" i="3" s="1"/>
  <c r="S78" i="3"/>
  <c r="S77" i="3" s="1"/>
  <c r="Q78" i="3"/>
  <c r="Q77" i="3" s="1"/>
  <c r="Q73" i="3" s="1"/>
  <c r="O78" i="3"/>
  <c r="O77" i="3" s="1"/>
  <c r="M78" i="3"/>
  <c r="K78" i="3"/>
  <c r="J78" i="3"/>
  <c r="J77" i="3" s="1"/>
  <c r="M77" i="3"/>
  <c r="K77" i="3"/>
  <c r="L76" i="3"/>
  <c r="L75" i="3" s="1"/>
  <c r="S75" i="3"/>
  <c r="S74" i="3" s="1"/>
  <c r="Q75" i="3"/>
  <c r="O75" i="3"/>
  <c r="O74" i="3" s="1"/>
  <c r="M75" i="3"/>
  <c r="K75" i="3"/>
  <c r="K74" i="3" s="1"/>
  <c r="K73" i="3" s="1"/>
  <c r="K72" i="3" s="1"/>
  <c r="J75" i="3"/>
  <c r="Q74" i="3"/>
  <c r="M74" i="3"/>
  <c r="L74" i="3"/>
  <c r="J74" i="3"/>
  <c r="M73" i="3"/>
  <c r="L71" i="3"/>
  <c r="L70" i="3" s="1"/>
  <c r="L69" i="3" s="1"/>
  <c r="L68" i="3" s="1"/>
  <c r="L67" i="3" s="1"/>
  <c r="S70" i="3"/>
  <c r="S69" i="3" s="1"/>
  <c r="S68" i="3" s="1"/>
  <c r="S67" i="3" s="1"/>
  <c r="Q70" i="3"/>
  <c r="O70" i="3"/>
  <c r="O69" i="3" s="1"/>
  <c r="O68" i="3" s="1"/>
  <c r="O67" i="3" s="1"/>
  <c r="M70" i="3"/>
  <c r="M69" i="3" s="1"/>
  <c r="M68" i="3" s="1"/>
  <c r="M67" i="3" s="1"/>
  <c r="K70" i="3"/>
  <c r="J70" i="3"/>
  <c r="Q69" i="3"/>
  <c r="Q68" i="3" s="1"/>
  <c r="Q67" i="3" s="1"/>
  <c r="K69" i="3"/>
  <c r="K68" i="3" s="1"/>
  <c r="K67" i="3" s="1"/>
  <c r="J69" i="3"/>
  <c r="J68" i="3" s="1"/>
  <c r="J67" i="3" s="1"/>
  <c r="J66" i="3"/>
  <c r="L66" i="3" s="1"/>
  <c r="S65" i="3"/>
  <c r="Q65" i="3"/>
  <c r="O65" i="3"/>
  <c r="M65" i="3"/>
  <c r="K65" i="3"/>
  <c r="J64" i="3"/>
  <c r="L64" i="3" s="1"/>
  <c r="L63" i="3"/>
  <c r="N63" i="3" s="1"/>
  <c r="P63" i="3" s="1"/>
  <c r="R63" i="3" s="1"/>
  <c r="T63" i="3" s="1"/>
  <c r="S62" i="3"/>
  <c r="S61" i="3" s="1"/>
  <c r="S60" i="3" s="1"/>
  <c r="S59" i="3" s="1"/>
  <c r="S58" i="3" s="1"/>
  <c r="Q62" i="3"/>
  <c r="O62" i="3"/>
  <c r="M62" i="3"/>
  <c r="M61" i="3" s="1"/>
  <c r="M60" i="3" s="1"/>
  <c r="M59" i="3" s="1"/>
  <c r="M58" i="3" s="1"/>
  <c r="K62" i="3"/>
  <c r="K61" i="3" s="1"/>
  <c r="K60" i="3" s="1"/>
  <c r="Q61" i="3"/>
  <c r="Q60" i="3"/>
  <c r="N57" i="3"/>
  <c r="P57" i="3" s="1"/>
  <c r="R57" i="3" s="1"/>
  <c r="L57" i="3"/>
  <c r="S56" i="3"/>
  <c r="Q56" i="3"/>
  <c r="O56" i="3"/>
  <c r="M56" i="3"/>
  <c r="L56" i="3"/>
  <c r="K56" i="3"/>
  <c r="J56" i="3"/>
  <c r="J55" i="3"/>
  <c r="L55" i="3" s="1"/>
  <c r="N55" i="3" s="1"/>
  <c r="P55" i="3" s="1"/>
  <c r="R55" i="3" s="1"/>
  <c r="T55" i="3" s="1"/>
  <c r="J54" i="3"/>
  <c r="L54" i="3" s="1"/>
  <c r="S53" i="3"/>
  <c r="S52" i="3" s="1"/>
  <c r="Q53" i="3"/>
  <c r="O53" i="3"/>
  <c r="O52" i="3" s="1"/>
  <c r="M53" i="3"/>
  <c r="K53" i="3"/>
  <c r="K52" i="3" s="1"/>
  <c r="J53" i="3"/>
  <c r="Q52" i="3"/>
  <c r="M52" i="3"/>
  <c r="J52" i="3"/>
  <c r="L51" i="3"/>
  <c r="N51" i="3" s="1"/>
  <c r="S50" i="3"/>
  <c r="Q50" i="3"/>
  <c r="Q47" i="3" s="1"/>
  <c r="Q46" i="3" s="1"/>
  <c r="Q45" i="3" s="1"/>
  <c r="O50" i="3"/>
  <c r="M50" i="3"/>
  <c r="L50" i="3"/>
  <c r="K50" i="3"/>
  <c r="K47" i="3" s="1"/>
  <c r="K46" i="3" s="1"/>
  <c r="K45" i="3" s="1"/>
  <c r="J50" i="3"/>
  <c r="L49" i="3"/>
  <c r="L48" i="3" s="1"/>
  <c r="L47" i="3" s="1"/>
  <c r="L46" i="3" s="1"/>
  <c r="L45" i="3" s="1"/>
  <c r="S48" i="3"/>
  <c r="Q48" i="3"/>
  <c r="O48" i="3"/>
  <c r="M48" i="3"/>
  <c r="K48" i="3"/>
  <c r="J48" i="3"/>
  <c r="J47" i="3" s="1"/>
  <c r="J46" i="3" s="1"/>
  <c r="J45" i="3" s="1"/>
  <c r="S47" i="3"/>
  <c r="S46" i="3" s="1"/>
  <c r="S45" i="3" s="1"/>
  <c r="O47" i="3"/>
  <c r="M47" i="3"/>
  <c r="M46" i="3" s="1"/>
  <c r="M45" i="3" s="1"/>
  <c r="O46" i="3"/>
  <c r="O45" i="3" s="1"/>
  <c r="N44" i="3"/>
  <c r="N43" i="3" s="1"/>
  <c r="N42" i="3" s="1"/>
  <c r="L44" i="3"/>
  <c r="L43" i="3" s="1"/>
  <c r="L42" i="3" s="1"/>
  <c r="L35" i="3" s="1"/>
  <c r="S43" i="3"/>
  <c r="S42" i="3" s="1"/>
  <c r="Q43" i="3"/>
  <c r="O43" i="3"/>
  <c r="O42" i="3" s="1"/>
  <c r="O35" i="3" s="1"/>
  <c r="M43" i="3"/>
  <c r="K43" i="3"/>
  <c r="K42" i="3" s="1"/>
  <c r="J43" i="3"/>
  <c r="Q42" i="3"/>
  <c r="M42" i="3"/>
  <c r="M35" i="3" s="1"/>
  <c r="M34" i="3" s="1"/>
  <c r="J42" i="3"/>
  <c r="T41" i="3"/>
  <c r="T40" i="3"/>
  <c r="T39" i="3" s="1"/>
  <c r="S39" i="3"/>
  <c r="R39" i="3"/>
  <c r="N38" i="3"/>
  <c r="N37" i="3" s="1"/>
  <c r="N36" i="3" s="1"/>
  <c r="N35" i="3" s="1"/>
  <c r="L38" i="3"/>
  <c r="L37" i="3" s="1"/>
  <c r="S37" i="3"/>
  <c r="Q37" i="3"/>
  <c r="O37" i="3"/>
  <c r="O36" i="3" s="1"/>
  <c r="M37" i="3"/>
  <c r="K37" i="3"/>
  <c r="K36" i="3" s="1"/>
  <c r="K35" i="3" s="1"/>
  <c r="J37" i="3"/>
  <c r="Q36" i="3"/>
  <c r="M36" i="3"/>
  <c r="L36" i="3"/>
  <c r="J36" i="3"/>
  <c r="J35" i="3" s="1"/>
  <c r="Q35" i="3"/>
  <c r="L33" i="3"/>
  <c r="N33" i="3" s="1"/>
  <c r="S32" i="3"/>
  <c r="S31" i="3" s="1"/>
  <c r="Q32" i="3"/>
  <c r="O32" i="3"/>
  <c r="O31" i="3" s="1"/>
  <c r="M32" i="3"/>
  <c r="L32" i="3"/>
  <c r="L31" i="3" s="1"/>
  <c r="K32" i="3"/>
  <c r="J32" i="3"/>
  <c r="Q31" i="3"/>
  <c r="M31" i="3"/>
  <c r="K31" i="3"/>
  <c r="J31" i="3"/>
  <c r="L30" i="3"/>
  <c r="L29" i="3" s="1"/>
  <c r="L28" i="3" s="1"/>
  <c r="L27" i="3" s="1"/>
  <c r="L26" i="3" s="1"/>
  <c r="S29" i="3"/>
  <c r="S28" i="3" s="1"/>
  <c r="Q29" i="3"/>
  <c r="O29" i="3"/>
  <c r="O28" i="3" s="1"/>
  <c r="M29" i="3"/>
  <c r="K29" i="3"/>
  <c r="K28" i="3" s="1"/>
  <c r="K27" i="3" s="1"/>
  <c r="K26" i="3" s="1"/>
  <c r="J29" i="3"/>
  <c r="Q28" i="3"/>
  <c r="M28" i="3"/>
  <c r="M27" i="3" s="1"/>
  <c r="M26" i="3" s="1"/>
  <c r="J28" i="3"/>
  <c r="J27" i="3" s="1"/>
  <c r="Q27" i="3"/>
  <c r="Q26" i="3" s="1"/>
  <c r="J26" i="3"/>
  <c r="J25" i="3"/>
  <c r="S24" i="3"/>
  <c r="S23" i="3" s="1"/>
  <c r="S14" i="3" s="1"/>
  <c r="Q24" i="3"/>
  <c r="Q23" i="3" s="1"/>
  <c r="O24" i="3"/>
  <c r="M24" i="3"/>
  <c r="M23" i="3" s="1"/>
  <c r="K24" i="3"/>
  <c r="O23" i="3"/>
  <c r="K23" i="3"/>
  <c r="L22" i="3"/>
  <c r="N22" i="3" s="1"/>
  <c r="P22" i="3" s="1"/>
  <c r="R22" i="3" s="1"/>
  <c r="T22" i="3" s="1"/>
  <c r="L21" i="3"/>
  <c r="N21" i="3" s="1"/>
  <c r="S20" i="3"/>
  <c r="Q20" i="3"/>
  <c r="O20" i="3"/>
  <c r="M20" i="3"/>
  <c r="K20" i="3"/>
  <c r="J20" i="3"/>
  <c r="L19" i="3"/>
  <c r="N19" i="3" s="1"/>
  <c r="P19" i="3" s="1"/>
  <c r="J19" i="3"/>
  <c r="S18" i="3"/>
  <c r="Q18" i="3"/>
  <c r="O18" i="3"/>
  <c r="M18" i="3"/>
  <c r="K18" i="3"/>
  <c r="J18" i="3"/>
  <c r="L17" i="3"/>
  <c r="L16" i="3" s="1"/>
  <c r="J17" i="3"/>
  <c r="S16" i="3"/>
  <c r="S15" i="3" s="1"/>
  <c r="Q16" i="3"/>
  <c r="O16" i="3"/>
  <c r="M16" i="3"/>
  <c r="K16" i="3"/>
  <c r="K15" i="3" s="1"/>
  <c r="K14" i="3" s="1"/>
  <c r="K13" i="3" s="1"/>
  <c r="J16" i="3"/>
  <c r="Q15" i="3"/>
  <c r="M15" i="3"/>
  <c r="Q14" i="3"/>
  <c r="Q13" i="3" s="1"/>
  <c r="Q497" i="2"/>
  <c r="P497" i="2"/>
  <c r="O497" i="2"/>
  <c r="N497" i="2"/>
  <c r="M497" i="2"/>
  <c r="L497" i="2"/>
  <c r="K497" i="2"/>
  <c r="J497" i="2"/>
  <c r="S115" i="1"/>
  <c r="S114" i="1" s="1"/>
  <c r="S113" i="1" s="1"/>
  <c r="S112" i="1" s="1"/>
  <c r="R112" i="1"/>
  <c r="R113" i="1"/>
  <c r="R114" i="1"/>
  <c r="T116" i="1"/>
  <c r="T115" i="1" s="1"/>
  <c r="T114" i="1" s="1"/>
  <c r="T113" i="1" s="1"/>
  <c r="T112" i="1" s="1"/>
  <c r="R115" i="1"/>
  <c r="S232" i="1"/>
  <c r="T232" i="1"/>
  <c r="R232" i="1"/>
  <c r="T234" i="1"/>
  <c r="T233" i="1" s="1"/>
  <c r="L234" i="1"/>
  <c r="S233" i="1"/>
  <c r="R233" i="1"/>
  <c r="Q233" i="1"/>
  <c r="P233" i="1"/>
  <c r="L233" i="1"/>
  <c r="N150" i="1"/>
  <c r="P150" i="1" s="1"/>
  <c r="L150" i="1"/>
  <c r="S149" i="1"/>
  <c r="S148" i="1" s="1"/>
  <c r="S147" i="1" s="1"/>
  <c r="S146" i="1" s="1"/>
  <c r="S145" i="1" s="1"/>
  <c r="Q149" i="1"/>
  <c r="O149" i="1"/>
  <c r="N149" i="1"/>
  <c r="M149" i="1"/>
  <c r="K149" i="1"/>
  <c r="J149" i="1"/>
  <c r="E133" i="4"/>
  <c r="G133" i="4" s="1"/>
  <c r="J132" i="4"/>
  <c r="J131" i="4" s="1"/>
  <c r="H132" i="4"/>
  <c r="F132" i="4"/>
  <c r="F131" i="4" s="1"/>
  <c r="D132" i="4"/>
  <c r="C132" i="4"/>
  <c r="C131" i="4" s="1"/>
  <c r="H131" i="4"/>
  <c r="D131" i="4"/>
  <c r="E130" i="4"/>
  <c r="G130" i="4" s="1"/>
  <c r="I130" i="4" s="1"/>
  <c r="J129" i="4"/>
  <c r="J128" i="4" s="1"/>
  <c r="H129" i="4"/>
  <c r="H128" i="4" s="1"/>
  <c r="F129" i="4"/>
  <c r="E129" i="4"/>
  <c r="E128" i="4" s="1"/>
  <c r="D129" i="4"/>
  <c r="D128" i="4" s="1"/>
  <c r="C129" i="4"/>
  <c r="C128" i="4" s="1"/>
  <c r="F128" i="4"/>
  <c r="G127" i="4"/>
  <c r="I127" i="4" s="1"/>
  <c r="J126" i="4"/>
  <c r="H126" i="4"/>
  <c r="G126" i="4"/>
  <c r="F126" i="4"/>
  <c r="E126" i="4"/>
  <c r="D126" i="4"/>
  <c r="C126" i="4"/>
  <c r="E125" i="4"/>
  <c r="G125" i="4" s="1"/>
  <c r="J124" i="4"/>
  <c r="H124" i="4"/>
  <c r="F124" i="4"/>
  <c r="D124" i="4"/>
  <c r="C124" i="4"/>
  <c r="E123" i="4"/>
  <c r="G123" i="4" s="1"/>
  <c r="J122" i="4"/>
  <c r="H122" i="4"/>
  <c r="F122" i="4"/>
  <c r="D122" i="4"/>
  <c r="C122" i="4"/>
  <c r="E121" i="4"/>
  <c r="G121" i="4" s="1"/>
  <c r="I121" i="4" s="1"/>
  <c r="J120" i="4"/>
  <c r="H120" i="4"/>
  <c r="F120" i="4"/>
  <c r="E120" i="4"/>
  <c r="D120" i="4"/>
  <c r="C120" i="4"/>
  <c r="E119" i="4"/>
  <c r="G119" i="4" s="1"/>
  <c r="I119" i="4" s="1"/>
  <c r="K119" i="4" s="1"/>
  <c r="E118" i="4"/>
  <c r="G118" i="4" s="1"/>
  <c r="I118" i="4" s="1"/>
  <c r="K118" i="4" s="1"/>
  <c r="E117" i="4"/>
  <c r="G117" i="4" s="1"/>
  <c r="I117" i="4" s="1"/>
  <c r="K117" i="4" s="1"/>
  <c r="E116" i="4"/>
  <c r="G116" i="4" s="1"/>
  <c r="I116" i="4" s="1"/>
  <c r="K116" i="4" s="1"/>
  <c r="E115" i="4"/>
  <c r="G115" i="4" s="1"/>
  <c r="I115" i="4" s="1"/>
  <c r="K115" i="4" s="1"/>
  <c r="E114" i="4"/>
  <c r="G114" i="4" s="1"/>
  <c r="I114" i="4" s="1"/>
  <c r="K114" i="4" s="1"/>
  <c r="E113" i="4"/>
  <c r="G113" i="4" s="1"/>
  <c r="I113" i="4" s="1"/>
  <c r="K113" i="4" s="1"/>
  <c r="E112" i="4"/>
  <c r="G112" i="4" s="1"/>
  <c r="I112" i="4" s="1"/>
  <c r="K112" i="4" s="1"/>
  <c r="E111" i="4"/>
  <c r="G111" i="4" s="1"/>
  <c r="I111" i="4" s="1"/>
  <c r="K111" i="4" s="1"/>
  <c r="E110" i="4"/>
  <c r="G110" i="4" s="1"/>
  <c r="I110" i="4" s="1"/>
  <c r="K110" i="4" s="1"/>
  <c r="E109" i="4"/>
  <c r="G109" i="4" s="1"/>
  <c r="I109" i="4" s="1"/>
  <c r="K109" i="4" s="1"/>
  <c r="E108" i="4"/>
  <c r="G108" i="4" s="1"/>
  <c r="I108" i="4" s="1"/>
  <c r="K108" i="4" s="1"/>
  <c r="E107" i="4"/>
  <c r="G107" i="4" s="1"/>
  <c r="J106" i="4"/>
  <c r="J105" i="4" s="1"/>
  <c r="H106" i="4"/>
  <c r="F106" i="4"/>
  <c r="F105" i="4" s="1"/>
  <c r="E106" i="4"/>
  <c r="E105" i="4" s="1"/>
  <c r="D106" i="4"/>
  <c r="C106" i="4"/>
  <c r="H105" i="4"/>
  <c r="D105" i="4"/>
  <c r="C105" i="4"/>
  <c r="E104" i="4"/>
  <c r="G104" i="4" s="1"/>
  <c r="J103" i="4"/>
  <c r="H103" i="4"/>
  <c r="H98" i="4" s="1"/>
  <c r="F103" i="4"/>
  <c r="D103" i="4"/>
  <c r="C103" i="4"/>
  <c r="G102" i="4"/>
  <c r="I102" i="4" s="1"/>
  <c r="E102" i="4"/>
  <c r="J101" i="4"/>
  <c r="H101" i="4"/>
  <c r="F101" i="4"/>
  <c r="E101" i="4"/>
  <c r="D101" i="4"/>
  <c r="C101" i="4"/>
  <c r="E100" i="4"/>
  <c r="G100" i="4" s="1"/>
  <c r="J99" i="4"/>
  <c r="H99" i="4"/>
  <c r="F99" i="4"/>
  <c r="D99" i="4"/>
  <c r="C99" i="4"/>
  <c r="C98" i="4" s="1"/>
  <c r="E97" i="4"/>
  <c r="G97" i="4" s="1"/>
  <c r="K96" i="4"/>
  <c r="I95" i="4"/>
  <c r="K95" i="4" s="1"/>
  <c r="J94" i="4"/>
  <c r="H94" i="4"/>
  <c r="F94" i="4"/>
  <c r="F93" i="4" s="1"/>
  <c r="D94" i="4"/>
  <c r="D93" i="4" s="1"/>
  <c r="C94" i="4"/>
  <c r="C93" i="4" s="1"/>
  <c r="C83" i="4" s="1"/>
  <c r="J93" i="4"/>
  <c r="H93" i="4"/>
  <c r="K92" i="4"/>
  <c r="J91" i="4"/>
  <c r="I91" i="4"/>
  <c r="K91" i="4" s="1"/>
  <c r="E90" i="4"/>
  <c r="G90" i="4" s="1"/>
  <c r="I90" i="4" s="1"/>
  <c r="K90" i="4" s="1"/>
  <c r="E89" i="4"/>
  <c r="G89" i="4" s="1"/>
  <c r="I89" i="4" s="1"/>
  <c r="K89" i="4" s="1"/>
  <c r="E88" i="4"/>
  <c r="G88" i="4" s="1"/>
  <c r="I88" i="4" s="1"/>
  <c r="K88" i="4" s="1"/>
  <c r="K87" i="4"/>
  <c r="E86" i="4"/>
  <c r="G86" i="4" s="1"/>
  <c r="J85" i="4"/>
  <c r="H85" i="4"/>
  <c r="F85" i="4"/>
  <c r="D85" i="4"/>
  <c r="J84" i="4"/>
  <c r="J83" i="4" s="1"/>
  <c r="H84" i="4"/>
  <c r="H83" i="4" s="1"/>
  <c r="F84" i="4"/>
  <c r="D84" i="4"/>
  <c r="C84" i="4"/>
  <c r="E82" i="4"/>
  <c r="G82" i="4" s="1"/>
  <c r="J81" i="4"/>
  <c r="J78" i="4" s="1"/>
  <c r="H81" i="4"/>
  <c r="F81" i="4"/>
  <c r="D81" i="4"/>
  <c r="C81" i="4"/>
  <c r="E80" i="4"/>
  <c r="G80" i="4" s="1"/>
  <c r="I80" i="4" s="1"/>
  <c r="J79" i="4"/>
  <c r="H79" i="4"/>
  <c r="F79" i="4"/>
  <c r="E79" i="4"/>
  <c r="D79" i="4"/>
  <c r="C79" i="4"/>
  <c r="C78" i="4" s="1"/>
  <c r="F78" i="4"/>
  <c r="E75" i="4"/>
  <c r="G75" i="4" s="1"/>
  <c r="I75" i="4" s="1"/>
  <c r="J74" i="4"/>
  <c r="H74" i="4"/>
  <c r="F74" i="4"/>
  <c r="E74" i="4"/>
  <c r="D74" i="4"/>
  <c r="C74" i="4"/>
  <c r="E73" i="4"/>
  <c r="G73" i="4" s="1"/>
  <c r="I73" i="4" s="1"/>
  <c r="K73" i="4" s="1"/>
  <c r="E72" i="4"/>
  <c r="G72" i="4" s="1"/>
  <c r="J71" i="4"/>
  <c r="H71" i="4"/>
  <c r="F71" i="4"/>
  <c r="F65" i="4" s="1"/>
  <c r="E71" i="4"/>
  <c r="D71" i="4"/>
  <c r="C71" i="4"/>
  <c r="E70" i="4"/>
  <c r="G70" i="4" s="1"/>
  <c r="J69" i="4"/>
  <c r="H69" i="4"/>
  <c r="F69" i="4"/>
  <c r="E69" i="4"/>
  <c r="D69" i="4"/>
  <c r="C69" i="4"/>
  <c r="E68" i="4"/>
  <c r="G68" i="4" s="1"/>
  <c r="I68" i="4" s="1"/>
  <c r="K68" i="4" s="1"/>
  <c r="E67" i="4"/>
  <c r="G67" i="4" s="1"/>
  <c r="J66" i="4"/>
  <c r="H66" i="4"/>
  <c r="F66" i="4"/>
  <c r="D66" i="4"/>
  <c r="D65" i="4" s="1"/>
  <c r="C66" i="4"/>
  <c r="E64" i="4"/>
  <c r="G64" i="4" s="1"/>
  <c r="J63" i="4"/>
  <c r="J62" i="4" s="1"/>
  <c r="J61" i="4" s="1"/>
  <c r="H63" i="4"/>
  <c r="H62" i="4" s="1"/>
  <c r="H61" i="4" s="1"/>
  <c r="F63" i="4"/>
  <c r="F62" i="4" s="1"/>
  <c r="F61" i="4" s="1"/>
  <c r="E63" i="4"/>
  <c r="D63" i="4"/>
  <c r="C63" i="4"/>
  <c r="E62" i="4"/>
  <c r="D62" i="4"/>
  <c r="C62" i="4"/>
  <c r="C61" i="4" s="1"/>
  <c r="E61" i="4"/>
  <c r="D61" i="4"/>
  <c r="G60" i="4"/>
  <c r="E60" i="4"/>
  <c r="J59" i="4"/>
  <c r="H59" i="4"/>
  <c r="F59" i="4"/>
  <c r="F58" i="4" s="1"/>
  <c r="E59" i="4"/>
  <c r="E58" i="4" s="1"/>
  <c r="D59" i="4"/>
  <c r="C59" i="4"/>
  <c r="J58" i="4"/>
  <c r="H58" i="4"/>
  <c r="D58" i="4"/>
  <c r="C58" i="4"/>
  <c r="E57" i="4"/>
  <c r="G57" i="4" s="1"/>
  <c r="I57" i="4" s="1"/>
  <c r="K57" i="4" s="1"/>
  <c r="E56" i="4"/>
  <c r="G56" i="4" s="1"/>
  <c r="I56" i="4" s="1"/>
  <c r="K56" i="4" s="1"/>
  <c r="E55" i="4"/>
  <c r="G55" i="4" s="1"/>
  <c r="I55" i="4" s="1"/>
  <c r="K55" i="4" s="1"/>
  <c r="E54" i="4"/>
  <c r="G54" i="4" s="1"/>
  <c r="I54" i="4" s="1"/>
  <c r="I53" i="4" s="1"/>
  <c r="I52" i="4" s="1"/>
  <c r="J53" i="4"/>
  <c r="H53" i="4"/>
  <c r="F53" i="4"/>
  <c r="F52" i="4" s="1"/>
  <c r="D53" i="4"/>
  <c r="C53" i="4"/>
  <c r="C52" i="4" s="1"/>
  <c r="J52" i="4"/>
  <c r="H52" i="4"/>
  <c r="D52" i="4"/>
  <c r="G51" i="4"/>
  <c r="E51" i="4"/>
  <c r="J50" i="4"/>
  <c r="J49" i="4" s="1"/>
  <c r="H50" i="4"/>
  <c r="H49" i="4" s="1"/>
  <c r="F50" i="4"/>
  <c r="E50" i="4"/>
  <c r="E49" i="4" s="1"/>
  <c r="D50" i="4"/>
  <c r="C50" i="4"/>
  <c r="C49" i="4" s="1"/>
  <c r="F49" i="4"/>
  <c r="D49" i="4"/>
  <c r="E48" i="4"/>
  <c r="G48" i="4" s="1"/>
  <c r="J47" i="4"/>
  <c r="H47" i="4"/>
  <c r="F47" i="4"/>
  <c r="E47" i="4"/>
  <c r="D47" i="4"/>
  <c r="C47" i="4"/>
  <c r="E46" i="4"/>
  <c r="G46" i="4" s="1"/>
  <c r="J45" i="4"/>
  <c r="J44" i="4" s="1"/>
  <c r="H45" i="4"/>
  <c r="H44" i="4" s="1"/>
  <c r="F45" i="4"/>
  <c r="D45" i="4"/>
  <c r="D44" i="4" s="1"/>
  <c r="C45" i="4"/>
  <c r="G42" i="4"/>
  <c r="I42" i="4" s="1"/>
  <c r="E42" i="4"/>
  <c r="J41" i="4"/>
  <c r="J40" i="4" s="1"/>
  <c r="H41" i="4"/>
  <c r="H40" i="4" s="1"/>
  <c r="G41" i="4"/>
  <c r="G40" i="4" s="1"/>
  <c r="F41" i="4"/>
  <c r="E41" i="4"/>
  <c r="E40" i="4" s="1"/>
  <c r="D41" i="4"/>
  <c r="D40" i="4" s="1"/>
  <c r="C41" i="4"/>
  <c r="C40" i="4" s="1"/>
  <c r="F40" i="4"/>
  <c r="E39" i="4"/>
  <c r="G39" i="4" s="1"/>
  <c r="I39" i="4" s="1"/>
  <c r="K39" i="4" s="1"/>
  <c r="J38" i="4"/>
  <c r="H38" i="4"/>
  <c r="F38" i="4"/>
  <c r="D38" i="4"/>
  <c r="E38" i="4" s="1"/>
  <c r="G38" i="4" s="1"/>
  <c r="I38" i="4" s="1"/>
  <c r="K38" i="4" s="1"/>
  <c r="G36" i="4"/>
  <c r="G35" i="4" s="1"/>
  <c r="E36" i="4"/>
  <c r="J35" i="4"/>
  <c r="H35" i="4"/>
  <c r="F35" i="4"/>
  <c r="E35" i="4"/>
  <c r="D35" i="4"/>
  <c r="C35" i="4"/>
  <c r="E34" i="4"/>
  <c r="G34" i="4" s="1"/>
  <c r="I34" i="4" s="1"/>
  <c r="K34" i="4" s="1"/>
  <c r="E33" i="4"/>
  <c r="G33" i="4" s="1"/>
  <c r="J32" i="4"/>
  <c r="H32" i="4"/>
  <c r="F32" i="4"/>
  <c r="D32" i="4"/>
  <c r="C32" i="4"/>
  <c r="G31" i="4"/>
  <c r="I31" i="4" s="1"/>
  <c r="K31" i="4" s="1"/>
  <c r="E31" i="4"/>
  <c r="E30" i="4"/>
  <c r="G30" i="4" s="1"/>
  <c r="J29" i="4"/>
  <c r="H29" i="4"/>
  <c r="F29" i="4"/>
  <c r="D29" i="4"/>
  <c r="C29" i="4"/>
  <c r="E28" i="4"/>
  <c r="G28" i="4" s="1"/>
  <c r="I28" i="4" s="1"/>
  <c r="K28" i="4" s="1"/>
  <c r="E27" i="4"/>
  <c r="G27" i="4" s="1"/>
  <c r="J26" i="4"/>
  <c r="H26" i="4"/>
  <c r="F26" i="4"/>
  <c r="D26" i="4"/>
  <c r="C26" i="4"/>
  <c r="E25" i="4"/>
  <c r="E23" i="4" s="1"/>
  <c r="G24" i="4"/>
  <c r="E24" i="4"/>
  <c r="J23" i="4"/>
  <c r="H23" i="4"/>
  <c r="H22" i="4" s="1"/>
  <c r="H21" i="4" s="1"/>
  <c r="F23" i="4"/>
  <c r="F22" i="4" s="1"/>
  <c r="F21" i="4" s="1"/>
  <c r="D23" i="4"/>
  <c r="C23" i="4"/>
  <c r="C22" i="4" s="1"/>
  <c r="C21" i="4" s="1"/>
  <c r="J22" i="4"/>
  <c r="J21" i="4" s="1"/>
  <c r="D22" i="4"/>
  <c r="D21" i="4" s="1"/>
  <c r="E20" i="4"/>
  <c r="G20" i="4" s="1"/>
  <c r="I20" i="4" s="1"/>
  <c r="K20" i="4" s="1"/>
  <c r="E19" i="4"/>
  <c r="G19" i="4" s="1"/>
  <c r="I19" i="4" s="1"/>
  <c r="K19" i="4" s="1"/>
  <c r="E18" i="4"/>
  <c r="G18" i="4" s="1"/>
  <c r="I18" i="4" s="1"/>
  <c r="K18" i="4" s="1"/>
  <c r="E17" i="4"/>
  <c r="G17" i="4" s="1"/>
  <c r="J16" i="4"/>
  <c r="J15" i="4" s="1"/>
  <c r="H16" i="4"/>
  <c r="H15" i="4" s="1"/>
  <c r="F16" i="4"/>
  <c r="F15" i="4" s="1"/>
  <c r="D16" i="4"/>
  <c r="D15" i="4" s="1"/>
  <c r="C16" i="4"/>
  <c r="C15" i="4" s="1"/>
  <c r="L470" i="1"/>
  <c r="N470" i="1" s="1"/>
  <c r="P470" i="1" s="1"/>
  <c r="R470" i="1" s="1"/>
  <c r="T470" i="1" s="1"/>
  <c r="S469" i="1"/>
  <c r="S468" i="1" s="1"/>
  <c r="S467" i="1" s="1"/>
  <c r="S466" i="1" s="1"/>
  <c r="Q469" i="1"/>
  <c r="Q468" i="1" s="1"/>
  <c r="Q467" i="1" s="1"/>
  <c r="Q466" i="1" s="1"/>
  <c r="O469" i="1"/>
  <c r="M469" i="1"/>
  <c r="M468" i="1" s="1"/>
  <c r="M467" i="1" s="1"/>
  <c r="M466" i="1" s="1"/>
  <c r="K469" i="1"/>
  <c r="J469" i="1"/>
  <c r="J468" i="1" s="1"/>
  <c r="J467" i="1" s="1"/>
  <c r="O468" i="1"/>
  <c r="O467" i="1" s="1"/>
  <c r="O466" i="1" s="1"/>
  <c r="L465" i="1"/>
  <c r="N465" i="1" s="1"/>
  <c r="S464" i="1"/>
  <c r="S463" i="1" s="1"/>
  <c r="S462" i="1" s="1"/>
  <c r="S461" i="1" s="1"/>
  <c r="Q464" i="1"/>
  <c r="Q463" i="1" s="1"/>
  <c r="Q462" i="1" s="1"/>
  <c r="Q461" i="1" s="1"/>
  <c r="O464" i="1"/>
  <c r="M464" i="1"/>
  <c r="M463" i="1" s="1"/>
  <c r="M462" i="1" s="1"/>
  <c r="M461" i="1" s="1"/>
  <c r="K464" i="1"/>
  <c r="J464" i="1"/>
  <c r="J463" i="1" s="1"/>
  <c r="O463" i="1"/>
  <c r="O462" i="1" s="1"/>
  <c r="O461" i="1" s="1"/>
  <c r="O460" i="1" s="1"/>
  <c r="K463" i="1"/>
  <c r="K462" i="1" s="1"/>
  <c r="K461" i="1" s="1"/>
  <c r="L459" i="1"/>
  <c r="N459" i="1" s="1"/>
  <c r="S458" i="1"/>
  <c r="Q458" i="1"/>
  <c r="Q457" i="1" s="1"/>
  <c r="Q456" i="1" s="1"/>
  <c r="Q455" i="1" s="1"/>
  <c r="Q454" i="1" s="1"/>
  <c r="O458" i="1"/>
  <c r="O457" i="1" s="1"/>
  <c r="O456" i="1" s="1"/>
  <c r="O455" i="1" s="1"/>
  <c r="O454" i="1" s="1"/>
  <c r="M458" i="1"/>
  <c r="M457" i="1" s="1"/>
  <c r="M456" i="1" s="1"/>
  <c r="M455" i="1" s="1"/>
  <c r="M454" i="1" s="1"/>
  <c r="K458" i="1"/>
  <c r="J458" i="1"/>
  <c r="J457" i="1" s="1"/>
  <c r="J456" i="1" s="1"/>
  <c r="S457" i="1"/>
  <c r="S456" i="1" s="1"/>
  <c r="S455" i="1" s="1"/>
  <c r="S454" i="1" s="1"/>
  <c r="K457" i="1"/>
  <c r="K456" i="1" s="1"/>
  <c r="K455" i="1" s="1"/>
  <c r="K454" i="1" s="1"/>
  <c r="L452" i="1"/>
  <c r="N452" i="1" s="1"/>
  <c r="S451" i="1"/>
  <c r="S450" i="1" s="1"/>
  <c r="Q451" i="1"/>
  <c r="Q450" i="1" s="1"/>
  <c r="Q449" i="1" s="1"/>
  <c r="Q448" i="1" s="1"/>
  <c r="Q447" i="1" s="1"/>
  <c r="O451" i="1"/>
  <c r="M451" i="1"/>
  <c r="M450" i="1" s="1"/>
  <c r="M449" i="1" s="1"/>
  <c r="M448" i="1" s="1"/>
  <c r="M447" i="1" s="1"/>
  <c r="K451" i="1"/>
  <c r="J451" i="1"/>
  <c r="J450" i="1" s="1"/>
  <c r="J449" i="1" s="1"/>
  <c r="O450" i="1"/>
  <c r="O449" i="1" s="1"/>
  <c r="O448" i="1" s="1"/>
  <c r="O447" i="1" s="1"/>
  <c r="S449" i="1"/>
  <c r="S448" i="1" s="1"/>
  <c r="S447" i="1" s="1"/>
  <c r="L446" i="1"/>
  <c r="N446" i="1" s="1"/>
  <c r="S445" i="1"/>
  <c r="Q445" i="1"/>
  <c r="O445" i="1"/>
  <c r="M445" i="1"/>
  <c r="K445" i="1"/>
  <c r="J445" i="1"/>
  <c r="L444" i="1"/>
  <c r="N444" i="1" s="1"/>
  <c r="N443" i="1" s="1"/>
  <c r="S443" i="1"/>
  <c r="S442" i="1" s="1"/>
  <c r="Q443" i="1"/>
  <c r="O443" i="1"/>
  <c r="M443" i="1"/>
  <c r="K443" i="1"/>
  <c r="L443" i="1" s="1"/>
  <c r="J443" i="1"/>
  <c r="J441" i="1"/>
  <c r="S440" i="1"/>
  <c r="Q440" i="1"/>
  <c r="O440" i="1"/>
  <c r="M440" i="1"/>
  <c r="K440" i="1"/>
  <c r="J439" i="1"/>
  <c r="S438" i="1"/>
  <c r="Q438" i="1"/>
  <c r="O438" i="1"/>
  <c r="M438" i="1"/>
  <c r="K438" i="1"/>
  <c r="K437" i="1" s="1"/>
  <c r="Q437" i="1"/>
  <c r="J436" i="1"/>
  <c r="S435" i="1"/>
  <c r="Q435" i="1"/>
  <c r="O435" i="1"/>
  <c r="M435" i="1"/>
  <c r="K435" i="1"/>
  <c r="J434" i="1"/>
  <c r="L434" i="1" s="1"/>
  <c r="N434" i="1" s="1"/>
  <c r="S433" i="1"/>
  <c r="Q433" i="1"/>
  <c r="O433" i="1"/>
  <c r="M433" i="1"/>
  <c r="K433" i="1"/>
  <c r="J433" i="1"/>
  <c r="L428" i="1"/>
  <c r="N428" i="1" s="1"/>
  <c r="S427" i="1"/>
  <c r="Q427" i="1"/>
  <c r="O427" i="1"/>
  <c r="M427" i="1"/>
  <c r="K427" i="1"/>
  <c r="J427" i="1"/>
  <c r="L427" i="1" s="1"/>
  <c r="L426" i="1"/>
  <c r="N426" i="1" s="1"/>
  <c r="S425" i="1"/>
  <c r="S424" i="1" s="1"/>
  <c r="Q425" i="1"/>
  <c r="O425" i="1"/>
  <c r="M425" i="1"/>
  <c r="K425" i="1"/>
  <c r="K424" i="1" s="1"/>
  <c r="J425" i="1"/>
  <c r="O424" i="1"/>
  <c r="L423" i="1"/>
  <c r="N423" i="1" s="1"/>
  <c r="P423" i="1" s="1"/>
  <c r="R423" i="1" s="1"/>
  <c r="T423" i="1" s="1"/>
  <c r="L422" i="1"/>
  <c r="N422" i="1" s="1"/>
  <c r="S421" i="1"/>
  <c r="Q421" i="1"/>
  <c r="Q420" i="1" s="1"/>
  <c r="O421" i="1"/>
  <c r="O420" i="1" s="1"/>
  <c r="M421" i="1"/>
  <c r="K421" i="1"/>
  <c r="J421" i="1"/>
  <c r="J420" i="1" s="1"/>
  <c r="S420" i="1"/>
  <c r="M420" i="1"/>
  <c r="L418" i="1"/>
  <c r="N418" i="1" s="1"/>
  <c r="P418" i="1" s="1"/>
  <c r="R418" i="1" s="1"/>
  <c r="S417" i="1"/>
  <c r="S416" i="1" s="1"/>
  <c r="Q417" i="1"/>
  <c r="Q416" i="1" s="1"/>
  <c r="O417" i="1"/>
  <c r="O416" i="1" s="1"/>
  <c r="M417" i="1"/>
  <c r="L417" i="1"/>
  <c r="M416" i="1"/>
  <c r="L416" i="1"/>
  <c r="L415" i="1"/>
  <c r="N415" i="1" s="1"/>
  <c r="S414" i="1"/>
  <c r="S413" i="1" s="1"/>
  <c r="Q414" i="1"/>
  <c r="Q413" i="1" s="1"/>
  <c r="O414" i="1"/>
  <c r="O413" i="1" s="1"/>
  <c r="M414" i="1"/>
  <c r="M413" i="1" s="1"/>
  <c r="K414" i="1"/>
  <c r="K413" i="1" s="1"/>
  <c r="J414" i="1"/>
  <c r="J413" i="1" s="1"/>
  <c r="L412" i="1"/>
  <c r="N412" i="1" s="1"/>
  <c r="P412" i="1" s="1"/>
  <c r="S411" i="1"/>
  <c r="S410" i="1" s="1"/>
  <c r="S409" i="1" s="1"/>
  <c r="Q411" i="1"/>
  <c r="Q410" i="1" s="1"/>
  <c r="Q409" i="1" s="1"/>
  <c r="O411" i="1"/>
  <c r="M411" i="1"/>
  <c r="M410" i="1" s="1"/>
  <c r="M409" i="1" s="1"/>
  <c r="K411" i="1"/>
  <c r="J411" i="1"/>
  <c r="J410" i="1" s="1"/>
  <c r="J409" i="1" s="1"/>
  <c r="O410" i="1"/>
  <c r="O409" i="1" s="1"/>
  <c r="O408" i="1" s="1"/>
  <c r="K410" i="1"/>
  <c r="K409" i="1" s="1"/>
  <c r="K408" i="1" s="1"/>
  <c r="L406" i="1"/>
  <c r="N406" i="1" s="1"/>
  <c r="S405" i="1"/>
  <c r="S404" i="1" s="1"/>
  <c r="Q405" i="1"/>
  <c r="Q404" i="1" s="1"/>
  <c r="O405" i="1"/>
  <c r="O404" i="1" s="1"/>
  <c r="M405" i="1"/>
  <c r="M404" i="1" s="1"/>
  <c r="K405" i="1"/>
  <c r="K404" i="1" s="1"/>
  <c r="J405" i="1"/>
  <c r="J404" i="1" s="1"/>
  <c r="L403" i="1"/>
  <c r="N403" i="1" s="1"/>
  <c r="N402" i="1" s="1"/>
  <c r="N401" i="1" s="1"/>
  <c r="S402" i="1"/>
  <c r="S401" i="1" s="1"/>
  <c r="Q402" i="1"/>
  <c r="Q401" i="1" s="1"/>
  <c r="O402" i="1"/>
  <c r="M402" i="1"/>
  <c r="M401" i="1" s="1"/>
  <c r="K402" i="1"/>
  <c r="J402" i="1"/>
  <c r="O401" i="1"/>
  <c r="J401" i="1"/>
  <c r="L400" i="1"/>
  <c r="N400" i="1" s="1"/>
  <c r="S399" i="1"/>
  <c r="S398" i="1" s="1"/>
  <c r="S397" i="1" s="1"/>
  <c r="Q399" i="1"/>
  <c r="Q398" i="1" s="1"/>
  <c r="Q397" i="1" s="1"/>
  <c r="O399" i="1"/>
  <c r="O398" i="1" s="1"/>
  <c r="O397" i="1" s="1"/>
  <c r="M399" i="1"/>
  <c r="M398" i="1" s="1"/>
  <c r="M397" i="1" s="1"/>
  <c r="K399" i="1"/>
  <c r="J399" i="1"/>
  <c r="J398" i="1" s="1"/>
  <c r="J397" i="1" s="1"/>
  <c r="K398" i="1"/>
  <c r="K397" i="1" s="1"/>
  <c r="L396" i="1"/>
  <c r="N396" i="1" s="1"/>
  <c r="S395" i="1"/>
  <c r="S394" i="1" s="1"/>
  <c r="S393" i="1" s="1"/>
  <c r="Q395" i="1"/>
  <c r="O395" i="1"/>
  <c r="O394" i="1" s="1"/>
  <c r="O393" i="1" s="1"/>
  <c r="M395" i="1"/>
  <c r="L395" i="1"/>
  <c r="Q394" i="1"/>
  <c r="Q393" i="1" s="1"/>
  <c r="M394" i="1"/>
  <c r="M393" i="1" s="1"/>
  <c r="L394" i="1"/>
  <c r="L393" i="1"/>
  <c r="L391" i="1"/>
  <c r="N391" i="1" s="1"/>
  <c r="P391" i="1" s="1"/>
  <c r="P390" i="1" s="1"/>
  <c r="P389" i="1" s="1"/>
  <c r="P388" i="1" s="1"/>
  <c r="P387" i="1" s="1"/>
  <c r="P386" i="1" s="1"/>
  <c r="J391" i="1"/>
  <c r="S390" i="1"/>
  <c r="S389" i="1" s="1"/>
  <c r="S388" i="1" s="1"/>
  <c r="S387" i="1" s="1"/>
  <c r="S386" i="1" s="1"/>
  <c r="Q390" i="1"/>
  <c r="Q389" i="1" s="1"/>
  <c r="Q388" i="1" s="1"/>
  <c r="Q387" i="1" s="1"/>
  <c r="Q386" i="1" s="1"/>
  <c r="O390" i="1"/>
  <c r="O389" i="1" s="1"/>
  <c r="O388" i="1" s="1"/>
  <c r="O387" i="1" s="1"/>
  <c r="O386" i="1" s="1"/>
  <c r="M390" i="1"/>
  <c r="M389" i="1" s="1"/>
  <c r="M388" i="1" s="1"/>
  <c r="M387" i="1" s="1"/>
  <c r="M386" i="1" s="1"/>
  <c r="K390" i="1"/>
  <c r="K389" i="1" s="1"/>
  <c r="K388" i="1" s="1"/>
  <c r="K387" i="1" s="1"/>
  <c r="K386" i="1" s="1"/>
  <c r="J390" i="1"/>
  <c r="J389" i="1" s="1"/>
  <c r="L384" i="1"/>
  <c r="N384" i="1" s="1"/>
  <c r="S383" i="1"/>
  <c r="Q383" i="1"/>
  <c r="Q382" i="1" s="1"/>
  <c r="O383" i="1"/>
  <c r="O382" i="1" s="1"/>
  <c r="M383" i="1"/>
  <c r="M382" i="1" s="1"/>
  <c r="K383" i="1"/>
  <c r="J383" i="1"/>
  <c r="L383" i="1" s="1"/>
  <c r="S382" i="1"/>
  <c r="K382" i="1"/>
  <c r="J381" i="1"/>
  <c r="S380" i="1"/>
  <c r="S379" i="1" s="1"/>
  <c r="S378" i="1" s="1"/>
  <c r="Q380" i="1"/>
  <c r="Q379" i="1" s="1"/>
  <c r="Q378" i="1" s="1"/>
  <c r="O380" i="1"/>
  <c r="O379" i="1" s="1"/>
  <c r="O378" i="1" s="1"/>
  <c r="M380" i="1"/>
  <c r="M379" i="1" s="1"/>
  <c r="M378" i="1" s="1"/>
  <c r="K380" i="1"/>
  <c r="K379" i="1" s="1"/>
  <c r="K378" i="1" s="1"/>
  <c r="L377" i="1"/>
  <c r="N377" i="1" s="1"/>
  <c r="P377" i="1" s="1"/>
  <c r="S376" i="1"/>
  <c r="S375" i="1" s="1"/>
  <c r="Q376" i="1"/>
  <c r="O376" i="1"/>
  <c r="O375" i="1" s="1"/>
  <c r="M376" i="1"/>
  <c r="K376" i="1"/>
  <c r="K375" i="1" s="1"/>
  <c r="J376" i="1"/>
  <c r="Q375" i="1"/>
  <c r="M375" i="1"/>
  <c r="L374" i="1"/>
  <c r="N374" i="1" s="1"/>
  <c r="S373" i="1"/>
  <c r="Q373" i="1"/>
  <c r="O373" i="1"/>
  <c r="M373" i="1"/>
  <c r="K373" i="1"/>
  <c r="J373" i="1"/>
  <c r="L373" i="1" s="1"/>
  <c r="S372" i="1"/>
  <c r="S371" i="1" s="1"/>
  <c r="Q372" i="1"/>
  <c r="O372" i="1"/>
  <c r="M372" i="1"/>
  <c r="K372" i="1"/>
  <c r="J372" i="1"/>
  <c r="L368" i="1"/>
  <c r="N368" i="1" s="1"/>
  <c r="S367" i="1"/>
  <c r="S366" i="1" s="1"/>
  <c r="Q367" i="1"/>
  <c r="Q366" i="1" s="1"/>
  <c r="O367" i="1"/>
  <c r="O366" i="1" s="1"/>
  <c r="M367" i="1"/>
  <c r="M366" i="1" s="1"/>
  <c r="K367" i="1"/>
  <c r="K366" i="1" s="1"/>
  <c r="J367" i="1"/>
  <c r="J366" i="1" s="1"/>
  <c r="L365" i="1"/>
  <c r="N365" i="1" s="1"/>
  <c r="N364" i="1" s="1"/>
  <c r="N363" i="1" s="1"/>
  <c r="S364" i="1"/>
  <c r="Q364" i="1"/>
  <c r="Q363" i="1" s="1"/>
  <c r="O364" i="1"/>
  <c r="O363" i="1" s="1"/>
  <c r="M364" i="1"/>
  <c r="M363" i="1" s="1"/>
  <c r="K364" i="1"/>
  <c r="K363" i="1" s="1"/>
  <c r="J364" i="1"/>
  <c r="L364" i="1" s="1"/>
  <c r="S363" i="1"/>
  <c r="K362" i="1"/>
  <c r="L362" i="1" s="1"/>
  <c r="N362" i="1" s="1"/>
  <c r="N361" i="1" s="1"/>
  <c r="S361" i="1"/>
  <c r="Q361" i="1"/>
  <c r="O361" i="1"/>
  <c r="M361" i="1"/>
  <c r="K361" i="1"/>
  <c r="L361" i="1" s="1"/>
  <c r="J361" i="1"/>
  <c r="L360" i="1"/>
  <c r="N360" i="1" s="1"/>
  <c r="N359" i="1" s="1"/>
  <c r="S359" i="1"/>
  <c r="S358" i="1" s="1"/>
  <c r="S357" i="1" s="1"/>
  <c r="S356" i="1" s="1"/>
  <c r="Q359" i="1"/>
  <c r="O359" i="1"/>
  <c r="M359" i="1"/>
  <c r="M358" i="1" s="1"/>
  <c r="M357" i="1" s="1"/>
  <c r="M356" i="1" s="1"/>
  <c r="K359" i="1"/>
  <c r="J359" i="1"/>
  <c r="O358" i="1"/>
  <c r="O357" i="1" s="1"/>
  <c r="O356" i="1" s="1"/>
  <c r="L355" i="1"/>
  <c r="N355" i="1" s="1"/>
  <c r="K355" i="1"/>
  <c r="S354" i="1"/>
  <c r="Q354" i="1"/>
  <c r="O354" i="1"/>
  <c r="M354" i="1"/>
  <c r="K354" i="1"/>
  <c r="J354" i="1"/>
  <c r="L353" i="1"/>
  <c r="N353" i="1" s="1"/>
  <c r="N352" i="1" s="1"/>
  <c r="S352" i="1"/>
  <c r="Q352" i="1"/>
  <c r="Q351" i="1" s="1"/>
  <c r="Q350" i="1" s="1"/>
  <c r="Q349" i="1" s="1"/>
  <c r="O352" i="1"/>
  <c r="O351" i="1" s="1"/>
  <c r="M352" i="1"/>
  <c r="K352" i="1"/>
  <c r="J352" i="1"/>
  <c r="J351" i="1" s="1"/>
  <c r="O350" i="1"/>
  <c r="O349" i="1" s="1"/>
  <c r="L348" i="1"/>
  <c r="N348" i="1" s="1"/>
  <c r="P348" i="1" s="1"/>
  <c r="R348" i="1" s="1"/>
  <c r="S347" i="1"/>
  <c r="S346" i="1" s="1"/>
  <c r="Q347" i="1"/>
  <c r="Q346" i="1" s="1"/>
  <c r="O347" i="1"/>
  <c r="O346" i="1" s="1"/>
  <c r="M347" i="1"/>
  <c r="K347" i="1"/>
  <c r="K346" i="1" s="1"/>
  <c r="J347" i="1"/>
  <c r="M346" i="1"/>
  <c r="J346" i="1"/>
  <c r="L345" i="1"/>
  <c r="N345" i="1" s="1"/>
  <c r="S344" i="1"/>
  <c r="Q344" i="1"/>
  <c r="O344" i="1"/>
  <c r="M344" i="1"/>
  <c r="K344" i="1"/>
  <c r="J344" i="1"/>
  <c r="L343" i="1"/>
  <c r="N343" i="1" s="1"/>
  <c r="J343" i="1"/>
  <c r="S342" i="1"/>
  <c r="S341" i="1" s="1"/>
  <c r="Q342" i="1"/>
  <c r="O342" i="1"/>
  <c r="O341" i="1" s="1"/>
  <c r="O340" i="1" s="1"/>
  <c r="O339" i="1" s="1"/>
  <c r="M342" i="1"/>
  <c r="K342" i="1"/>
  <c r="L342" i="1" s="1"/>
  <c r="J342" i="1"/>
  <c r="Q341" i="1"/>
  <c r="M341" i="1"/>
  <c r="K341" i="1"/>
  <c r="M340" i="1"/>
  <c r="M339" i="1" s="1"/>
  <c r="L338" i="1"/>
  <c r="N338" i="1" s="1"/>
  <c r="S337" i="1"/>
  <c r="S336" i="1" s="1"/>
  <c r="Q337" i="1"/>
  <c r="Q336" i="1" s="1"/>
  <c r="O337" i="1"/>
  <c r="O336" i="1" s="1"/>
  <c r="M337" i="1"/>
  <c r="M336" i="1" s="1"/>
  <c r="K337" i="1"/>
  <c r="J337" i="1"/>
  <c r="L337" i="1" s="1"/>
  <c r="K336" i="1"/>
  <c r="J336" i="1"/>
  <c r="L335" i="1"/>
  <c r="N335" i="1" s="1"/>
  <c r="S334" i="1"/>
  <c r="S333" i="1" s="1"/>
  <c r="Q334" i="1"/>
  <c r="O334" i="1"/>
  <c r="M334" i="1"/>
  <c r="M333" i="1" s="1"/>
  <c r="K334" i="1"/>
  <c r="K333" i="1" s="1"/>
  <c r="J334" i="1"/>
  <c r="Q333" i="1"/>
  <c r="O333" i="1"/>
  <c r="J333" i="1"/>
  <c r="L328" i="1"/>
  <c r="N328" i="1" s="1"/>
  <c r="S327" i="1"/>
  <c r="S326" i="1" s="1"/>
  <c r="Q327" i="1"/>
  <c r="Q326" i="1" s="1"/>
  <c r="O327" i="1"/>
  <c r="O326" i="1" s="1"/>
  <c r="M327" i="1"/>
  <c r="K327" i="1"/>
  <c r="K326" i="1" s="1"/>
  <c r="J327" i="1"/>
  <c r="M326" i="1"/>
  <c r="L326" i="1"/>
  <c r="J326" i="1"/>
  <c r="L325" i="1"/>
  <c r="N325" i="1" s="1"/>
  <c r="P325" i="1" s="1"/>
  <c r="S324" i="1"/>
  <c r="Q324" i="1"/>
  <c r="Q323" i="1" s="1"/>
  <c r="O324" i="1"/>
  <c r="O323" i="1" s="1"/>
  <c r="N324" i="1"/>
  <c r="N323" i="1" s="1"/>
  <c r="M324" i="1"/>
  <c r="K324" i="1"/>
  <c r="J324" i="1"/>
  <c r="S323" i="1"/>
  <c r="M323" i="1"/>
  <c r="K323" i="1"/>
  <c r="L322" i="1"/>
  <c r="N322" i="1" s="1"/>
  <c r="N321" i="1" s="1"/>
  <c r="N320" i="1" s="1"/>
  <c r="S321" i="1"/>
  <c r="S320" i="1" s="1"/>
  <c r="Q321" i="1"/>
  <c r="Q320" i="1" s="1"/>
  <c r="O321" i="1"/>
  <c r="M321" i="1"/>
  <c r="M320" i="1" s="1"/>
  <c r="K321" i="1"/>
  <c r="K320" i="1" s="1"/>
  <c r="J321" i="1"/>
  <c r="J320" i="1" s="1"/>
  <c r="O320" i="1"/>
  <c r="K319" i="1"/>
  <c r="L319" i="1" s="1"/>
  <c r="N319" i="1" s="1"/>
  <c r="S318" i="1"/>
  <c r="Q318" i="1"/>
  <c r="O318" i="1"/>
  <c r="M318" i="1"/>
  <c r="J318" i="1"/>
  <c r="K317" i="1"/>
  <c r="K316" i="1" s="1"/>
  <c r="S316" i="1"/>
  <c r="S315" i="1" s="1"/>
  <c r="Q316" i="1"/>
  <c r="O316" i="1"/>
  <c r="M316" i="1"/>
  <c r="J316" i="1"/>
  <c r="O315" i="1"/>
  <c r="L312" i="1"/>
  <c r="N312" i="1" s="1"/>
  <c r="P312" i="1" s="1"/>
  <c r="R312" i="1" s="1"/>
  <c r="T312" i="1" s="1"/>
  <c r="L311" i="1"/>
  <c r="N311" i="1" s="1"/>
  <c r="P311" i="1" s="1"/>
  <c r="R311" i="1" s="1"/>
  <c r="T311" i="1" s="1"/>
  <c r="S310" i="1"/>
  <c r="Q310" i="1"/>
  <c r="O310" i="1"/>
  <c r="M310" i="1"/>
  <c r="K310" i="1"/>
  <c r="J310" i="1"/>
  <c r="L310" i="1" s="1"/>
  <c r="J309" i="1"/>
  <c r="S308" i="1"/>
  <c r="Q308" i="1"/>
  <c r="O308" i="1"/>
  <c r="M308" i="1"/>
  <c r="K308" i="1"/>
  <c r="L307" i="1"/>
  <c r="N307" i="1" s="1"/>
  <c r="J307" i="1"/>
  <c r="S306" i="1"/>
  <c r="S305" i="1" s="1"/>
  <c r="Q306" i="1"/>
  <c r="O306" i="1"/>
  <c r="M306" i="1"/>
  <c r="K306" i="1"/>
  <c r="K305" i="1" s="1"/>
  <c r="J306" i="1"/>
  <c r="L304" i="1"/>
  <c r="N304" i="1" s="1"/>
  <c r="J304" i="1"/>
  <c r="S303" i="1"/>
  <c r="S302" i="1" s="1"/>
  <c r="Q303" i="1"/>
  <c r="O303" i="1"/>
  <c r="O302" i="1" s="1"/>
  <c r="M303" i="1"/>
  <c r="K303" i="1"/>
  <c r="K302" i="1" s="1"/>
  <c r="J303" i="1"/>
  <c r="Q302" i="1"/>
  <c r="M302" i="1"/>
  <c r="L299" i="1"/>
  <c r="N299" i="1" s="1"/>
  <c r="P299" i="1" s="1"/>
  <c r="R299" i="1" s="1"/>
  <c r="T299" i="1" s="1"/>
  <c r="T298" i="1" s="1"/>
  <c r="T297" i="1" s="1"/>
  <c r="T296" i="1" s="1"/>
  <c r="T295" i="1" s="1"/>
  <c r="J299" i="1"/>
  <c r="S298" i="1"/>
  <c r="Q298" i="1"/>
  <c r="O298" i="1"/>
  <c r="O297" i="1" s="1"/>
  <c r="O296" i="1" s="1"/>
  <c r="O295" i="1" s="1"/>
  <c r="M298" i="1"/>
  <c r="K298" i="1"/>
  <c r="K297" i="1" s="1"/>
  <c r="K296" i="1" s="1"/>
  <c r="K295" i="1" s="1"/>
  <c r="J298" i="1"/>
  <c r="J297" i="1" s="1"/>
  <c r="S297" i="1"/>
  <c r="S296" i="1" s="1"/>
  <c r="S295" i="1" s="1"/>
  <c r="Q297" i="1"/>
  <c r="Q296" i="1" s="1"/>
  <c r="M297" i="1"/>
  <c r="M296" i="1" s="1"/>
  <c r="M295" i="1" s="1"/>
  <c r="J296" i="1"/>
  <c r="J295" i="1" s="1"/>
  <c r="Q295" i="1"/>
  <c r="L294" i="1"/>
  <c r="N294" i="1" s="1"/>
  <c r="N293" i="1" s="1"/>
  <c r="N292" i="1" s="1"/>
  <c r="N291" i="1" s="1"/>
  <c r="S293" i="1"/>
  <c r="S292" i="1" s="1"/>
  <c r="S291" i="1" s="1"/>
  <c r="Q293" i="1"/>
  <c r="Q292" i="1" s="1"/>
  <c r="Q291" i="1" s="1"/>
  <c r="O293" i="1"/>
  <c r="O292" i="1" s="1"/>
  <c r="M293" i="1"/>
  <c r="M292" i="1" s="1"/>
  <c r="M291" i="1" s="1"/>
  <c r="K293" i="1"/>
  <c r="K292" i="1" s="1"/>
  <c r="K291" i="1" s="1"/>
  <c r="J293" i="1"/>
  <c r="J292" i="1" s="1"/>
  <c r="J291" i="1" s="1"/>
  <c r="O291" i="1"/>
  <c r="P290" i="1"/>
  <c r="J290" i="1"/>
  <c r="L290" i="1" s="1"/>
  <c r="N290" i="1" s="1"/>
  <c r="N289" i="1" s="1"/>
  <c r="N288" i="1" s="1"/>
  <c r="S289" i="1"/>
  <c r="S288" i="1" s="1"/>
  <c r="Q289" i="1"/>
  <c r="O289" i="1"/>
  <c r="O288" i="1" s="1"/>
  <c r="M289" i="1"/>
  <c r="M288" i="1" s="1"/>
  <c r="K289" i="1"/>
  <c r="K288" i="1" s="1"/>
  <c r="Q288" i="1"/>
  <c r="L287" i="1"/>
  <c r="N287" i="1" s="1"/>
  <c r="N286" i="1" s="1"/>
  <c r="S286" i="1"/>
  <c r="Q286" i="1"/>
  <c r="O286" i="1"/>
  <c r="M286" i="1"/>
  <c r="K286" i="1"/>
  <c r="J286" i="1"/>
  <c r="J282" i="1"/>
  <c r="L282" i="1" s="1"/>
  <c r="N282" i="1" s="1"/>
  <c r="S281" i="1"/>
  <c r="S280" i="1" s="1"/>
  <c r="S279" i="1" s="1"/>
  <c r="Q281" i="1"/>
  <c r="O281" i="1"/>
  <c r="O280" i="1" s="1"/>
  <c r="O279" i="1" s="1"/>
  <c r="M281" i="1"/>
  <c r="K281" i="1"/>
  <c r="K280" i="1" s="1"/>
  <c r="K279" i="1" s="1"/>
  <c r="J281" i="1"/>
  <c r="Q280" i="1"/>
  <c r="Q279" i="1" s="1"/>
  <c r="M280" i="1"/>
  <c r="J280" i="1"/>
  <c r="M279" i="1"/>
  <c r="L278" i="1"/>
  <c r="N278" i="1" s="1"/>
  <c r="S277" i="1"/>
  <c r="S276" i="1" s="1"/>
  <c r="Q277" i="1"/>
  <c r="Q276" i="1" s="1"/>
  <c r="O277" i="1"/>
  <c r="M277" i="1"/>
  <c r="M276" i="1" s="1"/>
  <c r="K277" i="1"/>
  <c r="J277" i="1"/>
  <c r="J276" i="1" s="1"/>
  <c r="O276" i="1"/>
  <c r="Q275" i="1"/>
  <c r="Q274" i="1" s="1"/>
  <c r="M275" i="1"/>
  <c r="M274" i="1" s="1"/>
  <c r="L275" i="1"/>
  <c r="S274" i="1"/>
  <c r="O274" i="1"/>
  <c r="L274" i="1"/>
  <c r="J273" i="1"/>
  <c r="M272" i="1"/>
  <c r="K272" i="1"/>
  <c r="L272" i="1" s="1"/>
  <c r="N272" i="1" s="1"/>
  <c r="P272" i="1" s="1"/>
  <c r="R272" i="1" s="1"/>
  <c r="T272" i="1" s="1"/>
  <c r="S271" i="1"/>
  <c r="S270" i="1" s="1"/>
  <c r="Q271" i="1"/>
  <c r="O271" i="1"/>
  <c r="M271" i="1"/>
  <c r="M270" i="1" s="1"/>
  <c r="K271" i="1"/>
  <c r="K270" i="1"/>
  <c r="K269" i="1"/>
  <c r="L269" i="1" s="1"/>
  <c r="N269" i="1" s="1"/>
  <c r="N268" i="1" s="1"/>
  <c r="S268" i="1"/>
  <c r="Q268" i="1"/>
  <c r="O268" i="1"/>
  <c r="M268" i="1"/>
  <c r="K268" i="1"/>
  <c r="J268" i="1"/>
  <c r="L267" i="1"/>
  <c r="N267" i="1" s="1"/>
  <c r="S266" i="1"/>
  <c r="S265" i="1" s="1"/>
  <c r="Q266" i="1"/>
  <c r="O266" i="1"/>
  <c r="M266" i="1"/>
  <c r="K266" i="1"/>
  <c r="J266" i="1"/>
  <c r="K264" i="1"/>
  <c r="L264" i="1" s="1"/>
  <c r="N264" i="1" s="1"/>
  <c r="N263" i="1" s="1"/>
  <c r="S263" i="1"/>
  <c r="Q263" i="1"/>
  <c r="O263" i="1"/>
  <c r="M263" i="1"/>
  <c r="K263" i="1"/>
  <c r="L263" i="1" s="1"/>
  <c r="J263" i="1"/>
  <c r="L262" i="1"/>
  <c r="N262" i="1" s="1"/>
  <c r="N261" i="1" s="1"/>
  <c r="S261" i="1"/>
  <c r="Q261" i="1"/>
  <c r="Q260" i="1" s="1"/>
  <c r="O261" i="1"/>
  <c r="M261" i="1"/>
  <c r="K261" i="1"/>
  <c r="J261" i="1"/>
  <c r="L261" i="1" s="1"/>
  <c r="L259" i="1"/>
  <c r="N259" i="1" s="1"/>
  <c r="P259" i="1" s="1"/>
  <c r="S258" i="1"/>
  <c r="S257" i="1" s="1"/>
  <c r="Q258" i="1"/>
  <c r="Q257" i="1" s="1"/>
  <c r="O258" i="1"/>
  <c r="O257" i="1" s="1"/>
  <c r="M258" i="1"/>
  <c r="M257" i="1" s="1"/>
  <c r="K258" i="1"/>
  <c r="K257" i="1" s="1"/>
  <c r="J258" i="1"/>
  <c r="L254" i="1"/>
  <c r="N254" i="1" s="1"/>
  <c r="S253" i="1"/>
  <c r="S252" i="1" s="1"/>
  <c r="S251" i="1" s="1"/>
  <c r="Q253" i="1"/>
  <c r="Q252" i="1" s="1"/>
  <c r="Q251" i="1" s="1"/>
  <c r="O253" i="1"/>
  <c r="M253" i="1"/>
  <c r="M252" i="1" s="1"/>
  <c r="K253" i="1"/>
  <c r="J253" i="1"/>
  <c r="J252" i="1" s="1"/>
  <c r="J251" i="1" s="1"/>
  <c r="O252" i="1"/>
  <c r="O251" i="1" s="1"/>
  <c r="M251" i="1"/>
  <c r="R250" i="1"/>
  <c r="T250" i="1" s="1"/>
  <c r="T249" i="1" s="1"/>
  <c r="T248" i="1" s="1"/>
  <c r="L250" i="1"/>
  <c r="S249" i="1"/>
  <c r="S248" i="1" s="1"/>
  <c r="Q249" i="1"/>
  <c r="Q248" i="1" s="1"/>
  <c r="P249" i="1"/>
  <c r="P248" i="1" s="1"/>
  <c r="L249" i="1"/>
  <c r="L248" i="1"/>
  <c r="R247" i="1"/>
  <c r="T247" i="1" s="1"/>
  <c r="T246" i="1" s="1"/>
  <c r="T245" i="1" s="1"/>
  <c r="L247" i="1"/>
  <c r="S246" i="1"/>
  <c r="S245" i="1" s="1"/>
  <c r="Q246" i="1"/>
  <c r="Q245" i="1" s="1"/>
  <c r="P246" i="1"/>
  <c r="P245" i="1" s="1"/>
  <c r="L246" i="1"/>
  <c r="L245" i="1"/>
  <c r="R244" i="1"/>
  <c r="T244" i="1" s="1"/>
  <c r="T243" i="1" s="1"/>
  <c r="T242" i="1" s="1"/>
  <c r="L244" i="1"/>
  <c r="S243" i="1"/>
  <c r="S242" i="1" s="1"/>
  <c r="Q243" i="1"/>
  <c r="Q242" i="1" s="1"/>
  <c r="P243" i="1"/>
  <c r="P242" i="1" s="1"/>
  <c r="L243" i="1"/>
  <c r="L242" i="1"/>
  <c r="L241" i="1"/>
  <c r="L240" i="1"/>
  <c r="N240" i="1" s="1"/>
  <c r="S239" i="1"/>
  <c r="Q239" i="1"/>
  <c r="O239" i="1"/>
  <c r="M239" i="1"/>
  <c r="K239" i="1"/>
  <c r="J239" i="1"/>
  <c r="S238" i="1"/>
  <c r="Q238" i="1"/>
  <c r="O238" i="1"/>
  <c r="O231" i="1" s="1"/>
  <c r="M238" i="1"/>
  <c r="K238" i="1"/>
  <c r="K231" i="1" s="1"/>
  <c r="J238" i="1"/>
  <c r="R237" i="1"/>
  <c r="L237" i="1"/>
  <c r="S236" i="1"/>
  <c r="Q236" i="1"/>
  <c r="Q235" i="1" s="1"/>
  <c r="P236" i="1"/>
  <c r="P235" i="1" s="1"/>
  <c r="L236" i="1"/>
  <c r="S235" i="1"/>
  <c r="L235" i="1"/>
  <c r="M231" i="1"/>
  <c r="L230" i="1"/>
  <c r="N230" i="1" s="1"/>
  <c r="N228" i="1" s="1"/>
  <c r="J230" i="1"/>
  <c r="S229" i="1"/>
  <c r="Q229" i="1"/>
  <c r="O229" i="1"/>
  <c r="M229" i="1"/>
  <c r="K229" i="1"/>
  <c r="J229" i="1"/>
  <c r="S228" i="1"/>
  <c r="Q228" i="1"/>
  <c r="O228" i="1"/>
  <c r="M228" i="1"/>
  <c r="K228" i="1"/>
  <c r="J228" i="1"/>
  <c r="L227" i="1"/>
  <c r="N227" i="1" s="1"/>
  <c r="J227" i="1"/>
  <c r="S226" i="1"/>
  <c r="S225" i="1" s="1"/>
  <c r="Q226" i="1"/>
  <c r="O226" i="1"/>
  <c r="O225" i="1" s="1"/>
  <c r="M226" i="1"/>
  <c r="K226" i="1"/>
  <c r="L226" i="1" s="1"/>
  <c r="J226" i="1"/>
  <c r="Q225" i="1"/>
  <c r="M225" i="1"/>
  <c r="J225" i="1"/>
  <c r="L224" i="1"/>
  <c r="N224" i="1" s="1"/>
  <c r="J224" i="1"/>
  <c r="S223" i="1"/>
  <c r="S222" i="1" s="1"/>
  <c r="Q223" i="1"/>
  <c r="Q222" i="1" s="1"/>
  <c r="Q221" i="1" s="1"/>
  <c r="Q220" i="1" s="1"/>
  <c r="O223" i="1"/>
  <c r="O222" i="1" s="1"/>
  <c r="M223" i="1"/>
  <c r="M222" i="1" s="1"/>
  <c r="M221" i="1" s="1"/>
  <c r="M220" i="1" s="1"/>
  <c r="K223" i="1"/>
  <c r="J223" i="1"/>
  <c r="J222" i="1" s="1"/>
  <c r="J221" i="1" s="1"/>
  <c r="J220" i="1" s="1"/>
  <c r="J219" i="1"/>
  <c r="S218" i="1"/>
  <c r="S217" i="1" s="1"/>
  <c r="Q218" i="1"/>
  <c r="Q217" i="1" s="1"/>
  <c r="O218" i="1"/>
  <c r="O217" i="1" s="1"/>
  <c r="M218" i="1"/>
  <c r="M217" i="1" s="1"/>
  <c r="K218" i="1"/>
  <c r="K217" i="1" s="1"/>
  <c r="J216" i="1"/>
  <c r="S215" i="1"/>
  <c r="S214" i="1" s="1"/>
  <c r="Q215" i="1"/>
  <c r="Q214" i="1" s="1"/>
  <c r="O215" i="1"/>
  <c r="O214" i="1" s="1"/>
  <c r="M215" i="1"/>
  <c r="M214" i="1" s="1"/>
  <c r="K215" i="1"/>
  <c r="K214" i="1" s="1"/>
  <c r="J213" i="1"/>
  <c r="S212" i="1"/>
  <c r="S211" i="1" s="1"/>
  <c r="Q212" i="1"/>
  <c r="Q211" i="1" s="1"/>
  <c r="O212" i="1"/>
  <c r="O211" i="1" s="1"/>
  <c r="M212" i="1"/>
  <c r="M211" i="1" s="1"/>
  <c r="K212" i="1"/>
  <c r="K211" i="1" s="1"/>
  <c r="J210" i="1"/>
  <c r="S209" i="1"/>
  <c r="S208" i="1" s="1"/>
  <c r="Q209" i="1"/>
  <c r="Q208" i="1" s="1"/>
  <c r="O209" i="1"/>
  <c r="O208" i="1" s="1"/>
  <c r="M209" i="1"/>
  <c r="M208" i="1" s="1"/>
  <c r="K209" i="1"/>
  <c r="K208" i="1" s="1"/>
  <c r="J207" i="1"/>
  <c r="S206" i="1"/>
  <c r="S205" i="1" s="1"/>
  <c r="Q206" i="1"/>
  <c r="Q205" i="1" s="1"/>
  <c r="O206" i="1"/>
  <c r="O205" i="1" s="1"/>
  <c r="M206" i="1"/>
  <c r="M205" i="1" s="1"/>
  <c r="K206" i="1"/>
  <c r="K205" i="1" s="1"/>
  <c r="J204" i="1"/>
  <c r="S203" i="1"/>
  <c r="S202" i="1" s="1"/>
  <c r="Q203" i="1"/>
  <c r="Q202" i="1" s="1"/>
  <c r="O203" i="1"/>
  <c r="O202" i="1" s="1"/>
  <c r="M203" i="1"/>
  <c r="M202" i="1" s="1"/>
  <c r="K203" i="1"/>
  <c r="K202" i="1" s="1"/>
  <c r="J201" i="1"/>
  <c r="S200" i="1"/>
  <c r="S199" i="1" s="1"/>
  <c r="Q200" i="1"/>
  <c r="Q199" i="1" s="1"/>
  <c r="O200" i="1"/>
  <c r="O199" i="1" s="1"/>
  <c r="M200" i="1"/>
  <c r="M199" i="1" s="1"/>
  <c r="K200" i="1"/>
  <c r="K199" i="1" s="1"/>
  <c r="J198" i="1"/>
  <c r="S197" i="1"/>
  <c r="S196" i="1" s="1"/>
  <c r="Q197" i="1"/>
  <c r="Q196" i="1" s="1"/>
  <c r="O197" i="1"/>
  <c r="O196" i="1" s="1"/>
  <c r="M197" i="1"/>
  <c r="M196" i="1" s="1"/>
  <c r="K197" i="1"/>
  <c r="K196" i="1" s="1"/>
  <c r="L192" i="1"/>
  <c r="N192" i="1" s="1"/>
  <c r="N191" i="1" s="1"/>
  <c r="S191" i="1"/>
  <c r="Q191" i="1"/>
  <c r="Q190" i="1" s="1"/>
  <c r="O191" i="1"/>
  <c r="M191" i="1"/>
  <c r="M190" i="1" s="1"/>
  <c r="K191" i="1"/>
  <c r="L191" i="1" s="1"/>
  <c r="S190" i="1"/>
  <c r="O190" i="1"/>
  <c r="N190" i="1"/>
  <c r="K190" i="1"/>
  <c r="L190" i="1" s="1"/>
  <c r="L189" i="1"/>
  <c r="N189" i="1" s="1"/>
  <c r="S188" i="1"/>
  <c r="Q188" i="1"/>
  <c r="O188" i="1"/>
  <c r="M188" i="1"/>
  <c r="L188" i="1"/>
  <c r="L187" i="1"/>
  <c r="N187" i="1" s="1"/>
  <c r="P187" i="1" s="1"/>
  <c r="L186" i="1"/>
  <c r="N186" i="1" s="1"/>
  <c r="P186" i="1" s="1"/>
  <c r="R186" i="1" s="1"/>
  <c r="T186" i="1" s="1"/>
  <c r="S185" i="1"/>
  <c r="S184" i="1" s="1"/>
  <c r="Q185" i="1"/>
  <c r="Q184" i="1" s="1"/>
  <c r="O185" i="1"/>
  <c r="O184" i="1" s="1"/>
  <c r="M185" i="1"/>
  <c r="K185" i="1"/>
  <c r="J185" i="1"/>
  <c r="J184" i="1"/>
  <c r="L183" i="1"/>
  <c r="N183" i="1" s="1"/>
  <c r="S182" i="1"/>
  <c r="S181" i="1" s="1"/>
  <c r="Q182" i="1"/>
  <c r="Q181" i="1" s="1"/>
  <c r="O182" i="1"/>
  <c r="M182" i="1"/>
  <c r="K182" i="1"/>
  <c r="K181" i="1" s="1"/>
  <c r="J182" i="1"/>
  <c r="O181" i="1"/>
  <c r="M181" i="1"/>
  <c r="J181" i="1"/>
  <c r="L180" i="1"/>
  <c r="N180" i="1" s="1"/>
  <c r="K180" i="1"/>
  <c r="S179" i="1"/>
  <c r="Q179" i="1"/>
  <c r="O179" i="1"/>
  <c r="M179" i="1"/>
  <c r="K179" i="1"/>
  <c r="J179" i="1"/>
  <c r="L178" i="1"/>
  <c r="N178" i="1" s="1"/>
  <c r="S177" i="1"/>
  <c r="Q177" i="1"/>
  <c r="Q176" i="1" s="1"/>
  <c r="O177" i="1"/>
  <c r="O176" i="1" s="1"/>
  <c r="M177" i="1"/>
  <c r="K177" i="1"/>
  <c r="J177" i="1"/>
  <c r="L177" i="1" s="1"/>
  <c r="S176" i="1"/>
  <c r="L175" i="1"/>
  <c r="N175" i="1" s="1"/>
  <c r="K175" i="1"/>
  <c r="S174" i="1"/>
  <c r="Q174" i="1"/>
  <c r="O174" i="1"/>
  <c r="M174" i="1"/>
  <c r="K174" i="1"/>
  <c r="J174" i="1"/>
  <c r="L173" i="1"/>
  <c r="N173" i="1" s="1"/>
  <c r="P173" i="1" s="1"/>
  <c r="S172" i="1"/>
  <c r="Q172" i="1"/>
  <c r="O172" i="1"/>
  <c r="M172" i="1"/>
  <c r="M171" i="1" s="1"/>
  <c r="K172" i="1"/>
  <c r="J172" i="1"/>
  <c r="S171" i="1"/>
  <c r="O171" i="1"/>
  <c r="J168" i="1"/>
  <c r="J166" i="1" s="1"/>
  <c r="S167" i="1"/>
  <c r="Q167" i="1"/>
  <c r="O167" i="1"/>
  <c r="M167" i="1"/>
  <c r="K167" i="1"/>
  <c r="S166" i="1"/>
  <c r="Q166" i="1"/>
  <c r="O166" i="1"/>
  <c r="M166" i="1"/>
  <c r="K166" i="1"/>
  <c r="J165" i="1"/>
  <c r="L165" i="1" s="1"/>
  <c r="N165" i="1" s="1"/>
  <c r="S164" i="1"/>
  <c r="Q164" i="1"/>
  <c r="Q163" i="1" s="1"/>
  <c r="O164" i="1"/>
  <c r="M164" i="1"/>
  <c r="K164" i="1"/>
  <c r="S163" i="1"/>
  <c r="O163" i="1"/>
  <c r="O162" i="1" s="1"/>
  <c r="O161" i="1" s="1"/>
  <c r="M163" i="1"/>
  <c r="M162" i="1" s="1"/>
  <c r="M161" i="1" s="1"/>
  <c r="K163" i="1"/>
  <c r="L158" i="1"/>
  <c r="N158" i="1" s="1"/>
  <c r="N156" i="1" s="1"/>
  <c r="S157" i="1"/>
  <c r="Q157" i="1"/>
  <c r="O157" i="1"/>
  <c r="M157" i="1"/>
  <c r="K157" i="1"/>
  <c r="J157" i="1"/>
  <c r="S156" i="1"/>
  <c r="Q156" i="1"/>
  <c r="O156" i="1"/>
  <c r="M156" i="1"/>
  <c r="K156" i="1"/>
  <c r="J156" i="1"/>
  <c r="L155" i="1"/>
  <c r="N155" i="1" s="1"/>
  <c r="P155" i="1" s="1"/>
  <c r="S154" i="1"/>
  <c r="S153" i="1" s="1"/>
  <c r="S152" i="1" s="1"/>
  <c r="S151" i="1" s="1"/>
  <c r="Q154" i="1"/>
  <c r="O154" i="1"/>
  <c r="O153" i="1" s="1"/>
  <c r="O152" i="1" s="1"/>
  <c r="M154" i="1"/>
  <c r="K154" i="1"/>
  <c r="K153" i="1" s="1"/>
  <c r="K152" i="1" s="1"/>
  <c r="K151" i="1" s="1"/>
  <c r="K145" i="1" s="1"/>
  <c r="K144" i="1" s="1"/>
  <c r="J154" i="1"/>
  <c r="J153" i="1" s="1"/>
  <c r="Q153" i="1"/>
  <c r="Q152" i="1" s="1"/>
  <c r="Q151" i="1" s="1"/>
  <c r="Q145" i="1" s="1"/>
  <c r="Q144" i="1" s="1"/>
  <c r="M153" i="1"/>
  <c r="M152" i="1" s="1"/>
  <c r="M151" i="1" s="1"/>
  <c r="M145" i="1" s="1"/>
  <c r="M144" i="1" s="1"/>
  <c r="L143" i="1"/>
  <c r="N143" i="1" s="1"/>
  <c r="P143" i="1" s="1"/>
  <c r="S142" i="1"/>
  <c r="S141" i="1" s="1"/>
  <c r="S140" i="1" s="1"/>
  <c r="Q142" i="1"/>
  <c r="Q141" i="1" s="1"/>
  <c r="Q140" i="1" s="1"/>
  <c r="O142" i="1"/>
  <c r="O141" i="1" s="1"/>
  <c r="M142" i="1"/>
  <c r="M141" i="1" s="1"/>
  <c r="M140" i="1" s="1"/>
  <c r="K142" i="1"/>
  <c r="K141" i="1" s="1"/>
  <c r="J142" i="1"/>
  <c r="O140" i="1"/>
  <c r="K140" i="1"/>
  <c r="L139" i="1"/>
  <c r="N139" i="1" s="1"/>
  <c r="P139" i="1" s="1"/>
  <c r="J139" i="1"/>
  <c r="S138" i="1"/>
  <c r="Q138" i="1"/>
  <c r="O138" i="1"/>
  <c r="M138" i="1"/>
  <c r="K138" i="1"/>
  <c r="J138" i="1"/>
  <c r="L137" i="1"/>
  <c r="N137" i="1" s="1"/>
  <c r="J137" i="1"/>
  <c r="S136" i="1"/>
  <c r="S135" i="1" s="1"/>
  <c r="S134" i="1" s="1"/>
  <c r="S133" i="1" s="1"/>
  <c r="Q136" i="1"/>
  <c r="O136" i="1"/>
  <c r="O135" i="1" s="1"/>
  <c r="O134" i="1" s="1"/>
  <c r="O133" i="1" s="1"/>
  <c r="O132" i="1" s="1"/>
  <c r="M136" i="1"/>
  <c r="M135" i="1" s="1"/>
  <c r="M134" i="1" s="1"/>
  <c r="M133" i="1" s="1"/>
  <c r="K136" i="1"/>
  <c r="K135" i="1" s="1"/>
  <c r="K134" i="1" s="1"/>
  <c r="K133" i="1" s="1"/>
  <c r="J136" i="1"/>
  <c r="L131" i="1"/>
  <c r="N131" i="1" s="1"/>
  <c r="S130" i="1"/>
  <c r="S129" i="1" s="1"/>
  <c r="S128" i="1" s="1"/>
  <c r="S127" i="1" s="1"/>
  <c r="S126" i="1" s="1"/>
  <c r="Q130" i="1"/>
  <c r="Q129" i="1" s="1"/>
  <c r="Q128" i="1" s="1"/>
  <c r="Q127" i="1" s="1"/>
  <c r="Q126" i="1" s="1"/>
  <c r="O130" i="1"/>
  <c r="O129" i="1" s="1"/>
  <c r="M130" i="1"/>
  <c r="M129" i="1" s="1"/>
  <c r="M128" i="1" s="1"/>
  <c r="M127" i="1" s="1"/>
  <c r="M126" i="1" s="1"/>
  <c r="K130" i="1"/>
  <c r="K129" i="1" s="1"/>
  <c r="K128" i="1" s="1"/>
  <c r="K127" i="1" s="1"/>
  <c r="K126" i="1" s="1"/>
  <c r="J130" i="1"/>
  <c r="J129" i="1" s="1"/>
  <c r="J128" i="1" s="1"/>
  <c r="J127" i="1" s="1"/>
  <c r="O128" i="1"/>
  <c r="O127" i="1" s="1"/>
  <c r="O126" i="1" s="1"/>
  <c r="L125" i="1"/>
  <c r="N125" i="1" s="1"/>
  <c r="S124" i="1"/>
  <c r="S123" i="1" s="1"/>
  <c r="Q124" i="1"/>
  <c r="Q123" i="1" s="1"/>
  <c r="O124" i="1"/>
  <c r="O123" i="1" s="1"/>
  <c r="M124" i="1"/>
  <c r="M123" i="1" s="1"/>
  <c r="K124" i="1"/>
  <c r="K123" i="1" s="1"/>
  <c r="J124" i="1"/>
  <c r="J123" i="1"/>
  <c r="L123" i="1" s="1"/>
  <c r="L122" i="1"/>
  <c r="N122" i="1" s="1"/>
  <c r="S121" i="1"/>
  <c r="S120" i="1" s="1"/>
  <c r="S119" i="1" s="1"/>
  <c r="Q121" i="1"/>
  <c r="Q120" i="1" s="1"/>
  <c r="O121" i="1"/>
  <c r="O120" i="1" s="1"/>
  <c r="O119" i="1" s="1"/>
  <c r="M121" i="1"/>
  <c r="M120" i="1" s="1"/>
  <c r="K121" i="1"/>
  <c r="K120" i="1" s="1"/>
  <c r="K119" i="1" s="1"/>
  <c r="J121" i="1"/>
  <c r="J120" i="1" s="1"/>
  <c r="L110" i="1"/>
  <c r="N110" i="1" s="1"/>
  <c r="S109" i="1"/>
  <c r="S108" i="1" s="1"/>
  <c r="S107" i="1" s="1"/>
  <c r="S106" i="1" s="1"/>
  <c r="Q109" i="1"/>
  <c r="Q108" i="1" s="1"/>
  <c r="Q107" i="1" s="1"/>
  <c r="Q106" i="1" s="1"/>
  <c r="O109" i="1"/>
  <c r="O108" i="1" s="1"/>
  <c r="O107" i="1" s="1"/>
  <c r="O106" i="1" s="1"/>
  <c r="M109" i="1"/>
  <c r="M108" i="1" s="1"/>
  <c r="M107" i="1" s="1"/>
  <c r="M106" i="1" s="1"/>
  <c r="K109" i="1"/>
  <c r="K108" i="1" s="1"/>
  <c r="K107" i="1" s="1"/>
  <c r="K106" i="1" s="1"/>
  <c r="J109" i="1"/>
  <c r="J105" i="1"/>
  <c r="S104" i="1"/>
  <c r="Q104" i="1"/>
  <c r="O104" i="1"/>
  <c r="M104" i="1"/>
  <c r="K104" i="1"/>
  <c r="L103" i="1"/>
  <c r="N103" i="1" s="1"/>
  <c r="P103" i="1" s="1"/>
  <c r="R103" i="1" s="1"/>
  <c r="T103" i="1" s="1"/>
  <c r="J103" i="1"/>
  <c r="L102" i="1"/>
  <c r="N102" i="1" s="1"/>
  <c r="P102" i="1" s="1"/>
  <c r="K102" i="1"/>
  <c r="S101" i="1"/>
  <c r="Q101" i="1"/>
  <c r="Q100" i="1" s="1"/>
  <c r="Q99" i="1" s="1"/>
  <c r="O101" i="1"/>
  <c r="M101" i="1"/>
  <c r="K101" i="1"/>
  <c r="J101" i="1"/>
  <c r="L96" i="1"/>
  <c r="N96" i="1" s="1"/>
  <c r="P96" i="1" s="1"/>
  <c r="R96" i="1" s="1"/>
  <c r="S95" i="1"/>
  <c r="S94" i="1" s="1"/>
  <c r="S93" i="1" s="1"/>
  <c r="S92" i="1" s="1"/>
  <c r="S91" i="1" s="1"/>
  <c r="S90" i="1" s="1"/>
  <c r="Q95" i="1"/>
  <c r="Q94" i="1" s="1"/>
  <c r="Q93" i="1" s="1"/>
  <c r="Q92" i="1" s="1"/>
  <c r="Q91" i="1" s="1"/>
  <c r="Q90" i="1" s="1"/>
  <c r="O95" i="1"/>
  <c r="O94" i="1" s="1"/>
  <c r="O93" i="1" s="1"/>
  <c r="O92" i="1" s="1"/>
  <c r="O91" i="1" s="1"/>
  <c r="O90" i="1" s="1"/>
  <c r="M95" i="1"/>
  <c r="K95" i="1"/>
  <c r="K94" i="1" s="1"/>
  <c r="K93" i="1" s="1"/>
  <c r="K92" i="1" s="1"/>
  <c r="J95" i="1"/>
  <c r="J94" i="1" s="1"/>
  <c r="J93" i="1" s="1"/>
  <c r="M94" i="1"/>
  <c r="M93" i="1" s="1"/>
  <c r="M92" i="1" s="1"/>
  <c r="M91" i="1" s="1"/>
  <c r="M90" i="1" s="1"/>
  <c r="L89" i="1"/>
  <c r="N89" i="1" s="1"/>
  <c r="S88" i="1"/>
  <c r="S87" i="1" s="1"/>
  <c r="Q88" i="1"/>
  <c r="Q87" i="1" s="1"/>
  <c r="O88" i="1"/>
  <c r="O87" i="1" s="1"/>
  <c r="M88" i="1"/>
  <c r="M87" i="1" s="1"/>
  <c r="K88" i="1"/>
  <c r="K87" i="1" s="1"/>
  <c r="J88" i="1"/>
  <c r="J86" i="1"/>
  <c r="L86" i="1" s="1"/>
  <c r="N86" i="1" s="1"/>
  <c r="S85" i="1"/>
  <c r="S84" i="1" s="1"/>
  <c r="Q85" i="1"/>
  <c r="Q84" i="1" s="1"/>
  <c r="O85" i="1"/>
  <c r="O84" i="1" s="1"/>
  <c r="M85" i="1"/>
  <c r="M84" i="1" s="1"/>
  <c r="K85" i="1"/>
  <c r="K84" i="1" s="1"/>
  <c r="J85" i="1"/>
  <c r="L83" i="1"/>
  <c r="N83" i="1" s="1"/>
  <c r="S82" i="1"/>
  <c r="S81" i="1" s="1"/>
  <c r="Q82" i="1"/>
  <c r="Q81" i="1" s="1"/>
  <c r="O82" i="1"/>
  <c r="M82" i="1"/>
  <c r="K82" i="1"/>
  <c r="J82" i="1"/>
  <c r="J81" i="1" s="1"/>
  <c r="O81" i="1"/>
  <c r="M81" i="1"/>
  <c r="J80" i="1"/>
  <c r="L80" i="1" s="1"/>
  <c r="N80" i="1" s="1"/>
  <c r="S79" i="1"/>
  <c r="Q79" i="1"/>
  <c r="O79" i="1"/>
  <c r="M79" i="1"/>
  <c r="K79" i="1"/>
  <c r="J78" i="1"/>
  <c r="L78" i="1" s="1"/>
  <c r="N78" i="1" s="1"/>
  <c r="S77" i="1"/>
  <c r="Q77" i="1"/>
  <c r="O77" i="1"/>
  <c r="O76" i="1" s="1"/>
  <c r="M77" i="1"/>
  <c r="K77" i="1"/>
  <c r="J77" i="1"/>
  <c r="L73" i="1"/>
  <c r="N73" i="1" s="1"/>
  <c r="S72" i="1"/>
  <c r="S71" i="1" s="1"/>
  <c r="Q72" i="1"/>
  <c r="Q71" i="1" s="1"/>
  <c r="O72" i="1"/>
  <c r="O71" i="1" s="1"/>
  <c r="M72" i="1"/>
  <c r="M71" i="1" s="1"/>
  <c r="K72" i="1"/>
  <c r="K71" i="1" s="1"/>
  <c r="J72" i="1"/>
  <c r="T70" i="1"/>
  <c r="T69" i="1"/>
  <c r="S68" i="1"/>
  <c r="R68" i="1"/>
  <c r="L67" i="1"/>
  <c r="N67" i="1" s="1"/>
  <c r="S66" i="1"/>
  <c r="S65" i="1" s="1"/>
  <c r="Q66" i="1"/>
  <c r="Q65" i="1" s="1"/>
  <c r="O66" i="1"/>
  <c r="O65" i="1" s="1"/>
  <c r="M66" i="1"/>
  <c r="K66" i="1"/>
  <c r="K65" i="1" s="1"/>
  <c r="J66" i="1"/>
  <c r="L66" i="1" s="1"/>
  <c r="M65" i="1"/>
  <c r="L62" i="1"/>
  <c r="N62" i="1" s="1"/>
  <c r="N61" i="1" s="1"/>
  <c r="N60" i="1" s="1"/>
  <c r="N59" i="1" s="1"/>
  <c r="N58" i="1" s="1"/>
  <c r="S61" i="1"/>
  <c r="S60" i="1" s="1"/>
  <c r="S59" i="1" s="1"/>
  <c r="S58" i="1" s="1"/>
  <c r="Q61" i="1"/>
  <c r="Q60" i="1" s="1"/>
  <c r="O61" i="1"/>
  <c r="O60" i="1" s="1"/>
  <c r="O59" i="1" s="1"/>
  <c r="O58" i="1" s="1"/>
  <c r="M61" i="1"/>
  <c r="M60" i="1" s="1"/>
  <c r="K61" i="1"/>
  <c r="K60" i="1" s="1"/>
  <c r="J61" i="1"/>
  <c r="J60" i="1" s="1"/>
  <c r="J59" i="1" s="1"/>
  <c r="J58" i="1" s="1"/>
  <c r="Q59" i="1"/>
  <c r="M59" i="1"/>
  <c r="M58" i="1" s="1"/>
  <c r="Q58" i="1"/>
  <c r="L57" i="1"/>
  <c r="N57" i="1" s="1"/>
  <c r="P57" i="1" s="1"/>
  <c r="R57" i="1" s="1"/>
  <c r="S56" i="1"/>
  <c r="S55" i="1" s="1"/>
  <c r="S54" i="1" s="1"/>
  <c r="S53" i="1" s="1"/>
  <c r="Q56" i="1"/>
  <c r="Q55" i="1" s="1"/>
  <c r="Q54" i="1" s="1"/>
  <c r="Q53" i="1" s="1"/>
  <c r="O56" i="1"/>
  <c r="O55" i="1" s="1"/>
  <c r="O54" i="1" s="1"/>
  <c r="O53" i="1" s="1"/>
  <c r="M56" i="1"/>
  <c r="M55" i="1" s="1"/>
  <c r="M54" i="1" s="1"/>
  <c r="M53" i="1" s="1"/>
  <c r="K56" i="1"/>
  <c r="K55" i="1" s="1"/>
  <c r="K54" i="1" s="1"/>
  <c r="K53" i="1" s="1"/>
  <c r="J56" i="1"/>
  <c r="J55" i="1" s="1"/>
  <c r="K52" i="1"/>
  <c r="J52" i="1"/>
  <c r="J51" i="1" s="1"/>
  <c r="S51" i="1"/>
  <c r="S50" i="1" s="1"/>
  <c r="Q51" i="1"/>
  <c r="Q50" i="1" s="1"/>
  <c r="O51" i="1"/>
  <c r="O50" i="1" s="1"/>
  <c r="M51" i="1"/>
  <c r="M50" i="1" s="1"/>
  <c r="K51" i="1"/>
  <c r="K50" i="1" s="1"/>
  <c r="L49" i="1"/>
  <c r="N49" i="1" s="1"/>
  <c r="P49" i="1" s="1"/>
  <c r="R49" i="1" s="1"/>
  <c r="T49" i="1" s="1"/>
  <c r="L48" i="1"/>
  <c r="N48" i="1" s="1"/>
  <c r="S47" i="1"/>
  <c r="Q47" i="1"/>
  <c r="O47" i="1"/>
  <c r="M47" i="1"/>
  <c r="K47" i="1"/>
  <c r="J47" i="1"/>
  <c r="L46" i="1"/>
  <c r="N46" i="1" s="1"/>
  <c r="N45" i="1" s="1"/>
  <c r="S45" i="1"/>
  <c r="Q45" i="1"/>
  <c r="O45" i="1"/>
  <c r="M45" i="1"/>
  <c r="K45" i="1"/>
  <c r="J45" i="1"/>
  <c r="L45" i="1" s="1"/>
  <c r="K44" i="1"/>
  <c r="J44" i="1"/>
  <c r="L44" i="1" s="1"/>
  <c r="N44" i="1" s="1"/>
  <c r="S43" i="1"/>
  <c r="Q43" i="1"/>
  <c r="O43" i="1"/>
  <c r="M43" i="1"/>
  <c r="K43" i="1"/>
  <c r="L39" i="1"/>
  <c r="N39" i="1" s="1"/>
  <c r="S38" i="1"/>
  <c r="S37" i="1" s="1"/>
  <c r="Q38" i="1"/>
  <c r="Q37" i="1" s="1"/>
  <c r="O38" i="1"/>
  <c r="O37" i="1" s="1"/>
  <c r="M38" i="1"/>
  <c r="M37" i="1" s="1"/>
  <c r="K38" i="1"/>
  <c r="K37" i="1" s="1"/>
  <c r="J38" i="1"/>
  <c r="L36" i="1"/>
  <c r="N36" i="1" s="1"/>
  <c r="S35" i="1"/>
  <c r="S34" i="1" s="1"/>
  <c r="Q35" i="1"/>
  <c r="Q34" i="1" s="1"/>
  <c r="O35" i="1"/>
  <c r="O34" i="1" s="1"/>
  <c r="M35" i="1"/>
  <c r="M34" i="1" s="1"/>
  <c r="K35" i="1"/>
  <c r="K34" i="1" s="1"/>
  <c r="J35" i="1"/>
  <c r="K31" i="1"/>
  <c r="K30" i="1" s="1"/>
  <c r="K29" i="1" s="1"/>
  <c r="J31" i="1"/>
  <c r="L31" i="1" s="1"/>
  <c r="N31" i="1" s="1"/>
  <c r="N30" i="1" s="1"/>
  <c r="N29" i="1" s="1"/>
  <c r="S30" i="1"/>
  <c r="S29" i="1" s="1"/>
  <c r="Q30" i="1"/>
  <c r="O30" i="1"/>
  <c r="M30" i="1"/>
  <c r="M29" i="1" s="1"/>
  <c r="J30" i="1"/>
  <c r="J29" i="1" s="1"/>
  <c r="Q29" i="1"/>
  <c r="O29" i="1"/>
  <c r="L28" i="1"/>
  <c r="N28" i="1" s="1"/>
  <c r="P28" i="1" s="1"/>
  <c r="R28" i="1" s="1"/>
  <c r="T28" i="1" s="1"/>
  <c r="L27" i="1"/>
  <c r="N27" i="1" s="1"/>
  <c r="S26" i="1"/>
  <c r="Q26" i="1"/>
  <c r="O26" i="1"/>
  <c r="M26" i="1"/>
  <c r="K26" i="1"/>
  <c r="J26" i="1"/>
  <c r="J25" i="1"/>
  <c r="L25" i="1" s="1"/>
  <c r="N25" i="1" s="1"/>
  <c r="S24" i="1"/>
  <c r="Q24" i="1"/>
  <c r="O24" i="1"/>
  <c r="M24" i="1"/>
  <c r="K24" i="1"/>
  <c r="L23" i="1"/>
  <c r="N23" i="1" s="1"/>
  <c r="K23" i="1"/>
  <c r="J23" i="1"/>
  <c r="J22" i="1" s="1"/>
  <c r="S22" i="1"/>
  <c r="S21" i="1" s="1"/>
  <c r="Q22" i="1"/>
  <c r="O22" i="1"/>
  <c r="M22" i="1"/>
  <c r="K22" i="1"/>
  <c r="L18" i="1"/>
  <c r="N18" i="1" s="1"/>
  <c r="P18" i="1" s="1"/>
  <c r="R18" i="1" s="1"/>
  <c r="T18" i="1" s="1"/>
  <c r="L17" i="1"/>
  <c r="N17" i="1" s="1"/>
  <c r="S16" i="1"/>
  <c r="Q16" i="1"/>
  <c r="O16" i="1"/>
  <c r="M16" i="1"/>
  <c r="K16" i="1"/>
  <c r="J16" i="1"/>
  <c r="L15" i="1"/>
  <c r="N15" i="1" s="1"/>
  <c r="J15" i="1"/>
  <c r="S14" i="1"/>
  <c r="Q14" i="1"/>
  <c r="O14" i="1"/>
  <c r="M14" i="1"/>
  <c r="K14" i="1"/>
  <c r="J14" i="1"/>
  <c r="L14" i="1" s="1"/>
  <c r="J13" i="1"/>
  <c r="S12" i="1"/>
  <c r="Q12" i="1"/>
  <c r="O12" i="1"/>
  <c r="M12" i="1"/>
  <c r="K12" i="1"/>
  <c r="J455" i="3" l="1"/>
  <c r="J454" i="3" s="1"/>
  <c r="J453" i="3" s="1"/>
  <c r="J452" i="3" s="1"/>
  <c r="Q466" i="3"/>
  <c r="L460" i="3"/>
  <c r="L459" i="3" s="1"/>
  <c r="L455" i="3" s="1"/>
  <c r="L454" i="3" s="1"/>
  <c r="L453" i="3" s="1"/>
  <c r="L452" i="3" s="1"/>
  <c r="M424" i="3"/>
  <c r="M423" i="3" s="1"/>
  <c r="M422" i="3" s="1"/>
  <c r="M421" i="3" s="1"/>
  <c r="N414" i="3"/>
  <c r="K455" i="3"/>
  <c r="K454" i="3" s="1"/>
  <c r="K453" i="3" s="1"/>
  <c r="K452" i="3" s="1"/>
  <c r="M408" i="3"/>
  <c r="M407" i="3" s="1"/>
  <c r="M406" i="3" s="1"/>
  <c r="P418" i="3"/>
  <c r="J466" i="3"/>
  <c r="S421" i="3"/>
  <c r="S420" i="3" s="1"/>
  <c r="S419" i="3" s="1"/>
  <c r="K421" i="3"/>
  <c r="K420" i="3" s="1"/>
  <c r="K419" i="3" s="1"/>
  <c r="O424" i="3"/>
  <c r="O423" i="3" s="1"/>
  <c r="O422" i="3" s="1"/>
  <c r="N491" i="3"/>
  <c r="P491" i="3" s="1"/>
  <c r="J408" i="3"/>
  <c r="J407" i="3" s="1"/>
  <c r="J406" i="3" s="1"/>
  <c r="S414" i="3"/>
  <c r="S408" i="3" s="1"/>
  <c r="S407" i="3" s="1"/>
  <c r="S406" i="3" s="1"/>
  <c r="P461" i="3"/>
  <c r="R461" i="3" s="1"/>
  <c r="L16" i="1"/>
  <c r="L38" i="1"/>
  <c r="K11" i="1"/>
  <c r="K10" i="1" s="1"/>
  <c r="K9" i="1" s="1"/>
  <c r="L26" i="1"/>
  <c r="S97" i="3"/>
  <c r="S88" i="3" s="1"/>
  <c r="N32" i="3"/>
  <c r="N31" i="3" s="1"/>
  <c r="P33" i="3"/>
  <c r="R33" i="3" s="1"/>
  <c r="J15" i="3"/>
  <c r="M14" i="3"/>
  <c r="M13" i="3" s="1"/>
  <c r="S27" i="3"/>
  <c r="S26" i="3" s="1"/>
  <c r="S13" i="3" s="1"/>
  <c r="N30" i="3"/>
  <c r="N29" i="3" s="1"/>
  <c r="N28" i="3" s="1"/>
  <c r="O27" i="3"/>
  <c r="O26" i="3" s="1"/>
  <c r="O34" i="3"/>
  <c r="Q59" i="3"/>
  <c r="Q58" i="3" s="1"/>
  <c r="N78" i="3"/>
  <c r="N77" i="3" s="1"/>
  <c r="P79" i="3"/>
  <c r="R79" i="3" s="1"/>
  <c r="N49" i="3"/>
  <c r="N71" i="3"/>
  <c r="N76" i="3"/>
  <c r="N75" i="3" s="1"/>
  <c r="N74" i="3" s="1"/>
  <c r="L78" i="3"/>
  <c r="L77" i="3" s="1"/>
  <c r="L73" i="3" s="1"/>
  <c r="M12" i="3"/>
  <c r="K34" i="3"/>
  <c r="N56" i="3"/>
  <c r="O61" i="3"/>
  <c r="O60" i="3" s="1"/>
  <c r="O59" i="3" s="1"/>
  <c r="O58" i="3" s="1"/>
  <c r="J73" i="3"/>
  <c r="S73" i="3"/>
  <c r="S72" i="3" s="1"/>
  <c r="N18" i="3"/>
  <c r="N20" i="3"/>
  <c r="N27" i="3"/>
  <c r="N26" i="3" s="1"/>
  <c r="Q34" i="3"/>
  <c r="Q12" i="3" s="1"/>
  <c r="J34" i="3"/>
  <c r="O73" i="3"/>
  <c r="O72" i="3" s="1"/>
  <c r="J72" i="3"/>
  <c r="Q83" i="3"/>
  <c r="Q82" i="3" s="1"/>
  <c r="Q81" i="3" s="1"/>
  <c r="Q80" i="3" s="1"/>
  <c r="O89" i="3"/>
  <c r="K89" i="3"/>
  <c r="K88" i="3" s="1"/>
  <c r="J89" i="3"/>
  <c r="L91" i="3"/>
  <c r="L90" i="3" s="1"/>
  <c r="L94" i="3"/>
  <c r="L93" i="3" s="1"/>
  <c r="O88" i="3"/>
  <c r="P125" i="3"/>
  <c r="R125" i="3" s="1"/>
  <c r="N124" i="3"/>
  <c r="N123" i="3" s="1"/>
  <c r="J118" i="3"/>
  <c r="J117" i="3" s="1"/>
  <c r="J116" i="3" s="1"/>
  <c r="Q118" i="3"/>
  <c r="Q117" i="3" s="1"/>
  <c r="Q116" i="3" s="1"/>
  <c r="Q135" i="3"/>
  <c r="Q134" i="3" s="1"/>
  <c r="Q133" i="3" s="1"/>
  <c r="Q107" i="3" s="1"/>
  <c r="Q106" i="3" s="1"/>
  <c r="M109" i="3"/>
  <c r="M108" i="3" s="1"/>
  <c r="J109" i="3"/>
  <c r="J108" i="3" s="1"/>
  <c r="J107" i="3" s="1"/>
  <c r="J106" i="3" s="1"/>
  <c r="S117" i="3"/>
  <c r="S116" i="3" s="1"/>
  <c r="S107" i="3" s="1"/>
  <c r="S106" i="3" s="1"/>
  <c r="S128" i="3"/>
  <c r="S127" i="3" s="1"/>
  <c r="S126" i="3" s="1"/>
  <c r="K109" i="3"/>
  <c r="K108" i="3" s="1"/>
  <c r="N114" i="3"/>
  <c r="N113" i="3" s="1"/>
  <c r="M117" i="3"/>
  <c r="M116" i="3" s="1"/>
  <c r="O135" i="3"/>
  <c r="O134" i="3" s="1"/>
  <c r="O133" i="3" s="1"/>
  <c r="J165" i="3"/>
  <c r="J166" i="3"/>
  <c r="P178" i="3"/>
  <c r="R178" i="3" s="1"/>
  <c r="T178" i="3" s="1"/>
  <c r="T177" i="3" s="1"/>
  <c r="N177" i="3"/>
  <c r="O157" i="3"/>
  <c r="O150" i="3" s="1"/>
  <c r="K165" i="3"/>
  <c r="N169" i="3"/>
  <c r="N176" i="3"/>
  <c r="N183" i="3"/>
  <c r="N182" i="3" s="1"/>
  <c r="N181" i="3" s="1"/>
  <c r="N180" i="3" s="1"/>
  <c r="N179" i="3" s="1"/>
  <c r="S157" i="3"/>
  <c r="Q166" i="3"/>
  <c r="Q165" i="3" s="1"/>
  <c r="Q157" i="3"/>
  <c r="K150" i="3"/>
  <c r="L166" i="3"/>
  <c r="L165" i="3" s="1"/>
  <c r="M150" i="3"/>
  <c r="P229" i="3"/>
  <c r="R229" i="3" s="1"/>
  <c r="N228" i="3"/>
  <c r="N227" i="3" s="1"/>
  <c r="P242" i="3"/>
  <c r="N241" i="3"/>
  <c r="N240" i="3" s="1"/>
  <c r="O226" i="3"/>
  <c r="O225" i="3" s="1"/>
  <c r="L238" i="3"/>
  <c r="L235" i="3" s="1"/>
  <c r="P239" i="3"/>
  <c r="L241" i="3"/>
  <c r="N237" i="3"/>
  <c r="K235" i="3"/>
  <c r="J234" i="3"/>
  <c r="J233" i="3" s="1"/>
  <c r="L243" i="3"/>
  <c r="K253" i="3"/>
  <c r="K252" i="3" s="1"/>
  <c r="S253" i="3"/>
  <c r="S252" i="3" s="1"/>
  <c r="Q279" i="3"/>
  <c r="Q278" i="3" s="1"/>
  <c r="O279" i="3"/>
  <c r="O278" i="3" s="1"/>
  <c r="O253" i="3"/>
  <c r="O252" i="3" s="1"/>
  <c r="O251" i="3" s="1"/>
  <c r="P386" i="3"/>
  <c r="R386" i="3" s="1"/>
  <c r="N385" i="3"/>
  <c r="N384" i="3" s="1"/>
  <c r="N383" i="3" s="1"/>
  <c r="Q390" i="3"/>
  <c r="Q311" i="3"/>
  <c r="Q310" i="3" s="1"/>
  <c r="N379" i="3"/>
  <c r="N378" i="3" s="1"/>
  <c r="P380" i="3"/>
  <c r="R380" i="3" s="1"/>
  <c r="R379" i="3" s="1"/>
  <c r="R378" i="3" s="1"/>
  <c r="Q381" i="3"/>
  <c r="J390" i="3"/>
  <c r="P309" i="3"/>
  <c r="N308" i="3"/>
  <c r="N307" i="3" s="1"/>
  <c r="N306" i="3" s="1"/>
  <c r="P322" i="3"/>
  <c r="N321" i="3"/>
  <c r="J337" i="3"/>
  <c r="J336" i="3" s="1"/>
  <c r="J335" i="3" s="1"/>
  <c r="N345" i="3"/>
  <c r="N344" i="3" s="1"/>
  <c r="N343" i="3" s="1"/>
  <c r="M353" i="3"/>
  <c r="M352" i="3" s="1"/>
  <c r="O357" i="3"/>
  <c r="O353" i="3" s="1"/>
  <c r="O352" i="3" s="1"/>
  <c r="O335" i="3" s="1"/>
  <c r="N359" i="3"/>
  <c r="N360" i="3"/>
  <c r="J366" i="3"/>
  <c r="J365" i="3" s="1"/>
  <c r="N373" i="3"/>
  <c r="N372" i="3" s="1"/>
  <c r="N366" i="3" s="1"/>
  <c r="N365" i="3" s="1"/>
  <c r="S382" i="3"/>
  <c r="M382" i="3"/>
  <c r="L401" i="3"/>
  <c r="Q296" i="3"/>
  <c r="Q289" i="3" s="1"/>
  <c r="L315" i="3"/>
  <c r="L353" i="3"/>
  <c r="L352" i="3" s="1"/>
  <c r="K366" i="3"/>
  <c r="K365" i="3" s="1"/>
  <c r="K335" i="3" s="1"/>
  <c r="M251" i="3"/>
  <c r="P296" i="3"/>
  <c r="P289" i="3" s="1"/>
  <c r="R304" i="3"/>
  <c r="R303" i="3" s="1"/>
  <c r="S311" i="3"/>
  <c r="S310" i="3" s="1"/>
  <c r="K315" i="3"/>
  <c r="K311" i="3" s="1"/>
  <c r="K310" i="3" s="1"/>
  <c r="N319" i="3"/>
  <c r="P319" i="3" s="1"/>
  <c r="L321" i="3"/>
  <c r="N320" i="3"/>
  <c r="N351" i="3"/>
  <c r="Q353" i="3"/>
  <c r="Q352" i="3" s="1"/>
  <c r="Q335" i="3" s="1"/>
  <c r="T356" i="3"/>
  <c r="T355" i="3" s="1"/>
  <c r="T354" i="3" s="1"/>
  <c r="S357" i="3"/>
  <c r="S353" i="3" s="1"/>
  <c r="S352" i="3" s="1"/>
  <c r="N363" i="3"/>
  <c r="O382" i="3"/>
  <c r="K390" i="3"/>
  <c r="S390" i="3"/>
  <c r="O396" i="3"/>
  <c r="O311" i="3"/>
  <c r="O310" i="3" s="1"/>
  <c r="N316" i="3"/>
  <c r="P333" i="3"/>
  <c r="P332" i="3" s="1"/>
  <c r="P331" i="3" s="1"/>
  <c r="S337" i="3"/>
  <c r="S336" i="3" s="1"/>
  <c r="S335" i="3" s="1"/>
  <c r="J353" i="3"/>
  <c r="J352" i="3" s="1"/>
  <c r="N355" i="3"/>
  <c r="N354" i="3" s="1"/>
  <c r="O366" i="3"/>
  <c r="O365" i="3" s="1"/>
  <c r="M390" i="3"/>
  <c r="P430" i="3"/>
  <c r="N429" i="3"/>
  <c r="J424" i="3"/>
  <c r="J423" i="3" s="1"/>
  <c r="J422" i="3" s="1"/>
  <c r="J421" i="3" s="1"/>
  <c r="J420" i="3" s="1"/>
  <c r="J419" i="3" s="1"/>
  <c r="N426" i="3"/>
  <c r="P426" i="3" s="1"/>
  <c r="R426" i="3" s="1"/>
  <c r="P437" i="3"/>
  <c r="P436" i="3" s="1"/>
  <c r="P435" i="3" s="1"/>
  <c r="P434" i="3" s="1"/>
  <c r="P433" i="3" s="1"/>
  <c r="P432" i="3" s="1"/>
  <c r="L443" i="3"/>
  <c r="L442" i="3" s="1"/>
  <c r="L441" i="3" s="1"/>
  <c r="L440" i="3" s="1"/>
  <c r="L439" i="3" s="1"/>
  <c r="L438" i="3" s="1"/>
  <c r="L456" i="3"/>
  <c r="M466" i="3"/>
  <c r="M420" i="3" s="1"/>
  <c r="M419" i="3" s="1"/>
  <c r="N478" i="3"/>
  <c r="Q424" i="3"/>
  <c r="Q423" i="3" s="1"/>
  <c r="Q422" i="3" s="1"/>
  <c r="Q421" i="3" s="1"/>
  <c r="Q420" i="3" s="1"/>
  <c r="Q419" i="3" s="1"/>
  <c r="L429" i="3"/>
  <c r="L424" i="3" s="1"/>
  <c r="L423" i="3" s="1"/>
  <c r="L422" i="3" s="1"/>
  <c r="L436" i="3"/>
  <c r="L435" i="3" s="1"/>
  <c r="L434" i="3" s="1"/>
  <c r="L433" i="3" s="1"/>
  <c r="L432" i="3" s="1"/>
  <c r="N458" i="3"/>
  <c r="P458" i="3" s="1"/>
  <c r="L492" i="3"/>
  <c r="N494" i="3"/>
  <c r="P495" i="3"/>
  <c r="R495" i="3" s="1"/>
  <c r="R494" i="3" s="1"/>
  <c r="P493" i="3"/>
  <c r="P492" i="3" s="1"/>
  <c r="N492" i="3"/>
  <c r="J489" i="3"/>
  <c r="J488" i="3" s="1"/>
  <c r="J487" i="3" s="1"/>
  <c r="L494" i="3"/>
  <c r="L489" i="3" s="1"/>
  <c r="L488" i="3" s="1"/>
  <c r="L487" i="3" s="1"/>
  <c r="L486" i="3" s="1"/>
  <c r="L485" i="3" s="1"/>
  <c r="L496" i="3"/>
  <c r="N490" i="3"/>
  <c r="S496" i="3"/>
  <c r="O486" i="3"/>
  <c r="O485" i="3" s="1"/>
  <c r="J496" i="3"/>
  <c r="J486" i="3" s="1"/>
  <c r="J485" i="3" s="1"/>
  <c r="J479" i="3" s="1"/>
  <c r="N500" i="3"/>
  <c r="L372" i="1"/>
  <c r="L413" i="1"/>
  <c r="M33" i="1"/>
  <c r="M32" i="1" s="1"/>
  <c r="L411" i="1"/>
  <c r="J442" i="1"/>
  <c r="K12" i="3"/>
  <c r="P51" i="3"/>
  <c r="N50" i="3"/>
  <c r="K59" i="3"/>
  <c r="K58" i="3" s="1"/>
  <c r="T79" i="3"/>
  <c r="T78" i="3" s="1"/>
  <c r="T77" i="3" s="1"/>
  <c r="R78" i="3"/>
  <c r="R77" i="3" s="1"/>
  <c r="N66" i="3"/>
  <c r="L65" i="3"/>
  <c r="N87" i="3"/>
  <c r="L86" i="3"/>
  <c r="T33" i="3"/>
  <c r="T32" i="3" s="1"/>
  <c r="T31" i="3" s="1"/>
  <c r="R32" i="3"/>
  <c r="R31" i="3" s="1"/>
  <c r="L53" i="3"/>
  <c r="L52" i="3" s="1"/>
  <c r="L34" i="3" s="1"/>
  <c r="N54" i="3"/>
  <c r="R19" i="3"/>
  <c r="P18" i="3"/>
  <c r="T57" i="3"/>
  <c r="T56" i="3" s="1"/>
  <c r="R56" i="3"/>
  <c r="L62" i="3"/>
  <c r="L61" i="3" s="1"/>
  <c r="L60" i="3" s="1"/>
  <c r="L59" i="3" s="1"/>
  <c r="L58" i="3" s="1"/>
  <c r="N64" i="3"/>
  <c r="O15" i="3"/>
  <c r="O14" i="3" s="1"/>
  <c r="O13" i="3" s="1"/>
  <c r="O12" i="3" s="1"/>
  <c r="J62" i="3"/>
  <c r="J65" i="3"/>
  <c r="N94" i="3"/>
  <c r="N93" i="3" s="1"/>
  <c r="N89" i="3" s="1"/>
  <c r="L131" i="3"/>
  <c r="L128" i="3" s="1"/>
  <c r="L127" i="3" s="1"/>
  <c r="L126" i="3" s="1"/>
  <c r="N132" i="3"/>
  <c r="Q150" i="3"/>
  <c r="S150" i="3"/>
  <c r="M224" i="3"/>
  <c r="Q72" i="3"/>
  <c r="T96" i="3"/>
  <c r="T94" i="3" s="1"/>
  <c r="T93" i="3" s="1"/>
  <c r="R94" i="3"/>
  <c r="R93" i="3" s="1"/>
  <c r="P101" i="3"/>
  <c r="N99" i="3"/>
  <c r="N98" i="3" s="1"/>
  <c r="L105" i="3"/>
  <c r="J103" i="3"/>
  <c r="J102" i="3" s="1"/>
  <c r="J97" i="3" s="1"/>
  <c r="J88" i="3" s="1"/>
  <c r="P122" i="3"/>
  <c r="N121" i="3"/>
  <c r="P156" i="3"/>
  <c r="N155" i="3"/>
  <c r="N154" i="3" s="1"/>
  <c r="N153" i="3" s="1"/>
  <c r="N152" i="3" s="1"/>
  <c r="N151" i="3" s="1"/>
  <c r="T184" i="3"/>
  <c r="T183" i="3" s="1"/>
  <c r="T182" i="3" s="1"/>
  <c r="T181" i="3" s="1"/>
  <c r="T180" i="3" s="1"/>
  <c r="T179" i="3" s="1"/>
  <c r="R183" i="3"/>
  <c r="R182" i="3" s="1"/>
  <c r="R181" i="3" s="1"/>
  <c r="R180" i="3" s="1"/>
  <c r="R179" i="3" s="1"/>
  <c r="R228" i="3"/>
  <c r="R227" i="3" s="1"/>
  <c r="T229" i="3"/>
  <c r="T228" i="3" s="1"/>
  <c r="T227" i="3" s="1"/>
  <c r="N17" i="3"/>
  <c r="P30" i="3"/>
  <c r="P32" i="3"/>
  <c r="P31" i="3" s="1"/>
  <c r="P38" i="3"/>
  <c r="P44" i="3"/>
  <c r="P56" i="3"/>
  <c r="M72" i="3"/>
  <c r="P76" i="3"/>
  <c r="P78" i="3"/>
  <c r="P77" i="3" s="1"/>
  <c r="L83" i="3"/>
  <c r="L82" i="3" s="1"/>
  <c r="L81" i="3" s="1"/>
  <c r="L80" i="3" s="1"/>
  <c r="P94" i="3"/>
  <c r="P93" i="3" s="1"/>
  <c r="P120" i="3"/>
  <c r="N119" i="3"/>
  <c r="L18" i="3"/>
  <c r="L20" i="3"/>
  <c r="P21" i="3"/>
  <c r="L25" i="3"/>
  <c r="J24" i="3"/>
  <c r="J23" i="3" s="1"/>
  <c r="J14" i="3" s="1"/>
  <c r="J13" i="3" s="1"/>
  <c r="J12" i="3" s="1"/>
  <c r="S36" i="3"/>
  <c r="S35" i="3" s="1"/>
  <c r="S34" i="3" s="1"/>
  <c r="N85" i="3"/>
  <c r="L89" i="3"/>
  <c r="P92" i="3"/>
  <c r="M97" i="3"/>
  <c r="M88" i="3" s="1"/>
  <c r="N100" i="3"/>
  <c r="P104" i="3"/>
  <c r="P112" i="3"/>
  <c r="N111" i="3"/>
  <c r="N110" i="3" s="1"/>
  <c r="N109" i="3" s="1"/>
  <c r="N108" i="3" s="1"/>
  <c r="R115" i="3"/>
  <c r="P114" i="3"/>
  <c r="P113" i="3" s="1"/>
  <c r="O117" i="3"/>
  <c r="O116" i="3" s="1"/>
  <c r="P142" i="3"/>
  <c r="N141" i="3"/>
  <c r="N140" i="3" s="1"/>
  <c r="L111" i="3"/>
  <c r="L110" i="3" s="1"/>
  <c r="L109" i="3" s="1"/>
  <c r="L108" i="3" s="1"/>
  <c r="L119" i="3"/>
  <c r="L121" i="3"/>
  <c r="L141" i="3"/>
  <c r="L140" i="3" s="1"/>
  <c r="L148" i="3"/>
  <c r="L147" i="3" s="1"/>
  <c r="L146" i="3" s="1"/>
  <c r="P149" i="3"/>
  <c r="L226" i="3"/>
  <c r="L225" i="3" s="1"/>
  <c r="P228" i="3"/>
  <c r="P227" i="3" s="1"/>
  <c r="O234" i="3"/>
  <c r="O233" i="3" s="1"/>
  <c r="T247" i="3"/>
  <c r="T246" i="3" s="1"/>
  <c r="T245" i="3" s="1"/>
  <c r="P249" i="3"/>
  <c r="P248" i="3" s="1"/>
  <c r="R250" i="3"/>
  <c r="T296" i="3"/>
  <c r="R309" i="3"/>
  <c r="P308" i="3"/>
  <c r="P307" i="3" s="1"/>
  <c r="P306" i="3" s="1"/>
  <c r="R324" i="3"/>
  <c r="P323" i="3"/>
  <c r="R191" i="3"/>
  <c r="P190" i="3"/>
  <c r="P189" i="3" s="1"/>
  <c r="P188" i="3" s="1"/>
  <c r="P187" i="3" s="1"/>
  <c r="P186" i="3" s="1"/>
  <c r="P185" i="3" s="1"/>
  <c r="R317" i="3"/>
  <c r="P316" i="3"/>
  <c r="L136" i="3"/>
  <c r="P137" i="3"/>
  <c r="N145" i="3"/>
  <c r="R161" i="3"/>
  <c r="L163" i="3"/>
  <c r="L162" i="3" s="1"/>
  <c r="L157" i="3" s="1"/>
  <c r="L150" i="3" s="1"/>
  <c r="P164" i="3"/>
  <c r="P172" i="3"/>
  <c r="N171" i="3"/>
  <c r="N170" i="3" s="1"/>
  <c r="P177" i="3"/>
  <c r="P183" i="3"/>
  <c r="P182" i="3" s="1"/>
  <c r="P181" i="3" s="1"/>
  <c r="P180" i="3" s="1"/>
  <c r="P179" i="3" s="1"/>
  <c r="N199" i="3"/>
  <c r="L198" i="3"/>
  <c r="L197" i="3" s="1"/>
  <c r="L196" i="3" s="1"/>
  <c r="L195" i="3" s="1"/>
  <c r="L194" i="3" s="1"/>
  <c r="L193" i="3" s="1"/>
  <c r="L192" i="3" s="1"/>
  <c r="J224" i="3"/>
  <c r="N232" i="3"/>
  <c r="L231" i="3"/>
  <c r="K234" i="3"/>
  <c r="K233" i="3" s="1"/>
  <c r="K224" i="3" s="1"/>
  <c r="S234" i="3"/>
  <c r="S233" i="3" s="1"/>
  <c r="S224" i="3" s="1"/>
  <c r="P244" i="3"/>
  <c r="T289" i="3"/>
  <c r="R345" i="3"/>
  <c r="R344" i="3" s="1"/>
  <c r="R343" i="3" s="1"/>
  <c r="T346" i="3"/>
  <c r="T345" i="3" s="1"/>
  <c r="T344" i="3" s="1"/>
  <c r="T343" i="3" s="1"/>
  <c r="N130" i="3"/>
  <c r="K131" i="3"/>
  <c r="K128" i="3" s="1"/>
  <c r="K127" i="3" s="1"/>
  <c r="K126" i="3" s="1"/>
  <c r="K107" i="3" s="1"/>
  <c r="K106" i="3" s="1"/>
  <c r="L138" i="3"/>
  <c r="P139" i="3"/>
  <c r="J150" i="3"/>
  <c r="L174" i="3"/>
  <c r="L173" i="3" s="1"/>
  <c r="P206" i="3"/>
  <c r="N204" i="3"/>
  <c r="N203" i="3" s="1"/>
  <c r="N202" i="3" s="1"/>
  <c r="N201" i="3" s="1"/>
  <c r="N200" i="3" s="1"/>
  <c r="O224" i="3"/>
  <c r="L281" i="3"/>
  <c r="L280" i="3" s="1"/>
  <c r="L279" i="3" s="1"/>
  <c r="L278" i="3" s="1"/>
  <c r="N282" i="3"/>
  <c r="R319" i="3"/>
  <c r="P318" i="3"/>
  <c r="L265" i="3"/>
  <c r="J264" i="3"/>
  <c r="J263" i="3" s="1"/>
  <c r="L277" i="3"/>
  <c r="J276" i="3"/>
  <c r="J275" i="3" s="1"/>
  <c r="N285" i="3"/>
  <c r="N288" i="3"/>
  <c r="S296" i="3"/>
  <c r="S289" i="3" s="1"/>
  <c r="N318" i="3"/>
  <c r="N315" i="3" s="1"/>
  <c r="P330" i="3"/>
  <c r="N329" i="3"/>
  <c r="N328" i="3" s="1"/>
  <c r="N339" i="3"/>
  <c r="L338" i="3"/>
  <c r="L337" i="3" s="1"/>
  <c r="L336" i="3" s="1"/>
  <c r="P345" i="3"/>
  <c r="P344" i="3" s="1"/>
  <c r="P343" i="3" s="1"/>
  <c r="R368" i="3"/>
  <c r="T369" i="3"/>
  <c r="T368" i="3" s="1"/>
  <c r="T386" i="3"/>
  <c r="T385" i="3" s="1"/>
  <c r="T384" i="3" s="1"/>
  <c r="T383" i="3" s="1"/>
  <c r="R385" i="3"/>
  <c r="R384" i="3" s="1"/>
  <c r="R383" i="3" s="1"/>
  <c r="L256" i="3"/>
  <c r="J255" i="3"/>
  <c r="J254" i="3" s="1"/>
  <c r="L268" i="3"/>
  <c r="J267" i="3"/>
  <c r="J266" i="3" s="1"/>
  <c r="J311" i="3"/>
  <c r="J310" i="3" s="1"/>
  <c r="R342" i="3"/>
  <c r="P341" i="3"/>
  <c r="P340" i="3" s="1"/>
  <c r="L259" i="3"/>
  <c r="J258" i="3"/>
  <c r="J257" i="3" s="1"/>
  <c r="L271" i="3"/>
  <c r="J270" i="3"/>
  <c r="J269" i="3" s="1"/>
  <c r="R301" i="3"/>
  <c r="R300" i="3" s="1"/>
  <c r="R296" i="3" s="1"/>
  <c r="R289" i="3" s="1"/>
  <c r="N314" i="3"/>
  <c r="R327" i="3"/>
  <c r="R361" i="3"/>
  <c r="P360" i="3"/>
  <c r="T380" i="3"/>
  <c r="T379" i="3" s="1"/>
  <c r="T378" i="3" s="1"/>
  <c r="K381" i="3"/>
  <c r="O390" i="3"/>
  <c r="L396" i="3"/>
  <c r="L262" i="3"/>
  <c r="J261" i="3"/>
  <c r="J260" i="3" s="1"/>
  <c r="L274" i="3"/>
  <c r="J273" i="3"/>
  <c r="J272" i="3" s="1"/>
  <c r="L323" i="3"/>
  <c r="L320" i="3" s="1"/>
  <c r="N341" i="3"/>
  <c r="N340" i="3" s="1"/>
  <c r="P368" i="3"/>
  <c r="J382" i="3"/>
  <c r="J381" i="3" s="1"/>
  <c r="L394" i="3"/>
  <c r="L393" i="3" s="1"/>
  <c r="L392" i="3" s="1"/>
  <c r="L391" i="3" s="1"/>
  <c r="P395" i="3"/>
  <c r="N399" i="3"/>
  <c r="N403" i="3"/>
  <c r="N405" i="3"/>
  <c r="O466" i="3"/>
  <c r="P425" i="3"/>
  <c r="P443" i="3"/>
  <c r="P442" i="3" s="1"/>
  <c r="P441" i="3" s="1"/>
  <c r="P440" i="3" s="1"/>
  <c r="P439" i="3" s="1"/>
  <c r="P438" i="3" s="1"/>
  <c r="R444" i="3"/>
  <c r="M367" i="3"/>
  <c r="M366" i="3" s="1"/>
  <c r="M365" i="3" s="1"/>
  <c r="M335" i="3" s="1"/>
  <c r="L370" i="3"/>
  <c r="L367" i="3" s="1"/>
  <c r="L366" i="3" s="1"/>
  <c r="L365" i="3" s="1"/>
  <c r="P371" i="3"/>
  <c r="R374" i="3"/>
  <c r="P377" i="3"/>
  <c r="P379" i="3"/>
  <c r="P378" i="3" s="1"/>
  <c r="P385" i="3"/>
  <c r="P384" i="3" s="1"/>
  <c r="P383" i="3" s="1"/>
  <c r="L388" i="3"/>
  <c r="L387" i="3" s="1"/>
  <c r="L382" i="3" s="1"/>
  <c r="P389" i="3"/>
  <c r="O409" i="3"/>
  <c r="O408" i="3" s="1"/>
  <c r="O407" i="3" s="1"/>
  <c r="O406" i="3" s="1"/>
  <c r="O381" i="3" s="1"/>
  <c r="L410" i="3"/>
  <c r="N411" i="3"/>
  <c r="R415" i="3"/>
  <c r="R418" i="3"/>
  <c r="P417" i="3"/>
  <c r="P414" i="3" s="1"/>
  <c r="R460" i="3"/>
  <c r="R459" i="3" s="1"/>
  <c r="T461" i="3"/>
  <c r="T460" i="3" s="1"/>
  <c r="T459" i="3" s="1"/>
  <c r="N382" i="3"/>
  <c r="L412" i="3"/>
  <c r="N413" i="3"/>
  <c r="N425" i="3"/>
  <c r="N443" i="3"/>
  <c r="N442" i="3" s="1"/>
  <c r="N441" i="3" s="1"/>
  <c r="N440" i="3" s="1"/>
  <c r="N439" i="3" s="1"/>
  <c r="N438" i="3" s="1"/>
  <c r="O421" i="3"/>
  <c r="O420" i="3" s="1"/>
  <c r="O419" i="3" s="1"/>
  <c r="N428" i="3"/>
  <c r="P460" i="3"/>
  <c r="P459" i="3" s="1"/>
  <c r="S486" i="3"/>
  <c r="S485" i="3" s="1"/>
  <c r="S479" i="3" s="1"/>
  <c r="R493" i="3"/>
  <c r="T505" i="3"/>
  <c r="T504" i="3" s="1"/>
  <c r="T503" i="3" s="1"/>
  <c r="T502" i="3" s="1"/>
  <c r="T501" i="3" s="1"/>
  <c r="R504" i="3"/>
  <c r="R503" i="3" s="1"/>
  <c r="R502" i="3" s="1"/>
  <c r="R501" i="3" s="1"/>
  <c r="N451" i="3"/>
  <c r="P465" i="3"/>
  <c r="L471" i="3"/>
  <c r="L470" i="3" s="1"/>
  <c r="L469" i="3" s="1"/>
  <c r="L468" i="3" s="1"/>
  <c r="L467" i="3" s="1"/>
  <c r="L466" i="3" s="1"/>
  <c r="N472" i="3"/>
  <c r="O479" i="3"/>
  <c r="L483" i="3"/>
  <c r="L482" i="3" s="1"/>
  <c r="L481" i="3" s="1"/>
  <c r="L480" i="3" s="1"/>
  <c r="N484" i="3"/>
  <c r="R491" i="3"/>
  <c r="P490" i="3"/>
  <c r="M496" i="3"/>
  <c r="M486" i="3"/>
  <c r="M485" i="3" s="1"/>
  <c r="M479" i="3" s="1"/>
  <c r="Q496" i="3"/>
  <c r="Q486" i="3" s="1"/>
  <c r="Q485" i="3" s="1"/>
  <c r="Q479" i="3" s="1"/>
  <c r="M371" i="1"/>
  <c r="M370" i="1" s="1"/>
  <c r="M369" i="1" s="1"/>
  <c r="O392" i="1"/>
  <c r="Q424" i="1"/>
  <c r="Q419" i="1" s="1"/>
  <c r="O432" i="1"/>
  <c r="M437" i="1"/>
  <c r="L433" i="1"/>
  <c r="O75" i="1"/>
  <c r="O74" i="1" s="1"/>
  <c r="L85" i="1"/>
  <c r="M119" i="1"/>
  <c r="L149" i="1"/>
  <c r="S260" i="1"/>
  <c r="T310" i="1"/>
  <c r="O270" i="1"/>
  <c r="P287" i="1"/>
  <c r="Q285" i="1"/>
  <c r="Q284" i="1" s="1"/>
  <c r="L291" i="1"/>
  <c r="K285" i="1"/>
  <c r="K284" i="1" s="1"/>
  <c r="S285" i="1"/>
  <c r="S284" i="1" s="1"/>
  <c r="Q305" i="1"/>
  <c r="Q301" i="1" s="1"/>
  <c r="Q300" i="1" s="1"/>
  <c r="M315" i="1"/>
  <c r="M332" i="1"/>
  <c r="M331" i="1" s="1"/>
  <c r="J341" i="1"/>
  <c r="K358" i="1"/>
  <c r="K357" i="1" s="1"/>
  <c r="K356" i="1" s="1"/>
  <c r="Q332" i="1"/>
  <c r="Q331" i="1" s="1"/>
  <c r="K340" i="1"/>
  <c r="K339" i="1" s="1"/>
  <c r="S340" i="1"/>
  <c r="S339" i="1" s="1"/>
  <c r="M351" i="1"/>
  <c r="M350" i="1" s="1"/>
  <c r="M349" i="1" s="1"/>
  <c r="R412" i="1"/>
  <c r="R411" i="1" s="1"/>
  <c r="R410" i="1" s="1"/>
  <c r="R409" i="1" s="1"/>
  <c r="P411" i="1"/>
  <c r="P410" i="1" s="1"/>
  <c r="P409" i="1" s="1"/>
  <c r="J382" i="1"/>
  <c r="N390" i="1"/>
  <c r="N389" i="1" s="1"/>
  <c r="N388" i="1" s="1"/>
  <c r="N387" i="1" s="1"/>
  <c r="N386" i="1" s="1"/>
  <c r="M408" i="1"/>
  <c r="M460" i="1"/>
  <c r="L421" i="1"/>
  <c r="L366" i="1"/>
  <c r="K371" i="1"/>
  <c r="K370" i="1" s="1"/>
  <c r="O437" i="1"/>
  <c r="O453" i="1"/>
  <c r="L463" i="1"/>
  <c r="S370" i="1"/>
  <c r="S369" i="1" s="1"/>
  <c r="S419" i="1"/>
  <c r="S20" i="1"/>
  <c r="L51" i="1"/>
  <c r="J37" i="1"/>
  <c r="L37" i="1" s="1"/>
  <c r="L35" i="1"/>
  <c r="S144" i="1"/>
  <c r="P149" i="1"/>
  <c r="K127" i="4"/>
  <c r="K126" i="4" s="1"/>
  <c r="I126" i="4"/>
  <c r="F77" i="4"/>
  <c r="F76" i="4" s="1"/>
  <c r="F83" i="4"/>
  <c r="J98" i="4"/>
  <c r="F98" i="4"/>
  <c r="D83" i="4"/>
  <c r="D98" i="4"/>
  <c r="H78" i="4"/>
  <c r="D78" i="4"/>
  <c r="C77" i="4"/>
  <c r="C76" i="4" s="1"/>
  <c r="I30" i="4"/>
  <c r="K30" i="4" s="1"/>
  <c r="K29" i="4" s="1"/>
  <c r="G29" i="4"/>
  <c r="I48" i="4"/>
  <c r="I47" i="4" s="1"/>
  <c r="G47" i="4"/>
  <c r="G23" i="4"/>
  <c r="E29" i="4"/>
  <c r="H43" i="4"/>
  <c r="E53" i="4"/>
  <c r="E52" i="4" s="1"/>
  <c r="J43" i="4"/>
  <c r="G25" i="4"/>
  <c r="I25" i="4" s="1"/>
  <c r="K25" i="4" s="1"/>
  <c r="D43" i="4"/>
  <c r="D14" i="4" s="1"/>
  <c r="G53" i="4"/>
  <c r="G52" i="4" s="1"/>
  <c r="E32" i="4"/>
  <c r="F44" i="4"/>
  <c r="F43" i="4" s="1"/>
  <c r="F14" i="4" s="1"/>
  <c r="C44" i="4"/>
  <c r="C43" i="4" s="1"/>
  <c r="H65" i="4"/>
  <c r="H14" i="4" s="1"/>
  <c r="C65" i="4"/>
  <c r="J65" i="4"/>
  <c r="C14" i="4"/>
  <c r="I33" i="4"/>
  <c r="G32" i="4"/>
  <c r="K48" i="4"/>
  <c r="K47" i="4" s="1"/>
  <c r="J14" i="4"/>
  <c r="G26" i="4"/>
  <c r="I27" i="4"/>
  <c r="K42" i="4"/>
  <c r="K41" i="4" s="1"/>
  <c r="K40" i="4" s="1"/>
  <c r="I41" i="4"/>
  <c r="I40" i="4" s="1"/>
  <c r="G16" i="4"/>
  <c r="G15" i="4" s="1"/>
  <c r="I17" i="4"/>
  <c r="I29" i="4"/>
  <c r="G45" i="4"/>
  <c r="G44" i="4" s="1"/>
  <c r="I46" i="4"/>
  <c r="E16" i="4"/>
  <c r="E15" i="4" s="1"/>
  <c r="I24" i="4"/>
  <c r="E26" i="4"/>
  <c r="E22" i="4" s="1"/>
  <c r="E21" i="4" s="1"/>
  <c r="I36" i="4"/>
  <c r="E45" i="4"/>
  <c r="E44" i="4" s="1"/>
  <c r="E43" i="4" s="1"/>
  <c r="K54" i="4"/>
  <c r="K53" i="4" s="1"/>
  <c r="K52" i="4" s="1"/>
  <c r="I60" i="4"/>
  <c r="G59" i="4"/>
  <c r="G58" i="4" s="1"/>
  <c r="G71" i="4"/>
  <c r="I72" i="4"/>
  <c r="J77" i="4"/>
  <c r="J76" i="4" s="1"/>
  <c r="I79" i="4"/>
  <c r="K80" i="4"/>
  <c r="K79" i="4" s="1"/>
  <c r="H77" i="4"/>
  <c r="H76" i="4" s="1"/>
  <c r="G85" i="4"/>
  <c r="G84" i="4" s="1"/>
  <c r="I86" i="4"/>
  <c r="I51" i="4"/>
  <c r="G50" i="4"/>
  <c r="G49" i="4" s="1"/>
  <c r="G66" i="4"/>
  <c r="I67" i="4"/>
  <c r="G69" i="4"/>
  <c r="I70" i="4"/>
  <c r="I74" i="4"/>
  <c r="K75" i="4"/>
  <c r="K74" i="4" s="1"/>
  <c r="G99" i="4"/>
  <c r="I100" i="4"/>
  <c r="I101" i="4"/>
  <c r="K102" i="4"/>
  <c r="K101" i="4" s="1"/>
  <c r="G106" i="4"/>
  <c r="G105" i="4" s="1"/>
  <c r="I107" i="4"/>
  <c r="I120" i="4"/>
  <c r="K121" i="4"/>
  <c r="K120" i="4" s="1"/>
  <c r="G124" i="4"/>
  <c r="I125" i="4"/>
  <c r="G81" i="4"/>
  <c r="I82" i="4"/>
  <c r="G94" i="4"/>
  <c r="G93" i="4" s="1"/>
  <c r="I97" i="4"/>
  <c r="K97" i="4" s="1"/>
  <c r="K94" i="4" s="1"/>
  <c r="K93" i="4" s="1"/>
  <c r="G63" i="4"/>
  <c r="G62" i="4" s="1"/>
  <c r="G61" i="4" s="1"/>
  <c r="I64" i="4"/>
  <c r="E78" i="4"/>
  <c r="G103" i="4"/>
  <c r="I104" i="4"/>
  <c r="G122" i="4"/>
  <c r="I123" i="4"/>
  <c r="I129" i="4"/>
  <c r="I128" i="4" s="1"/>
  <c r="K130" i="4"/>
  <c r="K129" i="4" s="1"/>
  <c r="K128" i="4" s="1"/>
  <c r="G132" i="4"/>
  <c r="G131" i="4" s="1"/>
  <c r="I133" i="4"/>
  <c r="G74" i="4"/>
  <c r="G79" i="4"/>
  <c r="G78" i="4" s="1"/>
  <c r="E94" i="4"/>
  <c r="E93" i="4" s="1"/>
  <c r="I94" i="4"/>
  <c r="I93" i="4" s="1"/>
  <c r="G101" i="4"/>
  <c r="G120" i="4"/>
  <c r="E124" i="4"/>
  <c r="G129" i="4"/>
  <c r="G128" i="4" s="1"/>
  <c r="E132" i="4"/>
  <c r="E131" i="4" s="1"/>
  <c r="E85" i="4"/>
  <c r="E84" i="4" s="1"/>
  <c r="E99" i="4"/>
  <c r="E66" i="4"/>
  <c r="E65" i="4" s="1"/>
  <c r="E81" i="4"/>
  <c r="E103" i="4"/>
  <c r="E122" i="4"/>
  <c r="S64" i="1"/>
  <c r="S63" i="1" s="1"/>
  <c r="Q76" i="1"/>
  <c r="Q75" i="1" s="1"/>
  <c r="Q74" i="1" s="1"/>
  <c r="L88" i="1"/>
  <c r="O100" i="1"/>
  <c r="O99" i="1" s="1"/>
  <c r="O98" i="1" s="1"/>
  <c r="O97" i="1" s="1"/>
  <c r="Q119" i="1"/>
  <c r="K132" i="1"/>
  <c r="K111" i="1" s="1"/>
  <c r="L156" i="1"/>
  <c r="K64" i="1"/>
  <c r="L72" i="1"/>
  <c r="J119" i="1"/>
  <c r="L119" i="1" s="1"/>
  <c r="L154" i="1"/>
  <c r="L179" i="1"/>
  <c r="Q171" i="1"/>
  <c r="Q170" i="1" s="1"/>
  <c r="Q169" i="1" s="1"/>
  <c r="K162" i="1"/>
  <c r="K161" i="1" s="1"/>
  <c r="K195" i="1"/>
  <c r="K194" i="1" s="1"/>
  <c r="R249" i="1"/>
  <c r="R248" i="1" s="1"/>
  <c r="K260" i="1"/>
  <c r="L229" i="1"/>
  <c r="P264" i="1"/>
  <c r="P263" i="1" s="1"/>
  <c r="O195" i="1"/>
  <c r="O194" i="1" s="1"/>
  <c r="S195" i="1"/>
  <c r="S194" i="1" s="1"/>
  <c r="O221" i="1"/>
  <c r="O220" i="1" s="1"/>
  <c r="L238" i="1"/>
  <c r="J265" i="1"/>
  <c r="L268" i="1"/>
  <c r="Q195" i="1"/>
  <c r="Q194" i="1" s="1"/>
  <c r="L223" i="1"/>
  <c r="M265" i="1"/>
  <c r="S162" i="1"/>
  <c r="S161" i="1" s="1"/>
  <c r="M176" i="1"/>
  <c r="J171" i="1"/>
  <c r="S170" i="1"/>
  <c r="S169" i="1" s="1"/>
  <c r="L185" i="1"/>
  <c r="L172" i="1"/>
  <c r="R155" i="1"/>
  <c r="T155" i="1" s="1"/>
  <c r="T154" i="1" s="1"/>
  <c r="T153" i="1" s="1"/>
  <c r="T152" i="1" s="1"/>
  <c r="P154" i="1"/>
  <c r="P153" i="1" s="1"/>
  <c r="P152" i="1" s="1"/>
  <c r="M100" i="1"/>
  <c r="M99" i="1" s="1"/>
  <c r="M98" i="1" s="1"/>
  <c r="M97" i="1" s="1"/>
  <c r="N138" i="1"/>
  <c r="L77" i="1"/>
  <c r="L82" i="1"/>
  <c r="L109" i="1"/>
  <c r="S132" i="1"/>
  <c r="S111" i="1" s="1"/>
  <c r="M64" i="1"/>
  <c r="K100" i="1"/>
  <c r="K99" i="1" s="1"/>
  <c r="K98" i="1" s="1"/>
  <c r="K97" i="1" s="1"/>
  <c r="O111" i="1"/>
  <c r="Q135" i="1"/>
  <c r="Q134" i="1" s="1"/>
  <c r="Q133" i="1" s="1"/>
  <c r="Q132" i="1" s="1"/>
  <c r="O151" i="1"/>
  <c r="O145" i="1" s="1"/>
  <c r="O144" i="1" s="1"/>
  <c r="S11" i="1"/>
  <c r="S10" i="1" s="1"/>
  <c r="S9" i="1" s="1"/>
  <c r="Q33" i="1"/>
  <c r="Q32" i="1" s="1"/>
  <c r="M42" i="1"/>
  <c r="M41" i="1" s="1"/>
  <c r="M40" i="1" s="1"/>
  <c r="O42" i="1"/>
  <c r="O41" i="1" s="1"/>
  <c r="O40" i="1" s="1"/>
  <c r="O11" i="1"/>
  <c r="O10" i="1" s="1"/>
  <c r="O9" i="1" s="1"/>
  <c r="K21" i="1"/>
  <c r="K20" i="1" s="1"/>
  <c r="K33" i="1"/>
  <c r="K32" i="1" s="1"/>
  <c r="P39" i="1"/>
  <c r="R39" i="1" s="1"/>
  <c r="N38" i="1"/>
  <c r="N37" i="1" s="1"/>
  <c r="P67" i="1"/>
  <c r="P66" i="1" s="1"/>
  <c r="P65" i="1" s="1"/>
  <c r="N66" i="1"/>
  <c r="N65" i="1" s="1"/>
  <c r="P183" i="1"/>
  <c r="R183" i="1" s="1"/>
  <c r="N182" i="1"/>
  <c r="N181" i="1" s="1"/>
  <c r="O64" i="1"/>
  <c r="O63" i="1" s="1"/>
  <c r="P73" i="1"/>
  <c r="P72" i="1" s="1"/>
  <c r="P71" i="1" s="1"/>
  <c r="N72" i="1"/>
  <c r="N71" i="1" s="1"/>
  <c r="J92" i="1"/>
  <c r="J91" i="1" s="1"/>
  <c r="J90" i="1" s="1"/>
  <c r="L93" i="1"/>
  <c r="Q98" i="1"/>
  <c r="Q97" i="1" s="1"/>
  <c r="M170" i="1"/>
  <c r="M169" i="1" s="1"/>
  <c r="Q340" i="1"/>
  <c r="Q339" i="1" s="1"/>
  <c r="J350" i="1"/>
  <c r="J349" i="1" s="1"/>
  <c r="L60" i="1"/>
  <c r="K59" i="1"/>
  <c r="K58" i="1" s="1"/>
  <c r="L58" i="1" s="1"/>
  <c r="Q64" i="1"/>
  <c r="Q63" i="1" s="1"/>
  <c r="L153" i="1"/>
  <c r="J152" i="1"/>
  <c r="L152" i="1" s="1"/>
  <c r="P178" i="1"/>
  <c r="R178" i="1" s="1"/>
  <c r="N177" i="1"/>
  <c r="P328" i="1"/>
  <c r="R328" i="1" s="1"/>
  <c r="N327" i="1"/>
  <c r="N326" i="1" s="1"/>
  <c r="L127" i="1"/>
  <c r="J126" i="1"/>
  <c r="L126" i="1" s="1"/>
  <c r="Q11" i="1"/>
  <c r="Q10" i="1" s="1"/>
  <c r="Q9" i="1" s="1"/>
  <c r="O21" i="1"/>
  <c r="O20" i="1" s="1"/>
  <c r="J34" i="1"/>
  <c r="Q42" i="1"/>
  <c r="Q41" i="1" s="1"/>
  <c r="Q40" i="1" s="1"/>
  <c r="L55" i="1"/>
  <c r="J65" i="1"/>
  <c r="M76" i="1"/>
  <c r="M75" i="1" s="1"/>
  <c r="M74" i="1" s="1"/>
  <c r="S100" i="1"/>
  <c r="S99" i="1" s="1"/>
  <c r="S98" i="1" s="1"/>
  <c r="S97" i="1" s="1"/>
  <c r="L121" i="1"/>
  <c r="N154" i="1"/>
  <c r="N153" i="1" s="1"/>
  <c r="N152" i="1" s="1"/>
  <c r="N151" i="1" s="1"/>
  <c r="N145" i="1" s="1"/>
  <c r="N144" i="1" s="1"/>
  <c r="M11" i="1"/>
  <c r="M10" i="1" s="1"/>
  <c r="M9" i="1" s="1"/>
  <c r="L29" i="1"/>
  <c r="S33" i="1"/>
  <c r="S32" i="1" s="1"/>
  <c r="S19" i="1" s="1"/>
  <c r="L47" i="1"/>
  <c r="J50" i="1"/>
  <c r="L50" i="1" s="1"/>
  <c r="K76" i="1"/>
  <c r="S76" i="1"/>
  <c r="S75" i="1" s="1"/>
  <c r="S74" i="1" s="1"/>
  <c r="K81" i="1"/>
  <c r="L81" i="1" s="1"/>
  <c r="J84" i="1"/>
  <c r="L84" i="1" s="1"/>
  <c r="N95" i="1"/>
  <c r="N94" i="1" s="1"/>
  <c r="N93" i="1" s="1"/>
  <c r="N92" i="1" s="1"/>
  <c r="N91" i="1" s="1"/>
  <c r="N90" i="1" s="1"/>
  <c r="L124" i="1"/>
  <c r="L130" i="1"/>
  <c r="L138" i="1"/>
  <c r="L166" i="1"/>
  <c r="N172" i="1"/>
  <c r="K176" i="1"/>
  <c r="L182" i="1"/>
  <c r="M195" i="1"/>
  <c r="M194" i="1" s="1"/>
  <c r="L239" i="1"/>
  <c r="R243" i="1"/>
  <c r="R242" i="1" s="1"/>
  <c r="R241" i="1" s="1"/>
  <c r="R246" i="1"/>
  <c r="R245" i="1" s="1"/>
  <c r="L258" i="1"/>
  <c r="J260" i="1"/>
  <c r="L260" i="1" s="1"/>
  <c r="O265" i="1"/>
  <c r="L281" i="1"/>
  <c r="N298" i="1"/>
  <c r="N297" i="1" s="1"/>
  <c r="N296" i="1" s="1"/>
  <c r="N295" i="1" s="1"/>
  <c r="L306" i="1"/>
  <c r="P310" i="1"/>
  <c r="L334" i="1"/>
  <c r="N337" i="1"/>
  <c r="N336" i="1" s="1"/>
  <c r="P338" i="1"/>
  <c r="P337" i="1" s="1"/>
  <c r="P336" i="1" s="1"/>
  <c r="N347" i="1"/>
  <c r="N346" i="1" s="1"/>
  <c r="J358" i="1"/>
  <c r="J357" i="1" s="1"/>
  <c r="J356" i="1" s="1"/>
  <c r="J363" i="1"/>
  <c r="L363" i="1" s="1"/>
  <c r="N399" i="1"/>
  <c r="N398" i="1" s="1"/>
  <c r="N397" i="1" s="1"/>
  <c r="N392" i="1" s="1"/>
  <c r="P400" i="1"/>
  <c r="R400" i="1" s="1"/>
  <c r="P415" i="1"/>
  <c r="P414" i="1" s="1"/>
  <c r="P413" i="1" s="1"/>
  <c r="N414" i="1"/>
  <c r="N413" i="1" s="1"/>
  <c r="P428" i="1"/>
  <c r="P427" i="1" s="1"/>
  <c r="N427" i="1"/>
  <c r="L120" i="1"/>
  <c r="L128" i="1"/>
  <c r="S241" i="1"/>
  <c r="S231" i="1" s="1"/>
  <c r="P304" i="1"/>
  <c r="R304" i="1" s="1"/>
  <c r="N303" i="1"/>
  <c r="N302" i="1" s="1"/>
  <c r="R325" i="1"/>
  <c r="R324" i="1" s="1"/>
  <c r="R323" i="1" s="1"/>
  <c r="P324" i="1"/>
  <c r="P323" i="1" s="1"/>
  <c r="L333" i="1"/>
  <c r="J332" i="1"/>
  <c r="J331" i="1" s="1"/>
  <c r="N383" i="1"/>
  <c r="N382" i="1" s="1"/>
  <c r="P384" i="1"/>
  <c r="P383" i="1" s="1"/>
  <c r="P382" i="1" s="1"/>
  <c r="P396" i="1"/>
  <c r="N395" i="1"/>
  <c r="N394" i="1" s="1"/>
  <c r="N393" i="1" s="1"/>
  <c r="N47" i="1"/>
  <c r="M21" i="1"/>
  <c r="M20" i="1" s="1"/>
  <c r="M19" i="1" s="1"/>
  <c r="P46" i="1"/>
  <c r="R46" i="1" s="1"/>
  <c r="R45" i="1" s="1"/>
  <c r="T68" i="1"/>
  <c r="J87" i="1"/>
  <c r="L87" i="1" s="1"/>
  <c r="L95" i="1"/>
  <c r="J108" i="1"/>
  <c r="J107" i="1" s="1"/>
  <c r="M132" i="1"/>
  <c r="M111" i="1" s="1"/>
  <c r="L157" i="1"/>
  <c r="K184" i="1"/>
  <c r="L184" i="1" s="1"/>
  <c r="O260" i="1"/>
  <c r="P262" i="1"/>
  <c r="R262" i="1" s="1"/>
  <c r="N260" i="1"/>
  <c r="L286" i="1"/>
  <c r="L293" i="1"/>
  <c r="L298" i="1"/>
  <c r="J323" i="1"/>
  <c r="L323" i="1" s="1"/>
  <c r="L324" i="1"/>
  <c r="J340" i="1"/>
  <c r="L347" i="1"/>
  <c r="K351" i="1"/>
  <c r="K350" i="1" s="1"/>
  <c r="K349" i="1" s="1"/>
  <c r="S351" i="1"/>
  <c r="S350" i="1" s="1"/>
  <c r="S349" i="1" s="1"/>
  <c r="P365" i="1"/>
  <c r="P364" i="1" s="1"/>
  <c r="P363" i="1" s="1"/>
  <c r="P406" i="1"/>
  <c r="N405" i="1"/>
  <c r="N404" i="1" s="1"/>
  <c r="O33" i="1"/>
  <c r="O32" i="1" s="1"/>
  <c r="L22" i="1"/>
  <c r="L61" i="1"/>
  <c r="J71" i="1"/>
  <c r="L71" i="1" s="1"/>
  <c r="L101" i="1"/>
  <c r="Q162" i="1"/>
  <c r="Q161" i="1" s="1"/>
  <c r="K171" i="1"/>
  <c r="L171" i="1" s="1"/>
  <c r="L181" i="1"/>
  <c r="S221" i="1"/>
  <c r="S220" i="1" s="1"/>
  <c r="J231" i="1"/>
  <c r="Q241" i="1"/>
  <c r="Q231" i="1" s="1"/>
  <c r="O285" i="1"/>
  <c r="O284" i="1" s="1"/>
  <c r="P307" i="1"/>
  <c r="N306" i="1"/>
  <c r="O305" i="1"/>
  <c r="O314" i="1"/>
  <c r="O313" i="1" s="1"/>
  <c r="P335" i="1"/>
  <c r="N334" i="1"/>
  <c r="N333" i="1" s="1"/>
  <c r="S392" i="1"/>
  <c r="P422" i="1"/>
  <c r="N421" i="1"/>
  <c r="N420" i="1" s="1"/>
  <c r="M285" i="1"/>
  <c r="M284" i="1" s="1"/>
  <c r="N285" i="1"/>
  <c r="N284" i="1" s="1"/>
  <c r="M305" i="1"/>
  <c r="M301" i="1" s="1"/>
  <c r="M300" i="1" s="1"/>
  <c r="Q315" i="1"/>
  <c r="Q314" i="1" s="1"/>
  <c r="Q313" i="1" s="1"/>
  <c r="S314" i="1"/>
  <c r="S313" i="1" s="1"/>
  <c r="L336" i="1"/>
  <c r="N358" i="1"/>
  <c r="N357" i="1" s="1"/>
  <c r="N356" i="1" s="1"/>
  <c r="Q371" i="1"/>
  <c r="Q370" i="1" s="1"/>
  <c r="Q369" i="1" s="1"/>
  <c r="L376" i="1"/>
  <c r="L405" i="1"/>
  <c r="N417" i="1"/>
  <c r="N416" i="1" s="1"/>
  <c r="K420" i="1"/>
  <c r="K419" i="1" s="1"/>
  <c r="K407" i="1" s="1"/>
  <c r="L425" i="1"/>
  <c r="M432" i="1"/>
  <c r="M431" i="1" s="1"/>
  <c r="M430" i="1" s="1"/>
  <c r="Q432" i="1"/>
  <c r="S437" i="1"/>
  <c r="Q442" i="1"/>
  <c r="L445" i="1"/>
  <c r="J462" i="1"/>
  <c r="M392" i="1"/>
  <c r="Q460" i="1"/>
  <c r="L397" i="1"/>
  <c r="L404" i="1"/>
  <c r="Q408" i="1"/>
  <c r="T412" i="1"/>
  <c r="T411" i="1" s="1"/>
  <c r="T410" i="1" s="1"/>
  <c r="T409" i="1" s="1"/>
  <c r="S408" i="1"/>
  <c r="S407" i="1" s="1"/>
  <c r="O419" i="1"/>
  <c r="O407" i="1" s="1"/>
  <c r="M424" i="1"/>
  <c r="M419" i="1" s="1"/>
  <c r="M407" i="1" s="1"/>
  <c r="O431" i="1"/>
  <c r="O430" i="1" s="1"/>
  <c r="L456" i="1"/>
  <c r="L457" i="1"/>
  <c r="O371" i="1"/>
  <c r="O370" i="1" s="1"/>
  <c r="O369" i="1" s="1"/>
  <c r="L382" i="1"/>
  <c r="Q392" i="1"/>
  <c r="N411" i="1"/>
  <c r="N410" i="1" s="1"/>
  <c r="N409" i="1" s="1"/>
  <c r="K432" i="1"/>
  <c r="K431" i="1" s="1"/>
  <c r="K430" i="1" s="1"/>
  <c r="S432" i="1"/>
  <c r="P38" i="1"/>
  <c r="P37" i="1" s="1"/>
  <c r="N16" i="1"/>
  <c r="P17" i="1"/>
  <c r="N14" i="1"/>
  <c r="P15" i="1"/>
  <c r="N22" i="1"/>
  <c r="P23" i="1"/>
  <c r="N35" i="1"/>
  <c r="N34" i="1" s="1"/>
  <c r="P36" i="1"/>
  <c r="P122" i="1"/>
  <c r="N121" i="1"/>
  <c r="N120" i="1" s="1"/>
  <c r="R139" i="1"/>
  <c r="P138" i="1"/>
  <c r="P27" i="1"/>
  <c r="N26" i="1"/>
  <c r="P78" i="1"/>
  <c r="N77" i="1"/>
  <c r="P86" i="1"/>
  <c r="N85" i="1"/>
  <c r="N84" i="1" s="1"/>
  <c r="K91" i="1"/>
  <c r="R154" i="1"/>
  <c r="R153" i="1" s="1"/>
  <c r="R152" i="1" s="1"/>
  <c r="T96" i="1"/>
  <c r="T95" i="1" s="1"/>
  <c r="T94" i="1" s="1"/>
  <c r="T93" i="1" s="1"/>
  <c r="T92" i="1" s="1"/>
  <c r="T91" i="1" s="1"/>
  <c r="T90" i="1" s="1"/>
  <c r="R95" i="1"/>
  <c r="R94" i="1" s="1"/>
  <c r="R93" i="1" s="1"/>
  <c r="R92" i="1" s="1"/>
  <c r="R91" i="1" s="1"/>
  <c r="R90" i="1" s="1"/>
  <c r="N124" i="1"/>
  <c r="N123" i="1" s="1"/>
  <c r="P125" i="1"/>
  <c r="N130" i="1"/>
  <c r="N129" i="1" s="1"/>
  <c r="N128" i="1" s="1"/>
  <c r="N127" i="1" s="1"/>
  <c r="N126" i="1" s="1"/>
  <c r="P131" i="1"/>
  <c r="R56" i="1"/>
  <c r="R55" i="1" s="1"/>
  <c r="R54" i="1" s="1"/>
  <c r="R53" i="1" s="1"/>
  <c r="T57" i="1"/>
  <c r="T56" i="1" s="1"/>
  <c r="T55" i="1" s="1"/>
  <c r="T54" i="1" s="1"/>
  <c r="T53" i="1" s="1"/>
  <c r="R102" i="1"/>
  <c r="P101" i="1"/>
  <c r="N79" i="1"/>
  <c r="P80" i="1"/>
  <c r="P83" i="1"/>
  <c r="N82" i="1"/>
  <c r="N81" i="1" s="1"/>
  <c r="N88" i="1"/>
  <c r="N87" i="1" s="1"/>
  <c r="P89" i="1"/>
  <c r="N109" i="1"/>
  <c r="N108" i="1" s="1"/>
  <c r="N107" i="1" s="1"/>
  <c r="N106" i="1" s="1"/>
  <c r="P110" i="1"/>
  <c r="P137" i="1"/>
  <c r="N136" i="1"/>
  <c r="P25" i="1"/>
  <c r="N24" i="1"/>
  <c r="T46" i="1"/>
  <c r="T45" i="1" s="1"/>
  <c r="P44" i="1"/>
  <c r="N43" i="1"/>
  <c r="J24" i="1"/>
  <c r="J43" i="1"/>
  <c r="L13" i="1"/>
  <c r="J12" i="1"/>
  <c r="J11" i="1" s="1"/>
  <c r="J10" i="1" s="1"/>
  <c r="J9" i="1" s="1"/>
  <c r="P31" i="1"/>
  <c r="P56" i="1"/>
  <c r="P55" i="1" s="1"/>
  <c r="P54" i="1" s="1"/>
  <c r="P53" i="1" s="1"/>
  <c r="P62" i="1"/>
  <c r="J79" i="1"/>
  <c r="Q21" i="1"/>
  <c r="Q20" i="1" s="1"/>
  <c r="S42" i="1"/>
  <c r="S41" i="1" s="1"/>
  <c r="S40" i="1" s="1"/>
  <c r="L52" i="1"/>
  <c r="N52" i="1" s="1"/>
  <c r="J54" i="1"/>
  <c r="L59" i="1"/>
  <c r="L94" i="1"/>
  <c r="N101" i="1"/>
  <c r="L129" i="1"/>
  <c r="J135" i="1"/>
  <c r="L136" i="1"/>
  <c r="J141" i="1"/>
  <c r="L142" i="1"/>
  <c r="N157" i="1"/>
  <c r="P158" i="1"/>
  <c r="N164" i="1"/>
  <c r="N163" i="1" s="1"/>
  <c r="P165" i="1"/>
  <c r="R173" i="1"/>
  <c r="P172" i="1"/>
  <c r="N174" i="1"/>
  <c r="P175" i="1"/>
  <c r="L105" i="1"/>
  <c r="N105" i="1" s="1"/>
  <c r="J104" i="1"/>
  <c r="R143" i="1"/>
  <c r="P142" i="1"/>
  <c r="P141" i="1" s="1"/>
  <c r="P140" i="1" s="1"/>
  <c r="P180" i="1"/>
  <c r="N179" i="1"/>
  <c r="N176" i="1" s="1"/>
  <c r="P189" i="1"/>
  <c r="N188" i="1"/>
  <c r="L34" i="1"/>
  <c r="P48" i="1"/>
  <c r="P95" i="1"/>
  <c r="P94" i="1" s="1"/>
  <c r="P93" i="1" s="1"/>
  <c r="P92" i="1" s="1"/>
  <c r="P91" i="1" s="1"/>
  <c r="P90" i="1" s="1"/>
  <c r="N56" i="1"/>
  <c r="N55" i="1" s="1"/>
  <c r="N54" i="1" s="1"/>
  <c r="N53" i="1" s="1"/>
  <c r="L30" i="1"/>
  <c r="K42" i="1"/>
  <c r="K41" i="1" s="1"/>
  <c r="K40" i="1" s="1"/>
  <c r="L56" i="1"/>
  <c r="L108" i="1"/>
  <c r="N142" i="1"/>
  <c r="N141" i="1" s="1"/>
  <c r="N140" i="1" s="1"/>
  <c r="P185" i="1"/>
  <c r="R187" i="1"/>
  <c r="J151" i="1"/>
  <c r="L174" i="1"/>
  <c r="M184" i="1"/>
  <c r="P192" i="1"/>
  <c r="J257" i="1"/>
  <c r="N266" i="1"/>
  <c r="N265" i="1" s="1"/>
  <c r="P267" i="1"/>
  <c r="P303" i="1"/>
  <c r="P302" i="1" s="1"/>
  <c r="L198" i="1"/>
  <c r="N198" i="1" s="1"/>
  <c r="J197" i="1"/>
  <c r="L204" i="1"/>
  <c r="N204" i="1" s="1"/>
  <c r="J203" i="1"/>
  <c r="L210" i="1"/>
  <c r="N210" i="1" s="1"/>
  <c r="J209" i="1"/>
  <c r="L216" i="1"/>
  <c r="N216" i="1" s="1"/>
  <c r="J215" i="1"/>
  <c r="K222" i="1"/>
  <c r="K225" i="1"/>
  <c r="L225" i="1" s="1"/>
  <c r="K252" i="1"/>
  <c r="L253" i="1"/>
  <c r="N258" i="1"/>
  <c r="N257" i="1" s="1"/>
  <c r="L273" i="1"/>
  <c r="N273" i="1" s="1"/>
  <c r="J271" i="1"/>
  <c r="N277" i="1"/>
  <c r="N276" i="1" s="1"/>
  <c r="P278" i="1"/>
  <c r="P282" i="1"/>
  <c r="N281" i="1"/>
  <c r="N280" i="1" s="1"/>
  <c r="N279" i="1" s="1"/>
  <c r="J176" i="1"/>
  <c r="O170" i="1"/>
  <c r="O169" i="1" s="1"/>
  <c r="O160" i="1" s="1"/>
  <c r="L219" i="1"/>
  <c r="N219" i="1" s="1"/>
  <c r="J218" i="1"/>
  <c r="P224" i="1"/>
  <c r="N223" i="1"/>
  <c r="N222" i="1" s="1"/>
  <c r="P227" i="1"/>
  <c r="N226" i="1"/>
  <c r="N225" i="1" s="1"/>
  <c r="P240" i="1"/>
  <c r="N238" i="1"/>
  <c r="N231" i="1" s="1"/>
  <c r="N239" i="1"/>
  <c r="K265" i="1"/>
  <c r="L266" i="1"/>
  <c r="L320" i="1"/>
  <c r="J164" i="1"/>
  <c r="J167" i="1"/>
  <c r="L167" i="1" s="1"/>
  <c r="L168" i="1"/>
  <c r="N168" i="1" s="1"/>
  <c r="N185" i="1"/>
  <c r="L201" i="1"/>
  <c r="N201" i="1" s="1"/>
  <c r="J200" i="1"/>
  <c r="L207" i="1"/>
  <c r="N207" i="1" s="1"/>
  <c r="J206" i="1"/>
  <c r="L213" i="1"/>
  <c r="N213" i="1" s="1"/>
  <c r="J212" i="1"/>
  <c r="P230" i="1"/>
  <c r="N229" i="1"/>
  <c r="T237" i="1"/>
  <c r="T236" i="1" s="1"/>
  <c r="T235" i="1" s="1"/>
  <c r="R236" i="1"/>
  <c r="R235" i="1" s="1"/>
  <c r="N253" i="1"/>
  <c r="N252" i="1" s="1"/>
  <c r="N251" i="1" s="1"/>
  <c r="P254" i="1"/>
  <c r="R259" i="1"/>
  <c r="P258" i="1"/>
  <c r="P257" i="1" s="1"/>
  <c r="K276" i="1"/>
  <c r="L276" i="1" s="1"/>
  <c r="L277" i="1"/>
  <c r="J279" i="1"/>
  <c r="L279" i="1" s="1"/>
  <c r="L280" i="1"/>
  <c r="P286" i="1"/>
  <c r="R287" i="1"/>
  <c r="R290" i="1"/>
  <c r="P289" i="1"/>
  <c r="P288" i="1" s="1"/>
  <c r="J302" i="1"/>
  <c r="L303" i="1"/>
  <c r="T348" i="1"/>
  <c r="T347" i="1" s="1"/>
  <c r="T346" i="1" s="1"/>
  <c r="R347" i="1"/>
  <c r="R346" i="1" s="1"/>
  <c r="L222" i="1"/>
  <c r="L228" i="1"/>
  <c r="L231" i="1"/>
  <c r="K256" i="1"/>
  <c r="K255" i="1" s="1"/>
  <c r="Q265" i="1"/>
  <c r="Q256" i="1" s="1"/>
  <c r="Q255" i="1" s="1"/>
  <c r="N275" i="1"/>
  <c r="L297" i="1"/>
  <c r="R298" i="1"/>
  <c r="R297" i="1" s="1"/>
  <c r="R296" i="1" s="1"/>
  <c r="R295" i="1" s="1"/>
  <c r="O301" i="1"/>
  <c r="O300" i="1" s="1"/>
  <c r="N310" i="1"/>
  <c r="R310" i="1"/>
  <c r="J315" i="1"/>
  <c r="L316" i="1"/>
  <c r="K318" i="1"/>
  <c r="P343" i="1"/>
  <c r="N342" i="1"/>
  <c r="N344" i="1"/>
  <c r="P345" i="1"/>
  <c r="P355" i="1"/>
  <c r="N354" i="1"/>
  <c r="N351" i="1" s="1"/>
  <c r="N350" i="1" s="1"/>
  <c r="N349" i="1" s="1"/>
  <c r="L358" i="1"/>
  <c r="T241" i="1"/>
  <c r="L295" i="1"/>
  <c r="P327" i="1"/>
  <c r="P326" i="1" s="1"/>
  <c r="L356" i="1"/>
  <c r="P368" i="1"/>
  <c r="N367" i="1"/>
  <c r="N366" i="1" s="1"/>
  <c r="P241" i="1"/>
  <c r="S256" i="1"/>
  <c r="S255" i="1" s="1"/>
  <c r="M260" i="1"/>
  <c r="M256" i="1" s="1"/>
  <c r="M255" i="1" s="1"/>
  <c r="P269" i="1"/>
  <c r="Q270" i="1"/>
  <c r="J289" i="1"/>
  <c r="L292" i="1"/>
  <c r="P294" i="1"/>
  <c r="L296" i="1"/>
  <c r="P298" i="1"/>
  <c r="P297" i="1" s="1"/>
  <c r="P296" i="1" s="1"/>
  <c r="P295" i="1" s="1"/>
  <c r="K301" i="1"/>
  <c r="K300" i="1" s="1"/>
  <c r="S301" i="1"/>
  <c r="S300" i="1" s="1"/>
  <c r="L309" i="1"/>
  <c r="N309" i="1" s="1"/>
  <c r="J308" i="1"/>
  <c r="L308" i="1" s="1"/>
  <c r="N318" i="1"/>
  <c r="P319" i="1"/>
  <c r="R377" i="1"/>
  <c r="P376" i="1"/>
  <c r="P375" i="1" s="1"/>
  <c r="L317" i="1"/>
  <c r="N317" i="1" s="1"/>
  <c r="L321" i="1"/>
  <c r="P322" i="1"/>
  <c r="K332" i="1"/>
  <c r="K331" i="1" s="1"/>
  <c r="L331" i="1" s="1"/>
  <c r="L341" i="1"/>
  <c r="L344" i="1"/>
  <c r="L346" i="1"/>
  <c r="L352" i="1"/>
  <c r="L354" i="1"/>
  <c r="L359" i="1"/>
  <c r="Q358" i="1"/>
  <c r="Q357" i="1" s="1"/>
  <c r="Q356" i="1" s="1"/>
  <c r="Q330" i="1" s="1"/>
  <c r="P360" i="1"/>
  <c r="R365" i="1"/>
  <c r="L367" i="1"/>
  <c r="N376" i="1"/>
  <c r="N375" i="1" s="1"/>
  <c r="R415" i="1"/>
  <c r="P417" i="1"/>
  <c r="P416" i="1" s="1"/>
  <c r="P434" i="1"/>
  <c r="N433" i="1"/>
  <c r="M453" i="1"/>
  <c r="L357" i="1"/>
  <c r="J388" i="1"/>
  <c r="L389" i="1"/>
  <c r="J408" i="1"/>
  <c r="L409" i="1"/>
  <c r="T418" i="1"/>
  <c r="T417" i="1" s="1"/>
  <c r="T416" i="1" s="1"/>
  <c r="R417" i="1"/>
  <c r="R416" i="1" s="1"/>
  <c r="L327" i="1"/>
  <c r="S332" i="1"/>
  <c r="S331" i="1" s="1"/>
  <c r="S330" i="1" s="1"/>
  <c r="S329" i="1" s="1"/>
  <c r="P347" i="1"/>
  <c r="P346" i="1" s="1"/>
  <c r="P353" i="1"/>
  <c r="P362" i="1"/>
  <c r="K369" i="1"/>
  <c r="J375" i="1"/>
  <c r="R391" i="1"/>
  <c r="L399" i="1"/>
  <c r="K401" i="1"/>
  <c r="L402" i="1"/>
  <c r="P426" i="1"/>
  <c r="N425" i="1"/>
  <c r="J448" i="1"/>
  <c r="M314" i="1"/>
  <c r="M313" i="1" s="1"/>
  <c r="O332" i="1"/>
  <c r="O331" i="1" s="1"/>
  <c r="O330" i="1" s="1"/>
  <c r="P374" i="1"/>
  <c r="N372" i="1"/>
  <c r="N371" i="1" s="1"/>
  <c r="N373" i="1"/>
  <c r="L390" i="1"/>
  <c r="P399" i="1"/>
  <c r="P398" i="1" s="1"/>
  <c r="P397" i="1" s="1"/>
  <c r="J466" i="1"/>
  <c r="L381" i="1"/>
  <c r="N381" i="1" s="1"/>
  <c r="J380" i="1"/>
  <c r="P403" i="1"/>
  <c r="L410" i="1"/>
  <c r="Q431" i="1"/>
  <c r="Q430" i="1" s="1"/>
  <c r="O442" i="1"/>
  <c r="O429" i="1" s="1"/>
  <c r="N445" i="1"/>
  <c r="N442" i="1" s="1"/>
  <c r="P446" i="1"/>
  <c r="P459" i="1"/>
  <c r="N458" i="1"/>
  <c r="N457" i="1" s="1"/>
  <c r="N456" i="1" s="1"/>
  <c r="N455" i="1" s="1"/>
  <c r="N454" i="1" s="1"/>
  <c r="N451" i="1"/>
  <c r="N450" i="1" s="1"/>
  <c r="N449" i="1" s="1"/>
  <c r="N448" i="1" s="1"/>
  <c r="N447" i="1" s="1"/>
  <c r="P452" i="1"/>
  <c r="K468" i="1"/>
  <c r="K467" i="1" s="1"/>
  <c r="K466" i="1" s="1"/>
  <c r="K460" i="1" s="1"/>
  <c r="K453" i="1" s="1"/>
  <c r="L469" i="1"/>
  <c r="N469" i="1" s="1"/>
  <c r="J392" i="1"/>
  <c r="L398" i="1"/>
  <c r="L414" i="1"/>
  <c r="J424" i="1"/>
  <c r="L424" i="1" s="1"/>
  <c r="L439" i="1"/>
  <c r="N439" i="1" s="1"/>
  <c r="J438" i="1"/>
  <c r="K442" i="1"/>
  <c r="L442" i="1" s="1"/>
  <c r="P444" i="1"/>
  <c r="L436" i="1"/>
  <c r="N436" i="1" s="1"/>
  <c r="J435" i="1"/>
  <c r="L451" i="1"/>
  <c r="K450" i="1"/>
  <c r="K449" i="1" s="1"/>
  <c r="K448" i="1" s="1"/>
  <c r="K447" i="1" s="1"/>
  <c r="J455" i="1"/>
  <c r="Q453" i="1"/>
  <c r="P465" i="1"/>
  <c r="N464" i="1"/>
  <c r="N463" i="1" s="1"/>
  <c r="N462" i="1" s="1"/>
  <c r="N461" i="1" s="1"/>
  <c r="L441" i="1"/>
  <c r="N441" i="1" s="1"/>
  <c r="J440" i="1"/>
  <c r="L440" i="1" s="1"/>
  <c r="M442" i="1"/>
  <c r="M429" i="1" s="1"/>
  <c r="L458" i="1"/>
  <c r="S460" i="1"/>
  <c r="S453" i="1" s="1"/>
  <c r="L464" i="1"/>
  <c r="T495" i="3" l="1"/>
  <c r="T494" i="3" s="1"/>
  <c r="P494" i="3"/>
  <c r="P489" i="3" s="1"/>
  <c r="P488" i="3" s="1"/>
  <c r="P487" i="3" s="1"/>
  <c r="R437" i="3"/>
  <c r="L421" i="3"/>
  <c r="L420" i="3" s="1"/>
  <c r="L419" i="3" s="1"/>
  <c r="J33" i="1"/>
  <c r="J32" i="1" s="1"/>
  <c r="L32" i="1" s="1"/>
  <c r="S12" i="3"/>
  <c r="S11" i="3" s="1"/>
  <c r="S10" i="3" s="1"/>
  <c r="S9" i="3" s="1"/>
  <c r="L72" i="3"/>
  <c r="N73" i="3"/>
  <c r="N70" i="3"/>
  <c r="N69" i="3" s="1"/>
  <c r="N68" i="3" s="1"/>
  <c r="N67" i="3" s="1"/>
  <c r="P71" i="3"/>
  <c r="P49" i="3"/>
  <c r="N48" i="3"/>
  <c r="N47" i="3" s="1"/>
  <c r="N46" i="3" s="1"/>
  <c r="N45" i="3" s="1"/>
  <c r="P124" i="3"/>
  <c r="P123" i="3" s="1"/>
  <c r="Q11" i="3"/>
  <c r="Q10" i="3" s="1"/>
  <c r="Q9" i="3" s="1"/>
  <c r="N118" i="3"/>
  <c r="N117" i="3" s="1"/>
  <c r="N116" i="3" s="1"/>
  <c r="M107" i="3"/>
  <c r="M106" i="3" s="1"/>
  <c r="L118" i="3"/>
  <c r="L117" i="3" s="1"/>
  <c r="L116" i="3" s="1"/>
  <c r="O107" i="3"/>
  <c r="O106" i="3" s="1"/>
  <c r="O11" i="3" s="1"/>
  <c r="O10" i="3" s="1"/>
  <c r="O9" i="3" s="1"/>
  <c r="P176" i="3"/>
  <c r="N175" i="3"/>
  <c r="N174" i="3" s="1"/>
  <c r="N173" i="3" s="1"/>
  <c r="P169" i="3"/>
  <c r="N168" i="3"/>
  <c r="N167" i="3" s="1"/>
  <c r="N166" i="3" s="1"/>
  <c r="N165" i="3" s="1"/>
  <c r="N150" i="3" s="1"/>
  <c r="R177" i="3"/>
  <c r="M11" i="3"/>
  <c r="M10" i="3" s="1"/>
  <c r="M9" i="3" s="1"/>
  <c r="L224" i="3"/>
  <c r="R239" i="3"/>
  <c r="P238" i="3"/>
  <c r="R242" i="3"/>
  <c r="P241" i="3"/>
  <c r="P237" i="3"/>
  <c r="N236" i="3"/>
  <c r="N235" i="3" s="1"/>
  <c r="L240" i="3"/>
  <c r="L234" i="3" s="1"/>
  <c r="L233" i="3" s="1"/>
  <c r="N234" i="3"/>
  <c r="N233" i="3" s="1"/>
  <c r="K251" i="3"/>
  <c r="K223" i="3" s="1"/>
  <c r="K216" i="3" s="1"/>
  <c r="K215" i="3" s="1"/>
  <c r="Q251" i="3"/>
  <c r="Q223" i="3" s="1"/>
  <c r="Q216" i="3" s="1"/>
  <c r="Q215" i="3" s="1"/>
  <c r="L390" i="3"/>
  <c r="L311" i="3"/>
  <c r="L310" i="3" s="1"/>
  <c r="S251" i="3"/>
  <c r="S223" i="3" s="1"/>
  <c r="S216" i="3" s="1"/>
  <c r="S215" i="3" s="1"/>
  <c r="M381" i="3"/>
  <c r="P363" i="3"/>
  <c r="N362" i="3"/>
  <c r="P351" i="3"/>
  <c r="N350" i="3"/>
  <c r="N349" i="3" s="1"/>
  <c r="N348" i="3" s="1"/>
  <c r="N347" i="3" s="1"/>
  <c r="S381" i="3"/>
  <c r="P359" i="3"/>
  <c r="N358" i="3"/>
  <c r="R322" i="3"/>
  <c r="P321" i="3"/>
  <c r="P320" i="3" s="1"/>
  <c r="L335" i="3"/>
  <c r="O223" i="3"/>
  <c r="O216" i="3" s="1"/>
  <c r="O215" i="3" s="1"/>
  <c r="P478" i="3"/>
  <c r="N477" i="3"/>
  <c r="N476" i="3" s="1"/>
  <c r="N475" i="3" s="1"/>
  <c r="N474" i="3" s="1"/>
  <c r="N473" i="3" s="1"/>
  <c r="R430" i="3"/>
  <c r="P429" i="3"/>
  <c r="N456" i="3"/>
  <c r="N455" i="3" s="1"/>
  <c r="N454" i="3" s="1"/>
  <c r="N453" i="3" s="1"/>
  <c r="N452" i="3" s="1"/>
  <c r="N457" i="3"/>
  <c r="P500" i="3"/>
  <c r="N499" i="3"/>
  <c r="N498" i="3" s="1"/>
  <c r="N497" i="3" s="1"/>
  <c r="N496" i="3" s="1"/>
  <c r="N489" i="3"/>
  <c r="N488" i="3" s="1"/>
  <c r="N487" i="3" s="1"/>
  <c r="N424" i="1"/>
  <c r="N419" i="1" s="1"/>
  <c r="L420" i="1"/>
  <c r="R428" i="1"/>
  <c r="R384" i="1"/>
  <c r="Q329" i="1"/>
  <c r="N42" i="1"/>
  <c r="P45" i="1"/>
  <c r="R73" i="1"/>
  <c r="R72" i="1" s="1"/>
  <c r="R71" i="1" s="1"/>
  <c r="L479" i="3"/>
  <c r="R436" i="3"/>
  <c r="R435" i="3" s="1"/>
  <c r="R434" i="3" s="1"/>
  <c r="R433" i="3" s="1"/>
  <c r="R432" i="3" s="1"/>
  <c r="T437" i="3"/>
  <c r="T436" i="3" s="1"/>
  <c r="T435" i="3" s="1"/>
  <c r="T434" i="3" s="1"/>
  <c r="T433" i="3" s="1"/>
  <c r="T432" i="3" s="1"/>
  <c r="L409" i="3"/>
  <c r="L408" i="3" s="1"/>
  <c r="L407" i="3" s="1"/>
  <c r="L406" i="3" s="1"/>
  <c r="R371" i="3"/>
  <c r="P370" i="3"/>
  <c r="T444" i="3"/>
  <c r="T443" i="3" s="1"/>
  <c r="T442" i="3" s="1"/>
  <c r="T441" i="3" s="1"/>
  <c r="T440" i="3" s="1"/>
  <c r="T439" i="3" s="1"/>
  <c r="T438" i="3" s="1"/>
  <c r="R443" i="3"/>
  <c r="R442" i="3" s="1"/>
  <c r="R441" i="3" s="1"/>
  <c r="R440" i="3" s="1"/>
  <c r="R439" i="3" s="1"/>
  <c r="R438" i="3" s="1"/>
  <c r="P394" i="3"/>
  <c r="P393" i="3" s="1"/>
  <c r="P392" i="3" s="1"/>
  <c r="P391" i="3" s="1"/>
  <c r="R395" i="3"/>
  <c r="N262" i="3"/>
  <c r="L261" i="3"/>
  <c r="L260" i="3" s="1"/>
  <c r="T361" i="3"/>
  <c r="T360" i="3" s="1"/>
  <c r="R360" i="3"/>
  <c r="N259" i="3"/>
  <c r="L258" i="3"/>
  <c r="L257" i="3" s="1"/>
  <c r="T342" i="3"/>
  <c r="T341" i="3" s="1"/>
  <c r="T340" i="3" s="1"/>
  <c r="R341" i="3"/>
  <c r="R340" i="3" s="1"/>
  <c r="P288" i="3"/>
  <c r="N286" i="3"/>
  <c r="N287" i="3"/>
  <c r="R206" i="3"/>
  <c r="P205" i="3"/>
  <c r="P204" i="3"/>
  <c r="P203" i="3" s="1"/>
  <c r="P202" i="3" s="1"/>
  <c r="P201" i="3" s="1"/>
  <c r="P200" i="3" s="1"/>
  <c r="R244" i="3"/>
  <c r="P243" i="3"/>
  <c r="P240" i="3" s="1"/>
  <c r="P232" i="3"/>
  <c r="N230" i="3"/>
  <c r="N226" i="3" s="1"/>
  <c r="N225" i="3" s="1"/>
  <c r="N231" i="3"/>
  <c r="R164" i="3"/>
  <c r="P163" i="3"/>
  <c r="P162" i="3" s="1"/>
  <c r="P157" i="3" s="1"/>
  <c r="R137" i="3"/>
  <c r="P136" i="3"/>
  <c r="T324" i="3"/>
  <c r="T323" i="3" s="1"/>
  <c r="R323" i="3"/>
  <c r="R142" i="3"/>
  <c r="P141" i="3"/>
  <c r="P140" i="3" s="1"/>
  <c r="R120" i="3"/>
  <c r="P119" i="3"/>
  <c r="P155" i="3"/>
  <c r="P154" i="3" s="1"/>
  <c r="P153" i="3" s="1"/>
  <c r="P152" i="3" s="1"/>
  <c r="P151" i="3" s="1"/>
  <c r="R156" i="3"/>
  <c r="R18" i="3"/>
  <c r="T19" i="3"/>
  <c r="T18" i="3" s="1"/>
  <c r="P50" i="3"/>
  <c r="R51" i="3"/>
  <c r="R465" i="3"/>
  <c r="P464" i="3"/>
  <c r="P463" i="3" s="1"/>
  <c r="P462" i="3" s="1"/>
  <c r="T493" i="3"/>
  <c r="T492" i="3" s="1"/>
  <c r="R492" i="3"/>
  <c r="T418" i="3"/>
  <c r="T417" i="3" s="1"/>
  <c r="T414" i="3" s="1"/>
  <c r="R417" i="3"/>
  <c r="N404" i="3"/>
  <c r="P405" i="3"/>
  <c r="N268" i="3"/>
  <c r="L267" i="3"/>
  <c r="L266" i="3" s="1"/>
  <c r="P329" i="3"/>
  <c r="P328" i="3" s="1"/>
  <c r="R330" i="3"/>
  <c r="P285" i="3"/>
  <c r="N284" i="3"/>
  <c r="N283" i="3" s="1"/>
  <c r="N265" i="3"/>
  <c r="L264" i="3"/>
  <c r="L263" i="3" s="1"/>
  <c r="P282" i="3"/>
  <c r="N281" i="3"/>
  <c r="N280" i="3" s="1"/>
  <c r="L135" i="3"/>
  <c r="L134" i="3" s="1"/>
  <c r="L133" i="3" s="1"/>
  <c r="L107" i="3" s="1"/>
  <c r="L106" i="3" s="1"/>
  <c r="R112" i="3"/>
  <c r="P111" i="3"/>
  <c r="P110" i="3" s="1"/>
  <c r="P109" i="3" s="1"/>
  <c r="P108" i="3" s="1"/>
  <c r="P91" i="3"/>
  <c r="P90" i="3" s="1"/>
  <c r="P89" i="3" s="1"/>
  <c r="R92" i="3"/>
  <c r="L15" i="3"/>
  <c r="R76" i="3"/>
  <c r="P75" i="3"/>
  <c r="P74" i="3" s="1"/>
  <c r="P73" i="3" s="1"/>
  <c r="R30" i="3"/>
  <c r="P29" i="3"/>
  <c r="P28" i="3" s="1"/>
  <c r="P27" i="3" s="1"/>
  <c r="P26" i="3" s="1"/>
  <c r="R122" i="3"/>
  <c r="P121" i="3"/>
  <c r="R101" i="3"/>
  <c r="P100" i="3"/>
  <c r="P99" i="3"/>
  <c r="P98" i="3" s="1"/>
  <c r="J61" i="3"/>
  <c r="J60" i="3" s="1"/>
  <c r="J59" i="3" s="1"/>
  <c r="J58" i="3" s="1"/>
  <c r="J11" i="3" s="1"/>
  <c r="J10" i="3" s="1"/>
  <c r="J9" i="3" s="1"/>
  <c r="P64" i="3"/>
  <c r="N62" i="3"/>
  <c r="P87" i="3"/>
  <c r="N86" i="3"/>
  <c r="P66" i="3"/>
  <c r="N65" i="3"/>
  <c r="T491" i="3"/>
  <c r="T490" i="3" s="1"/>
  <c r="R490" i="3"/>
  <c r="P451" i="3"/>
  <c r="N450" i="3"/>
  <c r="N449" i="3" s="1"/>
  <c r="N448" i="3" s="1"/>
  <c r="N447" i="3" s="1"/>
  <c r="N446" i="3" s="1"/>
  <c r="N445" i="3" s="1"/>
  <c r="P456" i="3"/>
  <c r="P455" i="3" s="1"/>
  <c r="R458" i="3"/>
  <c r="P457" i="3"/>
  <c r="N412" i="3"/>
  <c r="P413" i="3"/>
  <c r="R414" i="3"/>
  <c r="R389" i="3"/>
  <c r="P388" i="3"/>
  <c r="P387" i="3" s="1"/>
  <c r="P382" i="3" s="1"/>
  <c r="R377" i="3"/>
  <c r="P376" i="3"/>
  <c r="P375" i="3" s="1"/>
  <c r="T426" i="3"/>
  <c r="T425" i="3" s="1"/>
  <c r="R425" i="3"/>
  <c r="N402" i="3"/>
  <c r="P403" i="3"/>
  <c r="N274" i="3"/>
  <c r="L273" i="3"/>
  <c r="L272" i="3" s="1"/>
  <c r="T327" i="3"/>
  <c r="T326" i="3" s="1"/>
  <c r="T325" i="3" s="1"/>
  <c r="R326" i="3"/>
  <c r="R325" i="3" s="1"/>
  <c r="N271" i="3"/>
  <c r="L270" i="3"/>
  <c r="L269" i="3" s="1"/>
  <c r="J253" i="3"/>
  <c r="J252" i="3" s="1"/>
  <c r="J251" i="3" s="1"/>
  <c r="J223" i="3" s="1"/>
  <c r="J216" i="3" s="1"/>
  <c r="J215" i="3" s="1"/>
  <c r="N129" i="3"/>
  <c r="P130" i="3"/>
  <c r="T161" i="3"/>
  <c r="T160" i="3" s="1"/>
  <c r="T159" i="3" s="1"/>
  <c r="T158" i="3" s="1"/>
  <c r="R160" i="3"/>
  <c r="R159" i="3" s="1"/>
  <c r="R158" i="3" s="1"/>
  <c r="P315" i="3"/>
  <c r="R190" i="3"/>
  <c r="R189" i="3" s="1"/>
  <c r="R188" i="3" s="1"/>
  <c r="R187" i="3" s="1"/>
  <c r="R186" i="3" s="1"/>
  <c r="R185" i="3" s="1"/>
  <c r="T191" i="3"/>
  <c r="T190" i="3" s="1"/>
  <c r="T189" i="3" s="1"/>
  <c r="T188" i="3" s="1"/>
  <c r="T187" i="3" s="1"/>
  <c r="T186" i="3" s="1"/>
  <c r="T185" i="3" s="1"/>
  <c r="T250" i="3"/>
  <c r="T249" i="3" s="1"/>
  <c r="T248" i="3" s="1"/>
  <c r="R249" i="3"/>
  <c r="R248" i="3" s="1"/>
  <c r="P148" i="3"/>
  <c r="P147" i="3" s="1"/>
  <c r="P146" i="3" s="1"/>
  <c r="R149" i="3"/>
  <c r="R104" i="3"/>
  <c r="N25" i="3"/>
  <c r="L24" i="3"/>
  <c r="L23" i="3" s="1"/>
  <c r="R44" i="3"/>
  <c r="P43" i="3"/>
  <c r="P42" i="3" s="1"/>
  <c r="P17" i="3"/>
  <c r="N16" i="3"/>
  <c r="N15" i="3" s="1"/>
  <c r="K11" i="3"/>
  <c r="K10" i="3" s="1"/>
  <c r="K9" i="3" s="1"/>
  <c r="N483" i="3"/>
  <c r="N482" i="3" s="1"/>
  <c r="N481" i="3" s="1"/>
  <c r="N480" i="3" s="1"/>
  <c r="P484" i="3"/>
  <c r="N471" i="3"/>
  <c r="N470" i="3" s="1"/>
  <c r="N469" i="3" s="1"/>
  <c r="N468" i="3" s="1"/>
  <c r="N467" i="3" s="1"/>
  <c r="N466" i="3" s="1"/>
  <c r="P472" i="3"/>
  <c r="P428" i="3"/>
  <c r="N427" i="3"/>
  <c r="N424" i="3" s="1"/>
  <c r="N423" i="3" s="1"/>
  <c r="N422" i="3" s="1"/>
  <c r="N421" i="3" s="1"/>
  <c r="N410" i="3"/>
  <c r="P411" i="3"/>
  <c r="L381" i="3"/>
  <c r="T374" i="3"/>
  <c r="T373" i="3" s="1"/>
  <c r="T372" i="3" s="1"/>
  <c r="R373" i="3"/>
  <c r="R372" i="3" s="1"/>
  <c r="N398" i="3"/>
  <c r="N397" i="3" s="1"/>
  <c r="P399" i="3"/>
  <c r="P367" i="3"/>
  <c r="P366" i="3" s="1"/>
  <c r="P365" i="3" s="1"/>
  <c r="P314" i="3"/>
  <c r="N313" i="3"/>
  <c r="N312" i="3" s="1"/>
  <c r="N311" i="3" s="1"/>
  <c r="N310" i="3" s="1"/>
  <c r="N256" i="3"/>
  <c r="L255" i="3"/>
  <c r="L254" i="3" s="1"/>
  <c r="P339" i="3"/>
  <c r="N338" i="3"/>
  <c r="N337" i="3" s="1"/>
  <c r="N336" i="3" s="1"/>
  <c r="N277" i="3"/>
  <c r="L276" i="3"/>
  <c r="L275" i="3" s="1"/>
  <c r="T319" i="3"/>
  <c r="T318" i="3" s="1"/>
  <c r="R318" i="3"/>
  <c r="P138" i="3"/>
  <c r="R139" i="3"/>
  <c r="N198" i="3"/>
  <c r="N197" i="3" s="1"/>
  <c r="N196" i="3" s="1"/>
  <c r="N195" i="3" s="1"/>
  <c r="N194" i="3" s="1"/>
  <c r="N193" i="3" s="1"/>
  <c r="N192" i="3" s="1"/>
  <c r="P199" i="3"/>
  <c r="R172" i="3"/>
  <c r="P171" i="3"/>
  <c r="P170" i="3" s="1"/>
  <c r="P145" i="3"/>
  <c r="N144" i="3"/>
  <c r="N143" i="3" s="1"/>
  <c r="T317" i="3"/>
  <c r="T316" i="3" s="1"/>
  <c r="R316" i="3"/>
  <c r="T309" i="3"/>
  <c r="T308" i="3" s="1"/>
  <c r="T307" i="3" s="1"/>
  <c r="T306" i="3" s="1"/>
  <c r="R308" i="3"/>
  <c r="R307" i="3" s="1"/>
  <c r="R306" i="3" s="1"/>
  <c r="R114" i="3"/>
  <c r="R113" i="3" s="1"/>
  <c r="T115" i="3"/>
  <c r="T114" i="3" s="1"/>
  <c r="T113" i="3" s="1"/>
  <c r="P85" i="3"/>
  <c r="N84" i="3"/>
  <c r="P20" i="3"/>
  <c r="R21" i="3"/>
  <c r="R38" i="3"/>
  <c r="P37" i="3"/>
  <c r="P36" i="3" s="1"/>
  <c r="P35" i="3" s="1"/>
  <c r="R124" i="3"/>
  <c r="R123" i="3" s="1"/>
  <c r="T125" i="3"/>
  <c r="T124" i="3" s="1"/>
  <c r="T123" i="3" s="1"/>
  <c r="N105" i="3"/>
  <c r="L103" i="3"/>
  <c r="L102" i="3" s="1"/>
  <c r="L97" i="3" s="1"/>
  <c r="L88" i="3" s="1"/>
  <c r="M223" i="3"/>
  <c r="M216" i="3" s="1"/>
  <c r="M215" i="3" s="1"/>
  <c r="P132" i="3"/>
  <c r="N131" i="3"/>
  <c r="P54" i="3"/>
  <c r="N53" i="3"/>
  <c r="N52" i="3" s="1"/>
  <c r="N34" i="3" s="1"/>
  <c r="Q407" i="1"/>
  <c r="O500" i="2"/>
  <c r="M500" i="2"/>
  <c r="N135" i="1"/>
  <c r="N134" i="1" s="1"/>
  <c r="N133" i="1" s="1"/>
  <c r="O256" i="1"/>
  <c r="O255" i="1" s="1"/>
  <c r="Q283" i="1"/>
  <c r="R338" i="1"/>
  <c r="T325" i="1"/>
  <c r="T324" i="1" s="1"/>
  <c r="T323" i="1" s="1"/>
  <c r="O193" i="1"/>
  <c r="N332" i="1"/>
  <c r="N331" i="1" s="1"/>
  <c r="L332" i="1"/>
  <c r="M330" i="1"/>
  <c r="M329" i="1" s="1"/>
  <c r="K19" i="1"/>
  <c r="Q429" i="1"/>
  <c r="S283" i="1"/>
  <c r="R264" i="1"/>
  <c r="R263" i="1" s="1"/>
  <c r="S431" i="1"/>
  <c r="S430" i="1" s="1"/>
  <c r="S429" i="1" s="1"/>
  <c r="Q160" i="1"/>
  <c r="O329" i="1"/>
  <c r="L349" i="1"/>
  <c r="S385" i="1"/>
  <c r="S160" i="1"/>
  <c r="L350" i="1"/>
  <c r="P285" i="1"/>
  <c r="P284" i="1" s="1"/>
  <c r="T150" i="1"/>
  <c r="T149" i="1" s="1"/>
  <c r="T148" i="1" s="1"/>
  <c r="T147" i="1" s="1"/>
  <c r="T146" i="1" s="1"/>
  <c r="R149" i="1"/>
  <c r="R148" i="1" s="1"/>
  <c r="R147" i="1" s="1"/>
  <c r="R146" i="1" s="1"/>
  <c r="E83" i="4"/>
  <c r="C134" i="4"/>
  <c r="D77" i="4"/>
  <c r="D76" i="4" s="1"/>
  <c r="D134" i="4" s="1"/>
  <c r="F134" i="4"/>
  <c r="G22" i="4"/>
  <c r="G21" i="4" s="1"/>
  <c r="H134" i="4"/>
  <c r="E98" i="4"/>
  <c r="K64" i="4"/>
  <c r="K63" i="4" s="1"/>
  <c r="K62" i="4" s="1"/>
  <c r="K61" i="4" s="1"/>
  <c r="I63" i="4"/>
  <c r="I62" i="4" s="1"/>
  <c r="I61" i="4" s="1"/>
  <c r="I81" i="4"/>
  <c r="K82" i="4"/>
  <c r="K81" i="4" s="1"/>
  <c r="K78" i="4" s="1"/>
  <c r="I66" i="4"/>
  <c r="K67" i="4"/>
  <c r="K66" i="4" s="1"/>
  <c r="E14" i="4"/>
  <c r="I103" i="4"/>
  <c r="K104" i="4"/>
  <c r="K103" i="4" s="1"/>
  <c r="G65" i="4"/>
  <c r="K86" i="4"/>
  <c r="K85" i="4" s="1"/>
  <c r="K84" i="4" s="1"/>
  <c r="K83" i="4" s="1"/>
  <c r="I85" i="4"/>
  <c r="I84" i="4" s="1"/>
  <c r="I83" i="4" s="1"/>
  <c r="I78" i="4"/>
  <c r="I35" i="4"/>
  <c r="K36" i="4"/>
  <c r="K35" i="4" s="1"/>
  <c r="J134" i="4"/>
  <c r="I32" i="4"/>
  <c r="K33" i="4"/>
  <c r="K32" i="4" s="1"/>
  <c r="K125" i="4"/>
  <c r="K124" i="4" s="1"/>
  <c r="I124" i="4"/>
  <c r="K107" i="4"/>
  <c r="K106" i="4" s="1"/>
  <c r="K105" i="4" s="1"/>
  <c r="I106" i="4"/>
  <c r="I105" i="4" s="1"/>
  <c r="K100" i="4"/>
  <c r="K99" i="4" s="1"/>
  <c r="I99" i="4"/>
  <c r="K70" i="4"/>
  <c r="K69" i="4" s="1"/>
  <c r="I69" i="4"/>
  <c r="G83" i="4"/>
  <c r="G77" i="4" s="1"/>
  <c r="G76" i="4" s="1"/>
  <c r="K60" i="4"/>
  <c r="K59" i="4" s="1"/>
  <c r="K58" i="4" s="1"/>
  <c r="I59" i="4"/>
  <c r="I58" i="4" s="1"/>
  <c r="K46" i="4"/>
  <c r="K45" i="4" s="1"/>
  <c r="K44" i="4" s="1"/>
  <c r="I45" i="4"/>
  <c r="I44" i="4" s="1"/>
  <c r="K17" i="4"/>
  <c r="K16" i="4" s="1"/>
  <c r="K15" i="4" s="1"/>
  <c r="I16" i="4"/>
  <c r="I15" i="4" s="1"/>
  <c r="K27" i="4"/>
  <c r="K26" i="4" s="1"/>
  <c r="I26" i="4"/>
  <c r="K133" i="4"/>
  <c r="K132" i="4" s="1"/>
  <c r="K131" i="4" s="1"/>
  <c r="I132" i="4"/>
  <c r="I131" i="4" s="1"/>
  <c r="I122" i="4"/>
  <c r="K123" i="4"/>
  <c r="K122" i="4" s="1"/>
  <c r="E77" i="4"/>
  <c r="E76" i="4" s="1"/>
  <c r="G98" i="4"/>
  <c r="K51" i="4"/>
  <c r="K50" i="4" s="1"/>
  <c r="K49" i="4" s="1"/>
  <c r="I50" i="4"/>
  <c r="I49" i="4" s="1"/>
  <c r="K72" i="4"/>
  <c r="K71" i="4" s="1"/>
  <c r="I71" i="4"/>
  <c r="I23" i="4"/>
  <c r="K24" i="4"/>
  <c r="K23" i="4" s="1"/>
  <c r="G43" i="4"/>
  <c r="G14" i="4" s="1"/>
  <c r="G134" i="4" s="1"/>
  <c r="L92" i="1"/>
  <c r="Q111" i="1"/>
  <c r="Q193" i="1"/>
  <c r="L265" i="1"/>
  <c r="N256" i="1"/>
  <c r="N255" i="1" s="1"/>
  <c r="M193" i="1"/>
  <c r="S193" i="1"/>
  <c r="P261" i="1"/>
  <c r="P260" i="1" s="1"/>
  <c r="M160" i="1"/>
  <c r="P177" i="1"/>
  <c r="P176" i="1" s="1"/>
  <c r="P182" i="1"/>
  <c r="P181" i="1" s="1"/>
  <c r="M63" i="1"/>
  <c r="M8" i="1" s="1"/>
  <c r="Q19" i="1"/>
  <c r="Q8" i="1" s="1"/>
  <c r="L33" i="1"/>
  <c r="R67" i="1"/>
  <c r="R66" i="1" s="1"/>
  <c r="R65" i="1" s="1"/>
  <c r="P64" i="1"/>
  <c r="M283" i="1"/>
  <c r="L468" i="1"/>
  <c r="K330" i="1"/>
  <c r="J305" i="1"/>
  <c r="L305" i="1" s="1"/>
  <c r="O283" i="1"/>
  <c r="N184" i="1"/>
  <c r="N171" i="1"/>
  <c r="N170" i="1" s="1"/>
  <c r="N169" i="1" s="1"/>
  <c r="N33" i="1"/>
  <c r="N32" i="1" s="1"/>
  <c r="J339" i="1"/>
  <c r="L339" i="1" s="1"/>
  <c r="L340" i="1"/>
  <c r="K75" i="1"/>
  <c r="K74" i="1" s="1"/>
  <c r="K63" i="1" s="1"/>
  <c r="N64" i="1"/>
  <c r="R396" i="1"/>
  <c r="P395" i="1"/>
  <c r="P394" i="1" s="1"/>
  <c r="P393" i="1" s="1"/>
  <c r="K170" i="1"/>
  <c r="K169" i="1" s="1"/>
  <c r="K160" i="1" s="1"/>
  <c r="L449" i="1"/>
  <c r="K221" i="1"/>
  <c r="L221" i="1" s="1"/>
  <c r="S8" i="1"/>
  <c r="N21" i="1"/>
  <c r="N20" i="1" s="1"/>
  <c r="P334" i="1"/>
  <c r="P333" i="1" s="1"/>
  <c r="P332" i="1" s="1"/>
  <c r="P331" i="1" s="1"/>
  <c r="R335" i="1"/>
  <c r="P306" i="1"/>
  <c r="R307" i="1"/>
  <c r="N408" i="1"/>
  <c r="L65" i="1"/>
  <c r="J64" i="1"/>
  <c r="L64" i="1" s="1"/>
  <c r="O19" i="1"/>
  <c r="O8" i="1" s="1"/>
  <c r="P408" i="1"/>
  <c r="N132" i="1"/>
  <c r="L462" i="1"/>
  <c r="J461" i="1"/>
  <c r="L461" i="1" s="1"/>
  <c r="R422" i="1"/>
  <c r="P421" i="1"/>
  <c r="P420" i="1" s="1"/>
  <c r="R406" i="1"/>
  <c r="P405" i="1"/>
  <c r="P404" i="1" s="1"/>
  <c r="R261" i="1"/>
  <c r="T262" i="1"/>
  <c r="T261" i="1" s="1"/>
  <c r="L107" i="1"/>
  <c r="J106" i="1"/>
  <c r="L106" i="1" s="1"/>
  <c r="L351" i="1"/>
  <c r="O385" i="1"/>
  <c r="M385" i="1"/>
  <c r="J432" i="1"/>
  <c r="L435" i="1"/>
  <c r="R403" i="1"/>
  <c r="P402" i="1"/>
  <c r="P401" i="1" s="1"/>
  <c r="L467" i="1"/>
  <c r="T391" i="1"/>
  <c r="T390" i="1" s="1"/>
  <c r="T389" i="1" s="1"/>
  <c r="T388" i="1" s="1"/>
  <c r="T387" i="1" s="1"/>
  <c r="T386" i="1" s="1"/>
  <c r="R390" i="1"/>
  <c r="R389" i="1" s="1"/>
  <c r="R388" i="1" s="1"/>
  <c r="R387" i="1" s="1"/>
  <c r="R386" i="1" s="1"/>
  <c r="R353" i="1"/>
  <c r="P352" i="1"/>
  <c r="R414" i="1"/>
  <c r="R413" i="1" s="1"/>
  <c r="R408" i="1" s="1"/>
  <c r="T415" i="1"/>
  <c r="T414" i="1" s="1"/>
  <c r="T413" i="1" s="1"/>
  <c r="T408" i="1" s="1"/>
  <c r="R383" i="1"/>
  <c r="R382" i="1" s="1"/>
  <c r="T384" i="1"/>
  <c r="T383" i="1" s="1"/>
  <c r="T382" i="1" s="1"/>
  <c r="R364" i="1"/>
  <c r="R363" i="1" s="1"/>
  <c r="T365" i="1"/>
  <c r="T364" i="1" s="1"/>
  <c r="T363" i="1" s="1"/>
  <c r="P321" i="1"/>
  <c r="P320" i="1" s="1"/>
  <c r="R322" i="1"/>
  <c r="P354" i="1"/>
  <c r="R355" i="1"/>
  <c r="N341" i="1"/>
  <c r="N340" i="1" s="1"/>
  <c r="N339" i="1" s="1"/>
  <c r="N330" i="1" s="1"/>
  <c r="L318" i="1"/>
  <c r="K315" i="1"/>
  <c r="K314" i="1" s="1"/>
  <c r="K313" i="1" s="1"/>
  <c r="K283" i="1" s="1"/>
  <c r="P275" i="1"/>
  <c r="N274" i="1"/>
  <c r="R289" i="1"/>
  <c r="R288" i="1" s="1"/>
  <c r="T290" i="1"/>
  <c r="T289" i="1" s="1"/>
  <c r="T288" i="1" s="1"/>
  <c r="L212" i="1"/>
  <c r="J211" i="1"/>
  <c r="L211" i="1" s="1"/>
  <c r="L200" i="1"/>
  <c r="J199" i="1"/>
  <c r="L199" i="1" s="1"/>
  <c r="N221" i="1"/>
  <c r="N220" i="1" s="1"/>
  <c r="R278" i="1"/>
  <c r="P277" i="1"/>
  <c r="P276" i="1" s="1"/>
  <c r="K251" i="1"/>
  <c r="L251" i="1" s="1"/>
  <c r="L252" i="1"/>
  <c r="P216" i="1"/>
  <c r="N215" i="1"/>
  <c r="N214" i="1" s="1"/>
  <c r="P204" i="1"/>
  <c r="N203" i="1"/>
  <c r="N202" i="1" s="1"/>
  <c r="L151" i="1"/>
  <c r="J145" i="1"/>
  <c r="R180" i="1"/>
  <c r="P179" i="1"/>
  <c r="T143" i="1"/>
  <c r="T142" i="1" s="1"/>
  <c r="T141" i="1" s="1"/>
  <c r="T140" i="1" s="1"/>
  <c r="R142" i="1"/>
  <c r="R141" i="1" s="1"/>
  <c r="R140" i="1" s="1"/>
  <c r="J140" i="1"/>
  <c r="L140" i="1" s="1"/>
  <c r="L141" i="1"/>
  <c r="N51" i="1"/>
  <c r="N50" i="1" s="1"/>
  <c r="P52" i="1"/>
  <c r="J76" i="1"/>
  <c r="L79" i="1"/>
  <c r="P30" i="1"/>
  <c r="P29" i="1" s="1"/>
  <c r="R31" i="1"/>
  <c r="L24" i="1"/>
  <c r="J21" i="1"/>
  <c r="P136" i="1"/>
  <c r="P135" i="1" s="1"/>
  <c r="P134" i="1" s="1"/>
  <c r="P133" i="1" s="1"/>
  <c r="P132" i="1" s="1"/>
  <c r="R137" i="1"/>
  <c r="R89" i="1"/>
  <c r="P88" i="1"/>
  <c r="P87" i="1" s="1"/>
  <c r="R80" i="1"/>
  <c r="P79" i="1"/>
  <c r="P85" i="1"/>
  <c r="P84" i="1" s="1"/>
  <c r="R86" i="1"/>
  <c r="R36" i="1"/>
  <c r="P35" i="1"/>
  <c r="P34" i="1" s="1"/>
  <c r="P33" i="1" s="1"/>
  <c r="P32" i="1" s="1"/>
  <c r="R15" i="1"/>
  <c r="P14" i="1"/>
  <c r="N440" i="1"/>
  <c r="P441" i="1"/>
  <c r="L455" i="1"/>
  <c r="J454" i="1"/>
  <c r="N435" i="1"/>
  <c r="P436" i="1"/>
  <c r="J437" i="1"/>
  <c r="L437" i="1" s="1"/>
  <c r="L438" i="1"/>
  <c r="N468" i="1"/>
  <c r="N467" i="1" s="1"/>
  <c r="N466" i="1" s="1"/>
  <c r="P469" i="1"/>
  <c r="K429" i="1"/>
  <c r="P458" i="1"/>
  <c r="P457" i="1" s="1"/>
  <c r="P456" i="1" s="1"/>
  <c r="P455" i="1" s="1"/>
  <c r="P454" i="1" s="1"/>
  <c r="R459" i="1"/>
  <c r="L380" i="1"/>
  <c r="J379" i="1"/>
  <c r="L375" i="1"/>
  <c r="J371" i="1"/>
  <c r="J419" i="1"/>
  <c r="L419" i="1" s="1"/>
  <c r="P359" i="1"/>
  <c r="R360" i="1"/>
  <c r="K329" i="1"/>
  <c r="R294" i="1"/>
  <c r="P293" i="1"/>
  <c r="P292" i="1" s="1"/>
  <c r="P291" i="1" s="1"/>
  <c r="P268" i="1"/>
  <c r="R269" i="1"/>
  <c r="R343" i="1"/>
  <c r="P342" i="1"/>
  <c r="R286" i="1"/>
  <c r="T287" i="1"/>
  <c r="T286" i="1" s="1"/>
  <c r="T259" i="1"/>
  <c r="T258" i="1" s="1"/>
  <c r="T257" i="1" s="1"/>
  <c r="R258" i="1"/>
  <c r="R257" i="1" s="1"/>
  <c r="P213" i="1"/>
  <c r="N212" i="1"/>
  <c r="N211" i="1" s="1"/>
  <c r="P201" i="1"/>
  <c r="N200" i="1"/>
  <c r="N199" i="1" s="1"/>
  <c r="J163" i="1"/>
  <c r="L164" i="1"/>
  <c r="P238" i="1"/>
  <c r="P231" i="1" s="1"/>
  <c r="P239" i="1"/>
  <c r="R240" i="1"/>
  <c r="R224" i="1"/>
  <c r="P223" i="1"/>
  <c r="P222" i="1" s="1"/>
  <c r="L176" i="1"/>
  <c r="J170" i="1"/>
  <c r="L209" i="1"/>
  <c r="J208" i="1"/>
  <c r="L208" i="1" s="1"/>
  <c r="L197" i="1"/>
  <c r="J196" i="1"/>
  <c r="T304" i="1"/>
  <c r="T303" i="1" s="1"/>
  <c r="T302" i="1" s="1"/>
  <c r="R303" i="1"/>
  <c r="R302" i="1" s="1"/>
  <c r="R192" i="1"/>
  <c r="P191" i="1"/>
  <c r="P190" i="1" s="1"/>
  <c r="T183" i="1"/>
  <c r="T182" i="1" s="1"/>
  <c r="T181" i="1" s="1"/>
  <c r="R182" i="1"/>
  <c r="R181" i="1" s="1"/>
  <c r="R48" i="1"/>
  <c r="P47" i="1"/>
  <c r="L104" i="1"/>
  <c r="J100" i="1"/>
  <c r="T173" i="1"/>
  <c r="T172" i="1" s="1"/>
  <c r="R172" i="1"/>
  <c r="R158" i="1"/>
  <c r="P156" i="1"/>
  <c r="P151" i="1" s="1"/>
  <c r="P145" i="1" s="1"/>
  <c r="P144" i="1" s="1"/>
  <c r="P157" i="1"/>
  <c r="P61" i="1"/>
  <c r="P60" i="1" s="1"/>
  <c r="P59" i="1" s="1"/>
  <c r="P58" i="1" s="1"/>
  <c r="R62" i="1"/>
  <c r="R110" i="1"/>
  <c r="P109" i="1"/>
  <c r="P108" i="1" s="1"/>
  <c r="P107" i="1" s="1"/>
  <c r="P106" i="1" s="1"/>
  <c r="R125" i="1"/>
  <c r="P124" i="1"/>
  <c r="P123" i="1" s="1"/>
  <c r="L91" i="1"/>
  <c r="K90" i="1"/>
  <c r="L90" i="1" s="1"/>
  <c r="N76" i="1"/>
  <c r="N75" i="1" s="1"/>
  <c r="N74" i="1" s="1"/>
  <c r="P26" i="1"/>
  <c r="R27" i="1"/>
  <c r="R138" i="1"/>
  <c r="T139" i="1"/>
  <c r="T138" i="1" s="1"/>
  <c r="T39" i="1"/>
  <c r="T38" i="1" s="1"/>
  <c r="T37" i="1" s="1"/>
  <c r="R38" i="1"/>
  <c r="R37" i="1" s="1"/>
  <c r="N460" i="1"/>
  <c r="N453" i="1" s="1"/>
  <c r="L450" i="1"/>
  <c r="N438" i="1"/>
  <c r="P439" i="1"/>
  <c r="R446" i="1"/>
  <c r="P445" i="1"/>
  <c r="N380" i="1"/>
  <c r="N379" i="1" s="1"/>
  <c r="N378" i="1" s="1"/>
  <c r="N370" i="1" s="1"/>
  <c r="N369" i="1" s="1"/>
  <c r="P381" i="1"/>
  <c r="J447" i="1"/>
  <c r="L447" i="1" s="1"/>
  <c r="L448" i="1"/>
  <c r="K392" i="1"/>
  <c r="L401" i="1"/>
  <c r="J387" i="1"/>
  <c r="L388" i="1"/>
  <c r="N432" i="1"/>
  <c r="N316" i="1"/>
  <c r="N315" i="1" s="1"/>
  <c r="N314" i="1" s="1"/>
  <c r="N313" i="1" s="1"/>
  <c r="P317" i="1"/>
  <c r="N308" i="1"/>
  <c r="N305" i="1" s="1"/>
  <c r="N301" i="1" s="1"/>
  <c r="N300" i="1" s="1"/>
  <c r="P309" i="1"/>
  <c r="R327" i="1"/>
  <c r="R326" i="1" s="1"/>
  <c r="T328" i="1"/>
  <c r="T327" i="1" s="1"/>
  <c r="T326" i="1" s="1"/>
  <c r="R345" i="1"/>
  <c r="P344" i="1"/>
  <c r="L315" i="1"/>
  <c r="J314" i="1"/>
  <c r="L302" i="1"/>
  <c r="R254" i="1"/>
  <c r="P253" i="1"/>
  <c r="P252" i="1" s="1"/>
  <c r="P251" i="1" s="1"/>
  <c r="L206" i="1"/>
  <c r="J205" i="1"/>
  <c r="L205" i="1" s="1"/>
  <c r="L218" i="1"/>
  <c r="J217" i="1"/>
  <c r="L217" i="1" s="1"/>
  <c r="L271" i="1"/>
  <c r="L270" i="1" s="1"/>
  <c r="J270" i="1"/>
  <c r="K220" i="1"/>
  <c r="P210" i="1"/>
  <c r="N209" i="1"/>
  <c r="N208" i="1" s="1"/>
  <c r="P198" i="1"/>
  <c r="N197" i="1"/>
  <c r="N196" i="1" s="1"/>
  <c r="T187" i="1"/>
  <c r="T185" i="1" s="1"/>
  <c r="R185" i="1"/>
  <c r="P188" i="1"/>
  <c r="P184" i="1" s="1"/>
  <c r="R189" i="1"/>
  <c r="T178" i="1"/>
  <c r="T177" i="1" s="1"/>
  <c r="R177" i="1"/>
  <c r="N104" i="1"/>
  <c r="N100" i="1" s="1"/>
  <c r="N99" i="1" s="1"/>
  <c r="N98" i="1" s="1"/>
  <c r="N97" i="1" s="1"/>
  <c r="P105" i="1"/>
  <c r="R175" i="1"/>
  <c r="P174" i="1"/>
  <c r="P171" i="1" s="1"/>
  <c r="R165" i="1"/>
  <c r="P164" i="1"/>
  <c r="P163" i="1" s="1"/>
  <c r="J134" i="1"/>
  <c r="L135" i="1"/>
  <c r="N13" i="1"/>
  <c r="L12" i="1"/>
  <c r="L11" i="1" s="1"/>
  <c r="L10" i="1" s="1"/>
  <c r="L9" i="1" s="1"/>
  <c r="P43" i="1"/>
  <c r="R44" i="1"/>
  <c r="P24" i="1"/>
  <c r="R25" i="1"/>
  <c r="P77" i="1"/>
  <c r="R78" i="1"/>
  <c r="K8" i="1"/>
  <c r="N119" i="1"/>
  <c r="R23" i="1"/>
  <c r="P22" i="1"/>
  <c r="P464" i="1"/>
  <c r="P463" i="1" s="1"/>
  <c r="P462" i="1" s="1"/>
  <c r="P461" i="1" s="1"/>
  <c r="R465" i="1"/>
  <c r="R444" i="1"/>
  <c r="P443" i="1"/>
  <c r="P442" i="1" s="1"/>
  <c r="T428" i="1"/>
  <c r="T427" i="1" s="1"/>
  <c r="R427" i="1"/>
  <c r="R452" i="1"/>
  <c r="P451" i="1"/>
  <c r="P450" i="1" s="1"/>
  <c r="P449" i="1" s="1"/>
  <c r="P448" i="1" s="1"/>
  <c r="P447" i="1" s="1"/>
  <c r="L466" i="1"/>
  <c r="T400" i="1"/>
  <c r="T399" i="1" s="1"/>
  <c r="T398" i="1" s="1"/>
  <c r="T397" i="1" s="1"/>
  <c r="R399" i="1"/>
  <c r="R398" i="1" s="1"/>
  <c r="R397" i="1" s="1"/>
  <c r="P372" i="1"/>
  <c r="P371" i="1" s="1"/>
  <c r="P373" i="1"/>
  <c r="R374" i="1"/>
  <c r="R426" i="1"/>
  <c r="P425" i="1"/>
  <c r="P424" i="1" s="1"/>
  <c r="P419" i="1" s="1"/>
  <c r="R362" i="1"/>
  <c r="P361" i="1"/>
  <c r="L408" i="1"/>
  <c r="J407" i="1"/>
  <c r="L407" i="1" s="1"/>
  <c r="P433" i="1"/>
  <c r="R434" i="1"/>
  <c r="T377" i="1"/>
  <c r="T376" i="1" s="1"/>
  <c r="T375" i="1" s="1"/>
  <c r="R376" i="1"/>
  <c r="R375" i="1" s="1"/>
  <c r="R319" i="1"/>
  <c r="P318" i="1"/>
  <c r="J288" i="1"/>
  <c r="L289" i="1"/>
  <c r="R368" i="1"/>
  <c r="P367" i="1"/>
  <c r="P366" i="1" s="1"/>
  <c r="R337" i="1"/>
  <c r="R336" i="1" s="1"/>
  <c r="T338" i="1"/>
  <c r="T337" i="1" s="1"/>
  <c r="T336" i="1" s="1"/>
  <c r="R230" i="1"/>
  <c r="P228" i="1"/>
  <c r="P229" i="1"/>
  <c r="P207" i="1"/>
  <c r="N206" i="1"/>
  <c r="N205" i="1" s="1"/>
  <c r="N166" i="1"/>
  <c r="N162" i="1" s="1"/>
  <c r="N161" i="1" s="1"/>
  <c r="N167" i="1"/>
  <c r="P168" i="1"/>
  <c r="R227" i="1"/>
  <c r="P226" i="1"/>
  <c r="P225" i="1" s="1"/>
  <c r="N218" i="1"/>
  <c r="N217" i="1" s="1"/>
  <c r="P219" i="1"/>
  <c r="P281" i="1"/>
  <c r="P280" i="1" s="1"/>
  <c r="P279" i="1" s="1"/>
  <c r="R282" i="1"/>
  <c r="N271" i="1"/>
  <c r="N270" i="1" s="1"/>
  <c r="P273" i="1"/>
  <c r="L215" i="1"/>
  <c r="J214" i="1"/>
  <c r="L214" i="1" s="1"/>
  <c r="L203" i="1"/>
  <c r="J202" i="1"/>
  <c r="L202" i="1" s="1"/>
  <c r="R267" i="1"/>
  <c r="P266" i="1"/>
  <c r="L257" i="1"/>
  <c r="J256" i="1"/>
  <c r="L54" i="1"/>
  <c r="J53" i="1"/>
  <c r="L53" i="1" s="1"/>
  <c r="L43" i="1"/>
  <c r="J42" i="1"/>
  <c r="P82" i="1"/>
  <c r="P81" i="1" s="1"/>
  <c r="R83" i="1"/>
  <c r="R101" i="1"/>
  <c r="T102" i="1"/>
  <c r="T101" i="1" s="1"/>
  <c r="R131" i="1"/>
  <c r="P130" i="1"/>
  <c r="P129" i="1" s="1"/>
  <c r="P128" i="1" s="1"/>
  <c r="P127" i="1" s="1"/>
  <c r="P126" i="1" s="1"/>
  <c r="P121" i="1"/>
  <c r="P120" i="1" s="1"/>
  <c r="R122" i="1"/>
  <c r="R17" i="1"/>
  <c r="P16" i="1"/>
  <c r="N41" i="1" l="1"/>
  <c r="N40" i="1" s="1"/>
  <c r="N19" i="1"/>
  <c r="T67" i="1"/>
  <c r="T66" i="1" s="1"/>
  <c r="T65" i="1" s="1"/>
  <c r="T73" i="1"/>
  <c r="T72" i="1" s="1"/>
  <c r="T71" i="1" s="1"/>
  <c r="P42" i="1"/>
  <c r="S506" i="3"/>
  <c r="R71" i="3"/>
  <c r="P70" i="3"/>
  <c r="P69" i="3" s="1"/>
  <c r="P68" i="3" s="1"/>
  <c r="P67" i="3" s="1"/>
  <c r="P47" i="3"/>
  <c r="P46" i="3" s="1"/>
  <c r="P45" i="3" s="1"/>
  <c r="P48" i="3"/>
  <c r="R49" i="3"/>
  <c r="Q506" i="3"/>
  <c r="M506" i="3"/>
  <c r="R169" i="3"/>
  <c r="P168" i="3"/>
  <c r="P167" i="3" s="1"/>
  <c r="P166" i="3" s="1"/>
  <c r="P165" i="3" s="1"/>
  <c r="P175" i="3"/>
  <c r="P174" i="3" s="1"/>
  <c r="P173" i="3" s="1"/>
  <c r="P150" i="3" s="1"/>
  <c r="R176" i="3"/>
  <c r="N224" i="3"/>
  <c r="T242" i="3"/>
  <c r="T241" i="3" s="1"/>
  <c r="R241" i="3"/>
  <c r="R237" i="3"/>
  <c r="P236" i="3"/>
  <c r="P235" i="3" s="1"/>
  <c r="P234" i="3" s="1"/>
  <c r="P233" i="3" s="1"/>
  <c r="T239" i="3"/>
  <c r="T238" i="3" s="1"/>
  <c r="R238" i="3"/>
  <c r="O506" i="3"/>
  <c r="K506" i="3"/>
  <c r="T315" i="3"/>
  <c r="N401" i="3"/>
  <c r="N357" i="3"/>
  <c r="N353" i="3" s="1"/>
  <c r="N352" i="3" s="1"/>
  <c r="N335" i="3" s="1"/>
  <c r="R351" i="3"/>
  <c r="P350" i="3"/>
  <c r="P349" i="3" s="1"/>
  <c r="P348" i="3" s="1"/>
  <c r="P347" i="3" s="1"/>
  <c r="L253" i="3"/>
  <c r="L252" i="3" s="1"/>
  <c r="L251" i="3" s="1"/>
  <c r="L223" i="3" s="1"/>
  <c r="L216" i="3" s="1"/>
  <c r="L215" i="3" s="1"/>
  <c r="R359" i="3"/>
  <c r="P358" i="3"/>
  <c r="P357" i="3" s="1"/>
  <c r="P353" i="3" s="1"/>
  <c r="P352" i="3" s="1"/>
  <c r="T320" i="3"/>
  <c r="P362" i="3"/>
  <c r="R363" i="3"/>
  <c r="N396" i="3"/>
  <c r="N390" i="3" s="1"/>
  <c r="R321" i="3"/>
  <c r="R320" i="3" s="1"/>
  <c r="T322" i="3"/>
  <c r="T321" i="3" s="1"/>
  <c r="R489" i="3"/>
  <c r="R488" i="3" s="1"/>
  <c r="R487" i="3" s="1"/>
  <c r="R429" i="3"/>
  <c r="T430" i="3"/>
  <c r="T429" i="3" s="1"/>
  <c r="N420" i="3"/>
  <c r="N419" i="3" s="1"/>
  <c r="R478" i="3"/>
  <c r="P477" i="3"/>
  <c r="P476" i="3" s="1"/>
  <c r="P475" i="3" s="1"/>
  <c r="P474" i="3" s="1"/>
  <c r="P473" i="3" s="1"/>
  <c r="N486" i="3"/>
  <c r="N485" i="3" s="1"/>
  <c r="N479" i="3" s="1"/>
  <c r="T489" i="3"/>
  <c r="T488" i="3" s="1"/>
  <c r="T487" i="3" s="1"/>
  <c r="R500" i="3"/>
  <c r="P499" i="3"/>
  <c r="P498" i="3" s="1"/>
  <c r="P497" i="3" s="1"/>
  <c r="P496" i="3" s="1"/>
  <c r="P486" i="3" s="1"/>
  <c r="P485" i="3" s="1"/>
  <c r="K500" i="2"/>
  <c r="P407" i="1"/>
  <c r="Q385" i="1"/>
  <c r="P392" i="1"/>
  <c r="N407" i="1"/>
  <c r="J506" i="3"/>
  <c r="P105" i="3"/>
  <c r="N103" i="3"/>
  <c r="N102" i="3" s="1"/>
  <c r="N97" i="3" s="1"/>
  <c r="N88" i="3" s="1"/>
  <c r="R111" i="3"/>
  <c r="R110" i="3" s="1"/>
  <c r="R109" i="3" s="1"/>
  <c r="R108" i="3" s="1"/>
  <c r="T112" i="3"/>
  <c r="T111" i="3" s="1"/>
  <c r="T110" i="3" s="1"/>
  <c r="T109" i="3" s="1"/>
  <c r="T108" i="3" s="1"/>
  <c r="R119" i="3"/>
  <c r="T120" i="3"/>
  <c r="T119" i="3" s="1"/>
  <c r="R204" i="3"/>
  <c r="R203" i="3" s="1"/>
  <c r="R202" i="3" s="1"/>
  <c r="R201" i="3" s="1"/>
  <c r="R200" i="3" s="1"/>
  <c r="T206" i="3"/>
  <c r="R205" i="3"/>
  <c r="P131" i="3"/>
  <c r="R132" i="3"/>
  <c r="N83" i="3"/>
  <c r="N82" i="3" s="1"/>
  <c r="N81" i="3" s="1"/>
  <c r="N80" i="3" s="1"/>
  <c r="N72" i="3" s="1"/>
  <c r="R199" i="3"/>
  <c r="P198" i="3"/>
  <c r="P197" i="3" s="1"/>
  <c r="P196" i="3" s="1"/>
  <c r="P195" i="3" s="1"/>
  <c r="P194" i="3" s="1"/>
  <c r="P193" i="3" s="1"/>
  <c r="P192" i="3" s="1"/>
  <c r="P427" i="3"/>
  <c r="P424" i="3" s="1"/>
  <c r="P423" i="3" s="1"/>
  <c r="P422" i="3" s="1"/>
  <c r="P421" i="3" s="1"/>
  <c r="R428" i="3"/>
  <c r="P16" i="3"/>
  <c r="P15" i="3" s="1"/>
  <c r="R17" i="3"/>
  <c r="N24" i="3"/>
  <c r="N23" i="3" s="1"/>
  <c r="P25" i="3"/>
  <c r="R388" i="3"/>
  <c r="R387" i="3" s="1"/>
  <c r="R382" i="3" s="1"/>
  <c r="T389" i="3"/>
  <c r="T388" i="3" s="1"/>
  <c r="T387" i="3" s="1"/>
  <c r="T382" i="3" s="1"/>
  <c r="R451" i="3"/>
  <c r="P450" i="3"/>
  <c r="P449" i="3" s="1"/>
  <c r="P448" i="3" s="1"/>
  <c r="P447" i="3" s="1"/>
  <c r="P446" i="3" s="1"/>
  <c r="P445" i="3" s="1"/>
  <c r="P86" i="3"/>
  <c r="R87" i="3"/>
  <c r="R121" i="3"/>
  <c r="T122" i="3"/>
  <c r="T121" i="3" s="1"/>
  <c r="T92" i="3"/>
  <c r="T91" i="3" s="1"/>
  <c r="T90" i="3" s="1"/>
  <c r="T89" i="3" s="1"/>
  <c r="R91" i="3"/>
  <c r="R90" i="3" s="1"/>
  <c r="R89" i="3" s="1"/>
  <c r="P284" i="3"/>
  <c r="P283" i="3" s="1"/>
  <c r="R285" i="3"/>
  <c r="R405" i="3"/>
  <c r="P404" i="3"/>
  <c r="T465" i="3"/>
  <c r="T464" i="3" s="1"/>
  <c r="T463" i="3" s="1"/>
  <c r="T462" i="3" s="1"/>
  <c r="R464" i="3"/>
  <c r="R463" i="3" s="1"/>
  <c r="R462" i="3" s="1"/>
  <c r="P135" i="3"/>
  <c r="P134" i="3" s="1"/>
  <c r="P133" i="3" s="1"/>
  <c r="T244" i="3"/>
  <c r="T243" i="3" s="1"/>
  <c r="T240" i="3" s="1"/>
  <c r="R243" i="3"/>
  <c r="R240" i="3" s="1"/>
  <c r="P287" i="3"/>
  <c r="R288" i="3"/>
  <c r="P286" i="3"/>
  <c r="R171" i="3"/>
  <c r="R170" i="3" s="1"/>
  <c r="T172" i="3"/>
  <c r="T171" i="3" s="1"/>
  <c r="T170" i="3" s="1"/>
  <c r="N276" i="3"/>
  <c r="N275" i="3" s="1"/>
  <c r="P277" i="3"/>
  <c r="N14" i="3"/>
  <c r="N13" i="3" s="1"/>
  <c r="N12" i="3" s="1"/>
  <c r="T104" i="3"/>
  <c r="R370" i="3"/>
  <c r="R367" i="3" s="1"/>
  <c r="R366" i="3" s="1"/>
  <c r="R365" i="3" s="1"/>
  <c r="T371" i="3"/>
  <c r="T370" i="3" s="1"/>
  <c r="T367" i="3" s="1"/>
  <c r="T366" i="3" s="1"/>
  <c r="T365" i="3" s="1"/>
  <c r="T38" i="3"/>
  <c r="T37" i="3" s="1"/>
  <c r="T36" i="3" s="1"/>
  <c r="R37" i="3"/>
  <c r="R36" i="3" s="1"/>
  <c r="P84" i="3"/>
  <c r="P83" i="3" s="1"/>
  <c r="P82" i="3" s="1"/>
  <c r="P81" i="3" s="1"/>
  <c r="P80" i="3" s="1"/>
  <c r="P72" i="3" s="1"/>
  <c r="R85" i="3"/>
  <c r="R145" i="3"/>
  <c r="P144" i="3"/>
  <c r="P143" i="3" s="1"/>
  <c r="R339" i="3"/>
  <c r="P338" i="3"/>
  <c r="P337" i="3" s="1"/>
  <c r="P336" i="3" s="1"/>
  <c r="P335" i="3" s="1"/>
  <c r="R314" i="3"/>
  <c r="P313" i="3"/>
  <c r="P312" i="3" s="1"/>
  <c r="P311" i="3" s="1"/>
  <c r="P310" i="3" s="1"/>
  <c r="R411" i="3"/>
  <c r="P410" i="3"/>
  <c r="R472" i="3"/>
  <c r="P471" i="3"/>
  <c r="P470" i="3" s="1"/>
  <c r="P469" i="3" s="1"/>
  <c r="P468" i="3" s="1"/>
  <c r="P467" i="3" s="1"/>
  <c r="R148" i="3"/>
  <c r="R147" i="3" s="1"/>
  <c r="R146" i="3" s="1"/>
  <c r="T149" i="3"/>
  <c r="T148" i="3" s="1"/>
  <c r="T147" i="3" s="1"/>
  <c r="T146" i="3" s="1"/>
  <c r="N270" i="3"/>
  <c r="N269" i="3" s="1"/>
  <c r="P271" i="3"/>
  <c r="N273" i="3"/>
  <c r="N272" i="3" s="1"/>
  <c r="P274" i="3"/>
  <c r="R403" i="3"/>
  <c r="P402" i="3"/>
  <c r="P401" i="3" s="1"/>
  <c r="T458" i="3"/>
  <c r="R457" i="3"/>
  <c r="R456" i="3"/>
  <c r="R455" i="3" s="1"/>
  <c r="R454" i="3" s="1"/>
  <c r="R453" i="3" s="1"/>
  <c r="R452" i="3" s="1"/>
  <c r="N61" i="3"/>
  <c r="N60" i="3" s="1"/>
  <c r="N59" i="3" s="1"/>
  <c r="N58" i="3" s="1"/>
  <c r="T330" i="3"/>
  <c r="T329" i="3" s="1"/>
  <c r="T328" i="3" s="1"/>
  <c r="R329" i="3"/>
  <c r="R328" i="3" s="1"/>
  <c r="N267" i="3"/>
  <c r="N266" i="3" s="1"/>
  <c r="P268" i="3"/>
  <c r="R136" i="3"/>
  <c r="T137" i="3"/>
  <c r="T136" i="3" s="1"/>
  <c r="N258" i="3"/>
  <c r="N257" i="3" s="1"/>
  <c r="P259" i="3"/>
  <c r="N261" i="3"/>
  <c r="N260" i="3" s="1"/>
  <c r="P262" i="3"/>
  <c r="R399" i="3"/>
  <c r="P398" i="3"/>
  <c r="P397" i="3" s="1"/>
  <c r="R484" i="3"/>
  <c r="P483" i="3"/>
  <c r="P482" i="3" s="1"/>
  <c r="P481" i="3" s="1"/>
  <c r="P480" i="3" s="1"/>
  <c r="N128" i="3"/>
  <c r="N127" i="3" s="1"/>
  <c r="N126" i="3" s="1"/>
  <c r="N107" i="3" s="1"/>
  <c r="N106" i="3" s="1"/>
  <c r="L14" i="3"/>
  <c r="L13" i="3" s="1"/>
  <c r="L12" i="3" s="1"/>
  <c r="L11" i="3" s="1"/>
  <c r="L10" i="3" s="1"/>
  <c r="L9" i="3" s="1"/>
  <c r="P281" i="3"/>
  <c r="P280" i="3" s="1"/>
  <c r="P279" i="3" s="1"/>
  <c r="P278" i="3" s="1"/>
  <c r="R282" i="3"/>
  <c r="T156" i="3"/>
  <c r="T155" i="3" s="1"/>
  <c r="T154" i="3" s="1"/>
  <c r="T153" i="3" s="1"/>
  <c r="T152" i="3" s="1"/>
  <c r="T151" i="3" s="1"/>
  <c r="R155" i="3"/>
  <c r="R154" i="3" s="1"/>
  <c r="R153" i="3" s="1"/>
  <c r="R152" i="3" s="1"/>
  <c r="R151" i="3" s="1"/>
  <c r="R163" i="3"/>
  <c r="R162" i="3" s="1"/>
  <c r="R157" i="3" s="1"/>
  <c r="T164" i="3"/>
  <c r="T163" i="3" s="1"/>
  <c r="T162" i="3" s="1"/>
  <c r="T157" i="3" s="1"/>
  <c r="P53" i="3"/>
  <c r="P52" i="3" s="1"/>
  <c r="P34" i="3" s="1"/>
  <c r="R54" i="3"/>
  <c r="R20" i="3"/>
  <c r="T21" i="3"/>
  <c r="T20" i="3" s="1"/>
  <c r="R315" i="3"/>
  <c r="R138" i="3"/>
  <c r="T139" i="3"/>
  <c r="T138" i="3" s="1"/>
  <c r="N255" i="3"/>
  <c r="N254" i="3" s="1"/>
  <c r="N253" i="3" s="1"/>
  <c r="N252" i="3" s="1"/>
  <c r="P256" i="3"/>
  <c r="N409" i="3"/>
  <c r="N408" i="3" s="1"/>
  <c r="N407" i="3" s="1"/>
  <c r="N406" i="3" s="1"/>
  <c r="N381" i="3" s="1"/>
  <c r="T44" i="3"/>
  <c r="T43" i="3" s="1"/>
  <c r="T42" i="3" s="1"/>
  <c r="R43" i="3"/>
  <c r="R42" i="3" s="1"/>
  <c r="R130" i="3"/>
  <c r="P129" i="3"/>
  <c r="T377" i="3"/>
  <c r="T376" i="3" s="1"/>
  <c r="T375" i="3" s="1"/>
  <c r="R376" i="3"/>
  <c r="R375" i="3" s="1"/>
  <c r="R413" i="3"/>
  <c r="P412" i="3"/>
  <c r="P454" i="3"/>
  <c r="P453" i="3" s="1"/>
  <c r="P452" i="3" s="1"/>
  <c r="R66" i="3"/>
  <c r="P65" i="3"/>
  <c r="R64" i="3"/>
  <c r="P62" i="3"/>
  <c r="R99" i="3"/>
  <c r="R98" i="3" s="1"/>
  <c r="T101" i="3"/>
  <c r="R100" i="3"/>
  <c r="T30" i="3"/>
  <c r="T29" i="3" s="1"/>
  <c r="T28" i="3" s="1"/>
  <c r="T27" i="3" s="1"/>
  <c r="T26" i="3" s="1"/>
  <c r="R29" i="3"/>
  <c r="R28" i="3" s="1"/>
  <c r="R27" i="3" s="1"/>
  <c r="R26" i="3" s="1"/>
  <c r="T76" i="3"/>
  <c r="T75" i="3" s="1"/>
  <c r="T74" i="3" s="1"/>
  <c r="T73" i="3" s="1"/>
  <c r="R75" i="3"/>
  <c r="R74" i="3" s="1"/>
  <c r="R73" i="3" s="1"/>
  <c r="N279" i="3"/>
  <c r="N278" i="3" s="1"/>
  <c r="N264" i="3"/>
  <c r="N263" i="3" s="1"/>
  <c r="P265" i="3"/>
  <c r="T51" i="3"/>
  <c r="T50" i="3" s="1"/>
  <c r="R50" i="3"/>
  <c r="P118" i="3"/>
  <c r="P117" i="3" s="1"/>
  <c r="P116" i="3" s="1"/>
  <c r="R141" i="3"/>
  <c r="R140" i="3" s="1"/>
  <c r="T142" i="3"/>
  <c r="T141" i="3" s="1"/>
  <c r="T140" i="3" s="1"/>
  <c r="R232" i="3"/>
  <c r="P231" i="3"/>
  <c r="P230" i="3"/>
  <c r="P226" i="3" s="1"/>
  <c r="P225" i="3" s="1"/>
  <c r="R394" i="3"/>
  <c r="R393" i="3" s="1"/>
  <c r="R392" i="3" s="1"/>
  <c r="R391" i="3" s="1"/>
  <c r="T395" i="3"/>
  <c r="T394" i="3" s="1"/>
  <c r="T393" i="3" s="1"/>
  <c r="T392" i="3" s="1"/>
  <c r="T391" i="3" s="1"/>
  <c r="J500" i="2"/>
  <c r="Q500" i="2"/>
  <c r="S159" i="1"/>
  <c r="Q159" i="1"/>
  <c r="Q471" i="1" s="1"/>
  <c r="R260" i="1"/>
  <c r="O159" i="1"/>
  <c r="O471" i="1" s="1"/>
  <c r="J460" i="1"/>
  <c r="L460" i="1" s="1"/>
  <c r="J301" i="1"/>
  <c r="L301" i="1" s="1"/>
  <c r="K385" i="1"/>
  <c r="T264" i="1"/>
  <c r="T263" i="1" s="1"/>
  <c r="T260" i="1" s="1"/>
  <c r="K22" i="4"/>
  <c r="K21" i="4" s="1"/>
  <c r="I98" i="4"/>
  <c r="I77" i="4" s="1"/>
  <c r="I76" i="4" s="1"/>
  <c r="K65" i="4"/>
  <c r="I43" i="4"/>
  <c r="K98" i="4"/>
  <c r="K77" i="4" s="1"/>
  <c r="K76" i="4" s="1"/>
  <c r="I65" i="4"/>
  <c r="I22" i="4"/>
  <c r="I21" i="4" s="1"/>
  <c r="I14" i="4" s="1"/>
  <c r="K43" i="4"/>
  <c r="K14" i="4" s="1"/>
  <c r="E134" i="4"/>
  <c r="P265" i="1"/>
  <c r="P256" i="1" s="1"/>
  <c r="P255" i="1" s="1"/>
  <c r="M159" i="1"/>
  <c r="M471" i="1" s="1"/>
  <c r="T64" i="1"/>
  <c r="P119" i="1"/>
  <c r="P111" i="1" s="1"/>
  <c r="S471" i="1"/>
  <c r="N111" i="1"/>
  <c r="N63" i="1"/>
  <c r="R64" i="1"/>
  <c r="N160" i="1"/>
  <c r="P76" i="1"/>
  <c r="P75" i="1" s="1"/>
  <c r="P74" i="1" s="1"/>
  <c r="P63" i="1" s="1"/>
  <c r="N437" i="1"/>
  <c r="N431" i="1" s="1"/>
  <c r="N430" i="1" s="1"/>
  <c r="N429" i="1" s="1"/>
  <c r="J330" i="1"/>
  <c r="L330" i="1" s="1"/>
  <c r="R421" i="1"/>
  <c r="R420" i="1" s="1"/>
  <c r="T422" i="1"/>
  <c r="T421" i="1" s="1"/>
  <c r="T420" i="1" s="1"/>
  <c r="T335" i="1"/>
  <c r="T334" i="1" s="1"/>
  <c r="T333" i="1" s="1"/>
  <c r="T332" i="1" s="1"/>
  <c r="T331" i="1" s="1"/>
  <c r="R334" i="1"/>
  <c r="R333" i="1" s="1"/>
  <c r="R332" i="1" s="1"/>
  <c r="R331" i="1" s="1"/>
  <c r="T396" i="1"/>
  <c r="T395" i="1" s="1"/>
  <c r="T394" i="1" s="1"/>
  <c r="T393" i="1" s="1"/>
  <c r="R395" i="1"/>
  <c r="R394" i="1" s="1"/>
  <c r="R393" i="1" s="1"/>
  <c r="R405" i="1"/>
  <c r="R404" i="1" s="1"/>
  <c r="T406" i="1"/>
  <c r="T405" i="1" s="1"/>
  <c r="T404" i="1" s="1"/>
  <c r="T307" i="1"/>
  <c r="T306" i="1" s="1"/>
  <c r="R306" i="1"/>
  <c r="J41" i="1"/>
  <c r="L42" i="1"/>
  <c r="R367" i="1"/>
  <c r="R366" i="1" s="1"/>
  <c r="T368" i="1"/>
  <c r="T367" i="1" s="1"/>
  <c r="T366" i="1" s="1"/>
  <c r="T319" i="1"/>
  <c r="T318" i="1" s="1"/>
  <c r="R318" i="1"/>
  <c r="T362" i="1"/>
  <c r="T361" i="1" s="1"/>
  <c r="R361" i="1"/>
  <c r="R464" i="1"/>
  <c r="R463" i="1" s="1"/>
  <c r="R462" i="1" s="1"/>
  <c r="R461" i="1" s="1"/>
  <c r="T465" i="1"/>
  <c r="T464" i="1" s="1"/>
  <c r="T463" i="1" s="1"/>
  <c r="T462" i="1" s="1"/>
  <c r="T461" i="1" s="1"/>
  <c r="R22" i="1"/>
  <c r="T23" i="1"/>
  <c r="T22" i="1" s="1"/>
  <c r="R24" i="1"/>
  <c r="T25" i="1"/>
  <c r="T24" i="1" s="1"/>
  <c r="P104" i="1"/>
  <c r="P100" i="1" s="1"/>
  <c r="P99" i="1" s="1"/>
  <c r="P98" i="1" s="1"/>
  <c r="P97" i="1" s="1"/>
  <c r="R105" i="1"/>
  <c r="T189" i="1"/>
  <c r="T188" i="1" s="1"/>
  <c r="T184" i="1" s="1"/>
  <c r="R188" i="1"/>
  <c r="R184" i="1" s="1"/>
  <c r="R253" i="1"/>
  <c r="R252" i="1" s="1"/>
  <c r="R251" i="1" s="1"/>
  <c r="T254" i="1"/>
  <c r="T253" i="1" s="1"/>
  <c r="T252" i="1" s="1"/>
  <c r="T251" i="1" s="1"/>
  <c r="R317" i="1"/>
  <c r="P316" i="1"/>
  <c r="P315" i="1" s="1"/>
  <c r="P314" i="1" s="1"/>
  <c r="P313" i="1" s="1"/>
  <c r="L387" i="1"/>
  <c r="J386" i="1"/>
  <c r="T27" i="1"/>
  <c r="T26" i="1" s="1"/>
  <c r="R26" i="1"/>
  <c r="T110" i="1"/>
  <c r="T109" i="1" s="1"/>
  <c r="T108" i="1" s="1"/>
  <c r="T107" i="1" s="1"/>
  <c r="T106" i="1" s="1"/>
  <c r="R109" i="1"/>
  <c r="R108" i="1" s="1"/>
  <c r="R107" i="1" s="1"/>
  <c r="R106" i="1" s="1"/>
  <c r="P170" i="1"/>
  <c r="P169" i="1" s="1"/>
  <c r="R223" i="1"/>
  <c r="R222" i="1" s="1"/>
  <c r="T224" i="1"/>
  <c r="T223" i="1" s="1"/>
  <c r="T222" i="1" s="1"/>
  <c r="P200" i="1"/>
  <c r="P199" i="1" s="1"/>
  <c r="R201" i="1"/>
  <c r="P341" i="1"/>
  <c r="P340" i="1" s="1"/>
  <c r="P339" i="1" s="1"/>
  <c r="P358" i="1"/>
  <c r="P357" i="1" s="1"/>
  <c r="P356" i="1" s="1"/>
  <c r="J453" i="1"/>
  <c r="L453" i="1" s="1"/>
  <c r="L454" i="1"/>
  <c r="T86" i="1"/>
  <c r="T85" i="1" s="1"/>
  <c r="T84" i="1" s="1"/>
  <c r="R85" i="1"/>
  <c r="R84" i="1" s="1"/>
  <c r="T80" i="1"/>
  <c r="T79" i="1" s="1"/>
  <c r="R79" i="1"/>
  <c r="R179" i="1"/>
  <c r="R176" i="1" s="1"/>
  <c r="T180" i="1"/>
  <c r="T179" i="1" s="1"/>
  <c r="T176" i="1" s="1"/>
  <c r="P203" i="1"/>
  <c r="P202" i="1" s="1"/>
  <c r="R204" i="1"/>
  <c r="R277" i="1"/>
  <c r="R276" i="1" s="1"/>
  <c r="T278" i="1"/>
  <c r="T277" i="1" s="1"/>
  <c r="T276" i="1" s="1"/>
  <c r="N329" i="1"/>
  <c r="T353" i="1"/>
  <c r="T352" i="1" s="1"/>
  <c r="R352" i="1"/>
  <c r="L392" i="1"/>
  <c r="R266" i="1"/>
  <c r="T267" i="1"/>
  <c r="T266" i="1" s="1"/>
  <c r="R281" i="1"/>
  <c r="R280" i="1" s="1"/>
  <c r="R279" i="1" s="1"/>
  <c r="T282" i="1"/>
  <c r="T281" i="1" s="1"/>
  <c r="T280" i="1" s="1"/>
  <c r="T279" i="1" s="1"/>
  <c r="N12" i="1"/>
  <c r="N11" i="1" s="1"/>
  <c r="N10" i="1" s="1"/>
  <c r="N9" i="1" s="1"/>
  <c r="P13" i="1"/>
  <c r="R164" i="1"/>
  <c r="R163" i="1" s="1"/>
  <c r="T165" i="1"/>
  <c r="T164" i="1" s="1"/>
  <c r="T163" i="1" s="1"/>
  <c r="P209" i="1"/>
  <c r="P208" i="1" s="1"/>
  <c r="R210" i="1"/>
  <c r="J300" i="1"/>
  <c r="L300" i="1" s="1"/>
  <c r="J195" i="1"/>
  <c r="L196" i="1"/>
  <c r="J169" i="1"/>
  <c r="L169" i="1" s="1"/>
  <c r="L170" i="1"/>
  <c r="R238" i="1"/>
  <c r="R231" i="1" s="1"/>
  <c r="R239" i="1"/>
  <c r="T240" i="1"/>
  <c r="T343" i="1"/>
  <c r="T342" i="1" s="1"/>
  <c r="R342" i="1"/>
  <c r="R293" i="1"/>
  <c r="R292" i="1" s="1"/>
  <c r="R291" i="1" s="1"/>
  <c r="T294" i="1"/>
  <c r="T293" i="1" s="1"/>
  <c r="T292" i="1" s="1"/>
  <c r="T291" i="1" s="1"/>
  <c r="L379" i="1"/>
  <c r="J378" i="1"/>
  <c r="L378" i="1" s="1"/>
  <c r="R14" i="1"/>
  <c r="T15" i="1"/>
  <c r="T14" i="1" s="1"/>
  <c r="J20" i="1"/>
  <c r="L21" i="1"/>
  <c r="L145" i="1"/>
  <c r="J144" i="1"/>
  <c r="L144" i="1" s="1"/>
  <c r="T285" i="1"/>
  <c r="T284" i="1" s="1"/>
  <c r="R275" i="1"/>
  <c r="P274" i="1"/>
  <c r="R354" i="1"/>
  <c r="T355" i="1"/>
  <c r="T354" i="1" s="1"/>
  <c r="T17" i="1"/>
  <c r="T16" i="1" s="1"/>
  <c r="R16" i="1"/>
  <c r="R82" i="1"/>
  <c r="R81" i="1" s="1"/>
  <c r="T83" i="1"/>
  <c r="T82" i="1" s="1"/>
  <c r="T81" i="1" s="1"/>
  <c r="J255" i="1"/>
  <c r="L255" i="1" s="1"/>
  <c r="L256" i="1"/>
  <c r="R226" i="1"/>
  <c r="R225" i="1" s="1"/>
  <c r="T227" i="1"/>
  <c r="T226" i="1" s="1"/>
  <c r="T225" i="1" s="1"/>
  <c r="R228" i="1"/>
  <c r="R229" i="1"/>
  <c r="T230" i="1"/>
  <c r="J285" i="1"/>
  <c r="L288" i="1"/>
  <c r="R425" i="1"/>
  <c r="R424" i="1" s="1"/>
  <c r="T426" i="1"/>
  <c r="T425" i="1" s="1"/>
  <c r="T424" i="1" s="1"/>
  <c r="T419" i="1" s="1"/>
  <c r="T407" i="1" s="1"/>
  <c r="R43" i="1"/>
  <c r="T44" i="1"/>
  <c r="T43" i="1" s="1"/>
  <c r="N195" i="1"/>
  <c r="N194" i="1" s="1"/>
  <c r="N193" i="1" s="1"/>
  <c r="T345" i="1"/>
  <c r="T344" i="1" s="1"/>
  <c r="R344" i="1"/>
  <c r="R309" i="1"/>
  <c r="P308" i="1"/>
  <c r="P305" i="1" s="1"/>
  <c r="P301" i="1" s="1"/>
  <c r="P300" i="1" s="1"/>
  <c r="R445" i="1"/>
  <c r="T446" i="1"/>
  <c r="T445" i="1" s="1"/>
  <c r="T125" i="1"/>
  <c r="T124" i="1" s="1"/>
  <c r="T123" i="1" s="1"/>
  <c r="R124" i="1"/>
  <c r="R123" i="1" s="1"/>
  <c r="L100" i="1"/>
  <c r="J99" i="1"/>
  <c r="R47" i="1"/>
  <c r="T48" i="1"/>
  <c r="T47" i="1" s="1"/>
  <c r="R191" i="1"/>
  <c r="R190" i="1" s="1"/>
  <c r="T192" i="1"/>
  <c r="T191" i="1" s="1"/>
  <c r="T190" i="1" s="1"/>
  <c r="L163" i="1"/>
  <c r="J162" i="1"/>
  <c r="P212" i="1"/>
  <c r="P211" i="1" s="1"/>
  <c r="R213" i="1"/>
  <c r="T269" i="1"/>
  <c r="T268" i="1" s="1"/>
  <c r="R268" i="1"/>
  <c r="L371" i="1"/>
  <c r="R469" i="1"/>
  <c r="P468" i="1"/>
  <c r="P467" i="1" s="1"/>
  <c r="P466" i="1" s="1"/>
  <c r="P460" i="1" s="1"/>
  <c r="P453" i="1" s="1"/>
  <c r="P435" i="1"/>
  <c r="P432" i="1" s="1"/>
  <c r="R436" i="1"/>
  <c r="P440" i="1"/>
  <c r="R441" i="1"/>
  <c r="T89" i="1"/>
  <c r="T88" i="1" s="1"/>
  <c r="T87" i="1" s="1"/>
  <c r="R88" i="1"/>
  <c r="R87" i="1" s="1"/>
  <c r="J75" i="1"/>
  <c r="L76" i="1"/>
  <c r="P215" i="1"/>
  <c r="P214" i="1" s="1"/>
  <c r="R216" i="1"/>
  <c r="R285" i="1"/>
  <c r="R284" i="1" s="1"/>
  <c r="R402" i="1"/>
  <c r="R401" i="1" s="1"/>
  <c r="T403" i="1"/>
  <c r="T402" i="1" s="1"/>
  <c r="T401" i="1" s="1"/>
  <c r="J431" i="1"/>
  <c r="L432" i="1"/>
  <c r="R121" i="1"/>
  <c r="R120" i="1" s="1"/>
  <c r="T122" i="1"/>
  <c r="T121" i="1" s="1"/>
  <c r="T120" i="1" s="1"/>
  <c r="T131" i="1"/>
  <c r="T130" i="1" s="1"/>
  <c r="T129" i="1" s="1"/>
  <c r="T128" i="1" s="1"/>
  <c r="T127" i="1" s="1"/>
  <c r="T126" i="1" s="1"/>
  <c r="R130" i="1"/>
  <c r="R129" i="1" s="1"/>
  <c r="R128" i="1" s="1"/>
  <c r="R127" i="1" s="1"/>
  <c r="R126" i="1" s="1"/>
  <c r="R273" i="1"/>
  <c r="P271" i="1"/>
  <c r="R219" i="1"/>
  <c r="P218" i="1"/>
  <c r="P217" i="1" s="1"/>
  <c r="P166" i="1"/>
  <c r="P162" i="1" s="1"/>
  <c r="P161" i="1" s="1"/>
  <c r="R168" i="1"/>
  <c r="P167" i="1"/>
  <c r="P206" i="1"/>
  <c r="P205" i="1" s="1"/>
  <c r="R207" i="1"/>
  <c r="T434" i="1"/>
  <c r="T433" i="1" s="1"/>
  <c r="R433" i="1"/>
  <c r="R372" i="1"/>
  <c r="R371" i="1" s="1"/>
  <c r="R373" i="1"/>
  <c r="T374" i="1"/>
  <c r="R451" i="1"/>
  <c r="R450" i="1" s="1"/>
  <c r="R449" i="1" s="1"/>
  <c r="R448" i="1" s="1"/>
  <c r="R447" i="1" s="1"/>
  <c r="T452" i="1"/>
  <c r="T451" i="1" s="1"/>
  <c r="T450" i="1" s="1"/>
  <c r="T449" i="1" s="1"/>
  <c r="T448" i="1" s="1"/>
  <c r="T447" i="1" s="1"/>
  <c r="R443" i="1"/>
  <c r="T444" i="1"/>
  <c r="T443" i="1" s="1"/>
  <c r="P21" i="1"/>
  <c r="P20" i="1" s="1"/>
  <c r="P19" i="1" s="1"/>
  <c r="T78" i="1"/>
  <c r="T77" i="1" s="1"/>
  <c r="R77" i="1"/>
  <c r="J133" i="1"/>
  <c r="L134" i="1"/>
  <c r="R174" i="1"/>
  <c r="R171" i="1" s="1"/>
  <c r="T175" i="1"/>
  <c r="T174" i="1" s="1"/>
  <c r="T171" i="1" s="1"/>
  <c r="P197" i="1"/>
  <c r="P196" i="1" s="1"/>
  <c r="R198" i="1"/>
  <c r="L220" i="1"/>
  <c r="K193" i="1"/>
  <c r="K159" i="1" s="1"/>
  <c r="K471" i="1" s="1"/>
  <c r="L314" i="1"/>
  <c r="J313" i="1"/>
  <c r="L313" i="1" s="1"/>
  <c r="N283" i="1"/>
  <c r="P380" i="1"/>
  <c r="P379" i="1" s="1"/>
  <c r="P378" i="1" s="1"/>
  <c r="P370" i="1" s="1"/>
  <c r="P369" i="1" s="1"/>
  <c r="R381" i="1"/>
  <c r="P438" i="1"/>
  <c r="R439" i="1"/>
  <c r="R61" i="1"/>
  <c r="R60" i="1" s="1"/>
  <c r="R59" i="1" s="1"/>
  <c r="R58" i="1" s="1"/>
  <c r="T62" i="1"/>
  <c r="T61" i="1" s="1"/>
  <c r="T60" i="1" s="1"/>
  <c r="T59" i="1" s="1"/>
  <c r="T58" i="1" s="1"/>
  <c r="R157" i="1"/>
  <c r="R156" i="1"/>
  <c r="R151" i="1" s="1"/>
  <c r="T158" i="1"/>
  <c r="P221" i="1"/>
  <c r="P220" i="1" s="1"/>
  <c r="R359" i="1"/>
  <c r="R358" i="1" s="1"/>
  <c r="R357" i="1" s="1"/>
  <c r="R356" i="1" s="1"/>
  <c r="T360" i="1"/>
  <c r="T359" i="1" s="1"/>
  <c r="T358" i="1" s="1"/>
  <c r="T357" i="1" s="1"/>
  <c r="T356" i="1" s="1"/>
  <c r="R458" i="1"/>
  <c r="R457" i="1" s="1"/>
  <c r="R456" i="1" s="1"/>
  <c r="R455" i="1" s="1"/>
  <c r="R454" i="1" s="1"/>
  <c r="T459" i="1"/>
  <c r="T458" i="1" s="1"/>
  <c r="T457" i="1" s="1"/>
  <c r="T456" i="1" s="1"/>
  <c r="T455" i="1" s="1"/>
  <c r="T454" i="1" s="1"/>
  <c r="T36" i="1"/>
  <c r="T35" i="1" s="1"/>
  <c r="T34" i="1" s="1"/>
  <c r="T33" i="1" s="1"/>
  <c r="T32" i="1" s="1"/>
  <c r="R35" i="1"/>
  <c r="R34" i="1" s="1"/>
  <c r="R33" i="1" s="1"/>
  <c r="R32" i="1" s="1"/>
  <c r="R136" i="1"/>
  <c r="R135" i="1" s="1"/>
  <c r="R134" i="1" s="1"/>
  <c r="R133" i="1" s="1"/>
  <c r="R132" i="1" s="1"/>
  <c r="T137" i="1"/>
  <c r="T136" i="1" s="1"/>
  <c r="T135" i="1" s="1"/>
  <c r="T134" i="1" s="1"/>
  <c r="T133" i="1" s="1"/>
  <c r="T132" i="1" s="1"/>
  <c r="T31" i="1"/>
  <c r="T30" i="1" s="1"/>
  <c r="T29" i="1" s="1"/>
  <c r="R30" i="1"/>
  <c r="R29" i="1" s="1"/>
  <c r="R52" i="1"/>
  <c r="P51" i="1"/>
  <c r="P50" i="1" s="1"/>
  <c r="P41" i="1" s="1"/>
  <c r="P40" i="1" s="1"/>
  <c r="R321" i="1"/>
  <c r="R320" i="1" s="1"/>
  <c r="T322" i="1"/>
  <c r="T321" i="1" s="1"/>
  <c r="T320" i="1" s="1"/>
  <c r="P351" i="1"/>
  <c r="P350" i="1" s="1"/>
  <c r="P349" i="1" s="1"/>
  <c r="T47" i="3" l="1"/>
  <c r="T46" i="3" s="1"/>
  <c r="T45" i="3" s="1"/>
  <c r="R47" i="3"/>
  <c r="R46" i="3" s="1"/>
  <c r="R45" i="3" s="1"/>
  <c r="P61" i="3"/>
  <c r="P60" i="3" s="1"/>
  <c r="P59" i="3" s="1"/>
  <c r="P58" i="3" s="1"/>
  <c r="T49" i="3"/>
  <c r="T48" i="3" s="1"/>
  <c r="R48" i="3"/>
  <c r="T71" i="3"/>
  <c r="T70" i="3" s="1"/>
  <c r="T69" i="3" s="1"/>
  <c r="T68" i="3" s="1"/>
  <c r="T67" i="3" s="1"/>
  <c r="R70" i="3"/>
  <c r="R69" i="3" s="1"/>
  <c r="R68" i="3" s="1"/>
  <c r="R67" i="3" s="1"/>
  <c r="P128" i="3"/>
  <c r="P127" i="3" s="1"/>
  <c r="P126" i="3" s="1"/>
  <c r="P107" i="3" s="1"/>
  <c r="P106" i="3" s="1"/>
  <c r="R166" i="3"/>
  <c r="R165" i="3" s="1"/>
  <c r="T169" i="3"/>
  <c r="T168" i="3" s="1"/>
  <c r="T167" i="3" s="1"/>
  <c r="T166" i="3" s="1"/>
  <c r="T165" i="3" s="1"/>
  <c r="R168" i="3"/>
  <c r="R167" i="3" s="1"/>
  <c r="R175" i="3"/>
  <c r="R174" i="3" s="1"/>
  <c r="R173" i="3" s="1"/>
  <c r="R150" i="3" s="1"/>
  <c r="T176" i="3"/>
  <c r="T175" i="3" s="1"/>
  <c r="T174" i="3" s="1"/>
  <c r="T173" i="3" s="1"/>
  <c r="T237" i="3"/>
  <c r="T236" i="3" s="1"/>
  <c r="T235" i="3" s="1"/>
  <c r="T234" i="3" s="1"/>
  <c r="T233" i="3" s="1"/>
  <c r="R236" i="3"/>
  <c r="R235" i="3" s="1"/>
  <c r="R234" i="3" s="1"/>
  <c r="R233" i="3" s="1"/>
  <c r="P224" i="3"/>
  <c r="L506" i="3"/>
  <c r="R350" i="3"/>
  <c r="R349" i="3" s="1"/>
  <c r="R348" i="3" s="1"/>
  <c r="R347" i="3" s="1"/>
  <c r="T351" i="3"/>
  <c r="T350" i="3" s="1"/>
  <c r="T349" i="3" s="1"/>
  <c r="T348" i="3" s="1"/>
  <c r="T347" i="3" s="1"/>
  <c r="T363" i="3"/>
  <c r="T362" i="3" s="1"/>
  <c r="R362" i="3"/>
  <c r="R358" i="3"/>
  <c r="R357" i="3" s="1"/>
  <c r="R353" i="3" s="1"/>
  <c r="R352" i="3" s="1"/>
  <c r="T359" i="3"/>
  <c r="T358" i="3" s="1"/>
  <c r="T357" i="3" s="1"/>
  <c r="T353" i="3" s="1"/>
  <c r="T352" i="3" s="1"/>
  <c r="P466" i="3"/>
  <c r="R477" i="3"/>
  <c r="R476" i="3" s="1"/>
  <c r="R475" i="3" s="1"/>
  <c r="R474" i="3" s="1"/>
  <c r="R473" i="3" s="1"/>
  <c r="T478" i="3"/>
  <c r="T477" i="3" s="1"/>
  <c r="T476" i="3" s="1"/>
  <c r="T475" i="3" s="1"/>
  <c r="T474" i="3" s="1"/>
  <c r="T473" i="3" s="1"/>
  <c r="P479" i="3"/>
  <c r="T500" i="3"/>
  <c r="T499" i="3" s="1"/>
  <c r="T498" i="3" s="1"/>
  <c r="T497" i="3" s="1"/>
  <c r="T496" i="3" s="1"/>
  <c r="T486" i="3" s="1"/>
  <c r="T485" i="3" s="1"/>
  <c r="R499" i="3"/>
  <c r="R498" i="3" s="1"/>
  <c r="R497" i="3" s="1"/>
  <c r="R496" i="3" s="1"/>
  <c r="R486" i="3" s="1"/>
  <c r="R485" i="3" s="1"/>
  <c r="N496" i="2"/>
  <c r="N385" i="1"/>
  <c r="R419" i="1"/>
  <c r="R407" i="1" s="1"/>
  <c r="N251" i="3"/>
  <c r="N223" i="3" s="1"/>
  <c r="N216" i="3" s="1"/>
  <c r="N215" i="3" s="1"/>
  <c r="T150" i="3"/>
  <c r="T399" i="3"/>
  <c r="T398" i="3" s="1"/>
  <c r="T397" i="3" s="1"/>
  <c r="R398" i="3"/>
  <c r="R397" i="3" s="1"/>
  <c r="P267" i="3"/>
  <c r="P266" i="3" s="1"/>
  <c r="R268" i="3"/>
  <c r="P270" i="3"/>
  <c r="P269" i="3" s="1"/>
  <c r="R271" i="3"/>
  <c r="T411" i="3"/>
  <c r="T410" i="3" s="1"/>
  <c r="R410" i="3"/>
  <c r="R338" i="3"/>
  <c r="R337" i="3" s="1"/>
  <c r="R336" i="3" s="1"/>
  <c r="R335" i="3" s="1"/>
  <c r="T339" i="3"/>
  <c r="T338" i="3" s="1"/>
  <c r="T337" i="3" s="1"/>
  <c r="T336" i="3" s="1"/>
  <c r="T405" i="3"/>
  <c r="T404" i="3" s="1"/>
  <c r="R404" i="3"/>
  <c r="R16" i="3"/>
  <c r="R15" i="3" s="1"/>
  <c r="T17" i="3"/>
  <c r="T16" i="3" s="1"/>
  <c r="T15" i="3" s="1"/>
  <c r="T132" i="3"/>
  <c r="T131" i="3" s="1"/>
  <c r="R131" i="3"/>
  <c r="T205" i="3"/>
  <c r="T204" i="3"/>
  <c r="T203" i="3" s="1"/>
  <c r="T202" i="3" s="1"/>
  <c r="T201" i="3" s="1"/>
  <c r="T200" i="3" s="1"/>
  <c r="R105" i="3"/>
  <c r="P103" i="3"/>
  <c r="P102" i="3" s="1"/>
  <c r="P97" i="3" s="1"/>
  <c r="P88" i="3" s="1"/>
  <c r="R265" i="3"/>
  <c r="P264" i="3"/>
  <c r="P263" i="3" s="1"/>
  <c r="T64" i="3"/>
  <c r="T62" i="3" s="1"/>
  <c r="R62" i="3"/>
  <c r="R281" i="3"/>
  <c r="R280" i="3" s="1"/>
  <c r="T282" i="3"/>
  <c r="T281" i="3" s="1"/>
  <c r="T280" i="3" s="1"/>
  <c r="P261" i="3"/>
  <c r="P260" i="3" s="1"/>
  <c r="R262" i="3"/>
  <c r="T403" i="3"/>
  <c r="T402" i="3" s="1"/>
  <c r="T401" i="3" s="1"/>
  <c r="R402" i="3"/>
  <c r="R35" i="3"/>
  <c r="N11" i="3"/>
  <c r="N10" i="3" s="1"/>
  <c r="N9" i="3" s="1"/>
  <c r="T285" i="3"/>
  <c r="T284" i="3" s="1"/>
  <c r="T283" i="3" s="1"/>
  <c r="R284" i="3"/>
  <c r="R283" i="3" s="1"/>
  <c r="R450" i="3"/>
  <c r="R449" i="3" s="1"/>
  <c r="R448" i="3" s="1"/>
  <c r="R447" i="3" s="1"/>
  <c r="R446" i="3" s="1"/>
  <c r="R445" i="3" s="1"/>
  <c r="T451" i="3"/>
  <c r="T450" i="3" s="1"/>
  <c r="T449" i="3" s="1"/>
  <c r="T448" i="3" s="1"/>
  <c r="T447" i="3" s="1"/>
  <c r="T446" i="3" s="1"/>
  <c r="T445" i="3" s="1"/>
  <c r="R198" i="3"/>
  <c r="R197" i="3" s="1"/>
  <c r="R196" i="3" s="1"/>
  <c r="R195" i="3" s="1"/>
  <c r="R194" i="3" s="1"/>
  <c r="R193" i="3" s="1"/>
  <c r="R192" i="3" s="1"/>
  <c r="T199" i="3"/>
  <c r="T198" i="3" s="1"/>
  <c r="T197" i="3" s="1"/>
  <c r="T196" i="3" s="1"/>
  <c r="T195" i="3" s="1"/>
  <c r="T194" i="3" s="1"/>
  <c r="T193" i="3" s="1"/>
  <c r="T192" i="3" s="1"/>
  <c r="T100" i="3"/>
  <c r="T99" i="3"/>
  <c r="T98" i="3" s="1"/>
  <c r="T484" i="3"/>
  <c r="T483" i="3" s="1"/>
  <c r="T482" i="3" s="1"/>
  <c r="T481" i="3" s="1"/>
  <c r="T480" i="3" s="1"/>
  <c r="R483" i="3"/>
  <c r="R482" i="3" s="1"/>
  <c r="R481" i="3" s="1"/>
  <c r="R480" i="3" s="1"/>
  <c r="T135" i="3"/>
  <c r="T134" i="3" s="1"/>
  <c r="T133" i="3" s="1"/>
  <c r="P273" i="3"/>
  <c r="P272" i="3" s="1"/>
  <c r="R274" i="3"/>
  <c r="T472" i="3"/>
  <c r="T471" i="3" s="1"/>
  <c r="T470" i="3" s="1"/>
  <c r="T469" i="3" s="1"/>
  <c r="T468" i="3" s="1"/>
  <c r="T467" i="3" s="1"/>
  <c r="T466" i="3" s="1"/>
  <c r="R471" i="3"/>
  <c r="R470" i="3" s="1"/>
  <c r="R469" i="3" s="1"/>
  <c r="R468" i="3" s="1"/>
  <c r="R467" i="3" s="1"/>
  <c r="R466" i="3" s="1"/>
  <c r="R313" i="3"/>
  <c r="R312" i="3" s="1"/>
  <c r="R311" i="3" s="1"/>
  <c r="R310" i="3" s="1"/>
  <c r="T314" i="3"/>
  <c r="T313" i="3" s="1"/>
  <c r="T312" i="3" s="1"/>
  <c r="T311" i="3" s="1"/>
  <c r="T310" i="3" s="1"/>
  <c r="R144" i="3"/>
  <c r="R143" i="3" s="1"/>
  <c r="T145" i="3"/>
  <c r="T144" i="3" s="1"/>
  <c r="T143" i="3" s="1"/>
  <c r="T35" i="3"/>
  <c r="R277" i="3"/>
  <c r="P276" i="3"/>
  <c r="P275" i="3" s="1"/>
  <c r="R86" i="3"/>
  <c r="T87" i="3"/>
  <c r="T86" i="3" s="1"/>
  <c r="P24" i="3"/>
  <c r="P23" i="3" s="1"/>
  <c r="P14" i="3" s="1"/>
  <c r="P13" i="3" s="1"/>
  <c r="P12" i="3" s="1"/>
  <c r="R25" i="3"/>
  <c r="T428" i="3"/>
  <c r="T427" i="3" s="1"/>
  <c r="T424" i="3" s="1"/>
  <c r="T423" i="3" s="1"/>
  <c r="T422" i="3" s="1"/>
  <c r="T421" i="3" s="1"/>
  <c r="R427" i="3"/>
  <c r="R424" i="3" s="1"/>
  <c r="R423" i="3" s="1"/>
  <c r="R422" i="3" s="1"/>
  <c r="R421" i="3" s="1"/>
  <c r="T118" i="3"/>
  <c r="T117" i="3" s="1"/>
  <c r="T116" i="3" s="1"/>
  <c r="R230" i="3"/>
  <c r="R226" i="3" s="1"/>
  <c r="R225" i="3" s="1"/>
  <c r="R231" i="3"/>
  <c r="T232" i="3"/>
  <c r="T66" i="3"/>
  <c r="T65" i="3" s="1"/>
  <c r="R65" i="3"/>
  <c r="T413" i="3"/>
  <c r="T412" i="3" s="1"/>
  <c r="R412" i="3"/>
  <c r="T130" i="3"/>
  <c r="T129" i="3" s="1"/>
  <c r="R129" i="3"/>
  <c r="R128" i="3" s="1"/>
  <c r="R127" i="3" s="1"/>
  <c r="R126" i="3" s="1"/>
  <c r="P255" i="3"/>
  <c r="P254" i="3" s="1"/>
  <c r="R256" i="3"/>
  <c r="T54" i="3"/>
  <c r="T53" i="3" s="1"/>
  <c r="T52" i="3" s="1"/>
  <c r="R53" i="3"/>
  <c r="R52" i="3" s="1"/>
  <c r="P396" i="3"/>
  <c r="P390" i="3" s="1"/>
  <c r="P258" i="3"/>
  <c r="P257" i="3" s="1"/>
  <c r="R259" i="3"/>
  <c r="R135" i="3"/>
  <c r="R134" i="3" s="1"/>
  <c r="R133" i="3" s="1"/>
  <c r="T456" i="3"/>
  <c r="T455" i="3" s="1"/>
  <c r="T454" i="3" s="1"/>
  <c r="T453" i="3" s="1"/>
  <c r="T452" i="3" s="1"/>
  <c r="T457" i="3"/>
  <c r="P409" i="3"/>
  <c r="P408" i="3" s="1"/>
  <c r="P407" i="3" s="1"/>
  <c r="P406" i="3" s="1"/>
  <c r="R84" i="3"/>
  <c r="T85" i="3"/>
  <c r="T84" i="3" s="1"/>
  <c r="R286" i="3"/>
  <c r="T288" i="3"/>
  <c r="R287" i="3"/>
  <c r="P420" i="3"/>
  <c r="P419" i="3" s="1"/>
  <c r="R118" i="3"/>
  <c r="R117" i="3" s="1"/>
  <c r="R116" i="3" s="1"/>
  <c r="L500" i="2"/>
  <c r="L496" i="2"/>
  <c r="P283" i="1"/>
  <c r="R392" i="1"/>
  <c r="J370" i="1"/>
  <c r="L370" i="1" s="1"/>
  <c r="R145" i="1"/>
  <c r="R144" i="1" s="1"/>
  <c r="K134" i="4"/>
  <c r="I134" i="4"/>
  <c r="N159" i="1"/>
  <c r="T170" i="1"/>
  <c r="T169" i="1" s="1"/>
  <c r="T76" i="1"/>
  <c r="T75" i="1" s="1"/>
  <c r="T74" i="1" s="1"/>
  <c r="T63" i="1" s="1"/>
  <c r="N8" i="1"/>
  <c r="R76" i="1"/>
  <c r="R75" i="1" s="1"/>
  <c r="R74" i="1" s="1"/>
  <c r="R63" i="1" s="1"/>
  <c r="R442" i="1"/>
  <c r="P160" i="1"/>
  <c r="R119" i="1"/>
  <c r="R111" i="1" s="1"/>
  <c r="T392" i="1"/>
  <c r="T216" i="1"/>
  <c r="T215" i="1" s="1"/>
  <c r="T214" i="1" s="1"/>
  <c r="R215" i="1"/>
  <c r="R214" i="1" s="1"/>
  <c r="T213" i="1"/>
  <c r="T212" i="1" s="1"/>
  <c r="T211" i="1" s="1"/>
  <c r="R212" i="1"/>
  <c r="R211" i="1" s="1"/>
  <c r="J98" i="1"/>
  <c r="L99" i="1"/>
  <c r="T309" i="1"/>
  <c r="T308" i="1" s="1"/>
  <c r="T305" i="1" s="1"/>
  <c r="T301" i="1" s="1"/>
  <c r="T300" i="1" s="1"/>
  <c r="R308" i="1"/>
  <c r="R305" i="1" s="1"/>
  <c r="R301" i="1" s="1"/>
  <c r="R300" i="1" s="1"/>
  <c r="P437" i="1"/>
  <c r="T198" i="1"/>
  <c r="T197" i="1" s="1"/>
  <c r="T196" i="1" s="1"/>
  <c r="R197" i="1"/>
  <c r="R196" i="1" s="1"/>
  <c r="T442" i="1"/>
  <c r="R218" i="1"/>
  <c r="R217" i="1" s="1"/>
  <c r="T219" i="1"/>
  <c r="T218" i="1" s="1"/>
  <c r="T217" i="1" s="1"/>
  <c r="T42" i="1"/>
  <c r="T228" i="1"/>
  <c r="T221" i="1" s="1"/>
  <c r="T220" i="1" s="1"/>
  <c r="T229" i="1"/>
  <c r="T275" i="1"/>
  <c r="T274" i="1" s="1"/>
  <c r="R274" i="1"/>
  <c r="R341" i="1"/>
  <c r="R340" i="1" s="1"/>
  <c r="R339" i="1" s="1"/>
  <c r="R265" i="1"/>
  <c r="R256" i="1" s="1"/>
  <c r="R255" i="1" s="1"/>
  <c r="T351" i="1"/>
  <c r="T350" i="1" s="1"/>
  <c r="T349" i="1" s="1"/>
  <c r="T204" i="1"/>
  <c r="T203" i="1" s="1"/>
  <c r="T202" i="1" s="1"/>
  <c r="R203" i="1"/>
  <c r="R202" i="1" s="1"/>
  <c r="P330" i="1"/>
  <c r="P329" i="1" s="1"/>
  <c r="T317" i="1"/>
  <c r="T316" i="1" s="1"/>
  <c r="T315" i="1" s="1"/>
  <c r="T314" i="1" s="1"/>
  <c r="T313" i="1" s="1"/>
  <c r="R316" i="1"/>
  <c r="R315" i="1" s="1"/>
  <c r="R314" i="1" s="1"/>
  <c r="R313" i="1" s="1"/>
  <c r="J132" i="1"/>
  <c r="L133" i="1"/>
  <c r="R435" i="1"/>
  <c r="R432" i="1" s="1"/>
  <c r="T436" i="1"/>
  <c r="T435" i="1" s="1"/>
  <c r="R51" i="1"/>
  <c r="R50" i="1" s="1"/>
  <c r="T52" i="1"/>
  <c r="T51" i="1" s="1"/>
  <c r="T50" i="1" s="1"/>
  <c r="T381" i="1"/>
  <c r="T380" i="1" s="1"/>
  <c r="T379" i="1" s="1"/>
  <c r="T378" i="1" s="1"/>
  <c r="R380" i="1"/>
  <c r="R379" i="1" s="1"/>
  <c r="R378" i="1" s="1"/>
  <c r="R370" i="1" s="1"/>
  <c r="R369" i="1" s="1"/>
  <c r="P195" i="1"/>
  <c r="P194" i="1" s="1"/>
  <c r="T373" i="1"/>
  <c r="T372" i="1"/>
  <c r="T371" i="1" s="1"/>
  <c r="T432" i="1"/>
  <c r="R166" i="1"/>
  <c r="R162" i="1" s="1"/>
  <c r="R161" i="1" s="1"/>
  <c r="R167" i="1"/>
  <c r="T168" i="1"/>
  <c r="P270" i="1"/>
  <c r="T119" i="1"/>
  <c r="T111" i="1" s="1"/>
  <c r="L431" i="1"/>
  <c r="J430" i="1"/>
  <c r="T441" i="1"/>
  <c r="T440" i="1" s="1"/>
  <c r="R440" i="1"/>
  <c r="L162" i="1"/>
  <c r="J161" i="1"/>
  <c r="R42" i="1"/>
  <c r="L20" i="1"/>
  <c r="J19" i="1"/>
  <c r="T341" i="1"/>
  <c r="T340" i="1" s="1"/>
  <c r="T339" i="1" s="1"/>
  <c r="L195" i="1"/>
  <c r="J194" i="1"/>
  <c r="T210" i="1"/>
  <c r="T209" i="1" s="1"/>
  <c r="T208" i="1" s="1"/>
  <c r="R209" i="1"/>
  <c r="R208" i="1" s="1"/>
  <c r="P12" i="1"/>
  <c r="P11" i="1" s="1"/>
  <c r="P10" i="1" s="1"/>
  <c r="P9" i="1" s="1"/>
  <c r="P8" i="1" s="1"/>
  <c r="R13" i="1"/>
  <c r="R221" i="1"/>
  <c r="R220" i="1" s="1"/>
  <c r="L386" i="1"/>
  <c r="T21" i="1"/>
  <c r="T20" i="1" s="1"/>
  <c r="T19" i="1" s="1"/>
  <c r="L41" i="1"/>
  <c r="J40" i="1"/>
  <c r="L40" i="1" s="1"/>
  <c r="T156" i="1"/>
  <c r="T151" i="1" s="1"/>
  <c r="T157" i="1"/>
  <c r="T207" i="1"/>
  <c r="T206" i="1" s="1"/>
  <c r="T205" i="1" s="1"/>
  <c r="R206" i="1"/>
  <c r="R205" i="1" s="1"/>
  <c r="T273" i="1"/>
  <c r="T271" i="1" s="1"/>
  <c r="R271" i="1"/>
  <c r="L75" i="1"/>
  <c r="J74" i="1"/>
  <c r="T469" i="1"/>
  <c r="T468" i="1" s="1"/>
  <c r="T467" i="1" s="1"/>
  <c r="T466" i="1" s="1"/>
  <c r="T460" i="1" s="1"/>
  <c r="T453" i="1" s="1"/>
  <c r="R468" i="1"/>
  <c r="R467" i="1" s="1"/>
  <c r="R466" i="1" s="1"/>
  <c r="R460" i="1" s="1"/>
  <c r="R453" i="1" s="1"/>
  <c r="T201" i="1"/>
  <c r="T200" i="1" s="1"/>
  <c r="T199" i="1" s="1"/>
  <c r="R200" i="1"/>
  <c r="R199" i="1" s="1"/>
  <c r="T105" i="1"/>
  <c r="T104" i="1" s="1"/>
  <c r="T100" i="1" s="1"/>
  <c r="T99" i="1" s="1"/>
  <c r="T98" i="1" s="1"/>
  <c r="T97" i="1" s="1"/>
  <c r="R104" i="1"/>
  <c r="R100" i="1" s="1"/>
  <c r="R99" i="1" s="1"/>
  <c r="R98" i="1" s="1"/>
  <c r="R97" i="1" s="1"/>
  <c r="R21" i="1"/>
  <c r="R20" i="1" s="1"/>
  <c r="R19" i="1" s="1"/>
  <c r="R438" i="1"/>
  <c r="R437" i="1" s="1"/>
  <c r="T439" i="1"/>
  <c r="T438" i="1" s="1"/>
  <c r="R170" i="1"/>
  <c r="R169" i="1" s="1"/>
  <c r="L285" i="1"/>
  <c r="J284" i="1"/>
  <c r="T239" i="1"/>
  <c r="T238" i="1"/>
  <c r="T231" i="1" s="1"/>
  <c r="T265" i="1"/>
  <c r="T256" i="1" s="1"/>
  <c r="T255" i="1" s="1"/>
  <c r="R351" i="1"/>
  <c r="R350" i="1" s="1"/>
  <c r="R349" i="1" s="1"/>
  <c r="P431" i="1"/>
  <c r="P430" i="1" s="1"/>
  <c r="P429" i="1" s="1"/>
  <c r="P385" i="1" s="1"/>
  <c r="P381" i="3" l="1"/>
  <c r="T83" i="3"/>
  <c r="T82" i="3" s="1"/>
  <c r="T81" i="3" s="1"/>
  <c r="T80" i="3" s="1"/>
  <c r="T72" i="3" s="1"/>
  <c r="T128" i="3"/>
  <c r="T127" i="3" s="1"/>
  <c r="T126" i="3" s="1"/>
  <c r="T107" i="3" s="1"/>
  <c r="T106" i="3" s="1"/>
  <c r="P11" i="3"/>
  <c r="P10" i="3" s="1"/>
  <c r="P9" i="3" s="1"/>
  <c r="R107" i="3"/>
  <c r="R106" i="3" s="1"/>
  <c r="R224" i="3"/>
  <c r="N506" i="3"/>
  <c r="R401" i="3"/>
  <c r="T335" i="3"/>
  <c r="R479" i="3"/>
  <c r="T479" i="3"/>
  <c r="N500" i="2"/>
  <c r="J369" i="1"/>
  <c r="T420" i="3"/>
  <c r="T419" i="3" s="1"/>
  <c r="T34" i="3"/>
  <c r="R279" i="3"/>
  <c r="R278" i="3" s="1"/>
  <c r="T105" i="3"/>
  <c r="T103" i="3" s="1"/>
  <c r="T102" i="3" s="1"/>
  <c r="T97" i="3" s="1"/>
  <c r="T88" i="3" s="1"/>
  <c r="R103" i="3"/>
  <c r="R102" i="3" s="1"/>
  <c r="R97" i="3" s="1"/>
  <c r="R88" i="3" s="1"/>
  <c r="T271" i="3"/>
  <c r="T270" i="3" s="1"/>
  <c r="T269" i="3" s="1"/>
  <c r="R270" i="3"/>
  <c r="R269" i="3" s="1"/>
  <c r="R396" i="3"/>
  <c r="R390" i="3" s="1"/>
  <c r="T256" i="3"/>
  <c r="T255" i="3" s="1"/>
  <c r="T254" i="3" s="1"/>
  <c r="R255" i="3"/>
  <c r="R254" i="3" s="1"/>
  <c r="T25" i="3"/>
  <c r="T24" i="3" s="1"/>
  <c r="T23" i="3" s="1"/>
  <c r="T14" i="3" s="1"/>
  <c r="T13" i="3" s="1"/>
  <c r="R24" i="3"/>
  <c r="R23" i="3" s="1"/>
  <c r="T262" i="3"/>
  <c r="T261" i="3" s="1"/>
  <c r="T260" i="3" s="1"/>
  <c r="R261" i="3"/>
  <c r="R260" i="3" s="1"/>
  <c r="R61" i="3"/>
  <c r="R60" i="3" s="1"/>
  <c r="R59" i="3" s="1"/>
  <c r="R58" i="3" s="1"/>
  <c r="T265" i="3"/>
  <c r="T264" i="3" s="1"/>
  <c r="T263" i="3" s="1"/>
  <c r="R264" i="3"/>
  <c r="R263" i="3" s="1"/>
  <c r="T396" i="3"/>
  <c r="T390" i="3" s="1"/>
  <c r="R83" i="3"/>
  <c r="R82" i="3" s="1"/>
  <c r="R81" i="3" s="1"/>
  <c r="R80" i="3" s="1"/>
  <c r="R72" i="3" s="1"/>
  <c r="P253" i="3"/>
  <c r="P252" i="3" s="1"/>
  <c r="P251" i="3" s="1"/>
  <c r="P223" i="3" s="1"/>
  <c r="P216" i="3" s="1"/>
  <c r="P215" i="3" s="1"/>
  <c r="T231" i="3"/>
  <c r="T230" i="3"/>
  <c r="T226" i="3" s="1"/>
  <c r="T225" i="3" s="1"/>
  <c r="T224" i="3" s="1"/>
  <c r="R34" i="3"/>
  <c r="T61" i="3"/>
  <c r="T60" i="3" s="1"/>
  <c r="T59" i="3" s="1"/>
  <c r="T58" i="3" s="1"/>
  <c r="R409" i="3"/>
  <c r="R408" i="3" s="1"/>
  <c r="R407" i="3" s="1"/>
  <c r="R406" i="3" s="1"/>
  <c r="T268" i="3"/>
  <c r="T267" i="3" s="1"/>
  <c r="T266" i="3" s="1"/>
  <c r="R267" i="3"/>
  <c r="R266" i="3" s="1"/>
  <c r="T287" i="3"/>
  <c r="T286" i="3"/>
  <c r="T259" i="3"/>
  <c r="T258" i="3" s="1"/>
  <c r="T257" i="3" s="1"/>
  <c r="R258" i="3"/>
  <c r="R257" i="3" s="1"/>
  <c r="R420" i="3"/>
  <c r="R419" i="3" s="1"/>
  <c r="T277" i="3"/>
  <c r="T276" i="3" s="1"/>
  <c r="T275" i="3" s="1"/>
  <c r="R276" i="3"/>
  <c r="R275" i="3" s="1"/>
  <c r="T274" i="3"/>
  <c r="T273" i="3" s="1"/>
  <c r="T272" i="3" s="1"/>
  <c r="R273" i="3"/>
  <c r="R272" i="3" s="1"/>
  <c r="T279" i="3"/>
  <c r="T278" i="3" s="1"/>
  <c r="R14" i="3"/>
  <c r="R13" i="3" s="1"/>
  <c r="R12" i="3" s="1"/>
  <c r="R11" i="3" s="1"/>
  <c r="R10" i="3" s="1"/>
  <c r="R9" i="3" s="1"/>
  <c r="T409" i="3"/>
  <c r="T408" i="3" s="1"/>
  <c r="T407" i="3" s="1"/>
  <c r="T406" i="3" s="1"/>
  <c r="R283" i="1"/>
  <c r="T330" i="1"/>
  <c r="T145" i="1"/>
  <c r="T144" i="1" s="1"/>
  <c r="T370" i="1"/>
  <c r="T369" i="1" s="1"/>
  <c r="T329" i="1" s="1"/>
  <c r="N471" i="1"/>
  <c r="R41" i="1"/>
  <c r="R40" i="1" s="1"/>
  <c r="R431" i="1"/>
  <c r="R430" i="1" s="1"/>
  <c r="R429" i="1" s="1"/>
  <c r="R385" i="1" s="1"/>
  <c r="T41" i="1"/>
  <c r="T40" i="1" s="1"/>
  <c r="T283" i="1"/>
  <c r="L19" i="1"/>
  <c r="L161" i="1"/>
  <c r="L160" i="1" s="1"/>
  <c r="J160" i="1"/>
  <c r="L430" i="1"/>
  <c r="J429" i="1"/>
  <c r="T166" i="1"/>
  <c r="T162" i="1" s="1"/>
  <c r="T161" i="1" s="1"/>
  <c r="T160" i="1" s="1"/>
  <c r="T167" i="1"/>
  <c r="L284" i="1"/>
  <c r="L283" i="1" s="1"/>
  <c r="J283" i="1"/>
  <c r="R270" i="1"/>
  <c r="T13" i="1"/>
  <c r="T12" i="1" s="1"/>
  <c r="T11" i="1" s="1"/>
  <c r="T10" i="1" s="1"/>
  <c r="T9" i="1" s="1"/>
  <c r="T8" i="1" s="1"/>
  <c r="R12" i="1"/>
  <c r="R11" i="1" s="1"/>
  <c r="R10" i="1" s="1"/>
  <c r="R9" i="1" s="1"/>
  <c r="J193" i="1"/>
  <c r="L194" i="1"/>
  <c r="L193" i="1" s="1"/>
  <c r="R160" i="1"/>
  <c r="T195" i="1"/>
  <c r="T194" i="1" s="1"/>
  <c r="L74" i="1"/>
  <c r="J63" i="1"/>
  <c r="L63" i="1" s="1"/>
  <c r="T270" i="1"/>
  <c r="P193" i="1"/>
  <c r="P159" i="1" s="1"/>
  <c r="P471" i="1" s="1"/>
  <c r="R330" i="1"/>
  <c r="R329" i="1" s="1"/>
  <c r="L369" i="1"/>
  <c r="J329" i="1"/>
  <c r="L329" i="1" s="1"/>
  <c r="L132" i="1"/>
  <c r="J111" i="1"/>
  <c r="L111" i="1" s="1"/>
  <c r="J97" i="1"/>
  <c r="L97" i="1" s="1"/>
  <c r="L98" i="1"/>
  <c r="T437" i="1"/>
  <c r="T431" i="1" s="1"/>
  <c r="T430" i="1" s="1"/>
  <c r="T429" i="1" s="1"/>
  <c r="T385" i="1" s="1"/>
  <c r="R195" i="1"/>
  <c r="R194" i="1" s="1"/>
  <c r="T12" i="3" l="1"/>
  <c r="T11" i="3" s="1"/>
  <c r="T10" i="3" s="1"/>
  <c r="T9" i="3" s="1"/>
  <c r="P506" i="3"/>
  <c r="T253" i="3"/>
  <c r="T252" i="3" s="1"/>
  <c r="T251" i="3" s="1"/>
  <c r="T223" i="3" s="1"/>
  <c r="T216" i="3" s="1"/>
  <c r="T215" i="3" s="1"/>
  <c r="R381" i="3"/>
  <c r="T381" i="3"/>
  <c r="R253" i="3"/>
  <c r="R252" i="3" s="1"/>
  <c r="R251" i="3" s="1"/>
  <c r="R223" i="3" s="1"/>
  <c r="R503" i="2"/>
  <c r="P500" i="2"/>
  <c r="P496" i="2"/>
  <c r="T503" i="2"/>
  <c r="T193" i="1"/>
  <c r="T159" i="1" s="1"/>
  <c r="T471" i="1" s="1"/>
  <c r="T497" i="2" s="1"/>
  <c r="R8" i="1"/>
  <c r="R193" i="1"/>
  <c r="R159" i="1" s="1"/>
  <c r="J159" i="1"/>
  <c r="L159" i="1"/>
  <c r="L429" i="1"/>
  <c r="J385" i="1"/>
  <c r="L385" i="1" s="1"/>
  <c r="J8" i="1"/>
  <c r="L8" i="1"/>
  <c r="R216" i="3" l="1"/>
  <c r="R215" i="3" s="1"/>
  <c r="R506" i="3" s="1"/>
  <c r="T506" i="3"/>
  <c r="T500" i="2"/>
  <c r="T496" i="2"/>
  <c r="R471" i="1"/>
  <c r="R497" i="2" s="1"/>
  <c r="R500" i="2" s="1"/>
  <c r="L471" i="1"/>
  <c r="N474" i="1" s="1"/>
  <c r="J471" i="1"/>
  <c r="R496" i="2" l="1"/>
</calcChain>
</file>

<file path=xl/sharedStrings.xml><?xml version="1.0" encoding="utf-8"?>
<sst xmlns="http://schemas.openxmlformats.org/spreadsheetml/2006/main" count="7632" uniqueCount="655">
  <si>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</si>
  <si>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</si>
  <si>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разделам и подразделам, целевым статьям и видам расходов классификации расходов бюджета, предусмотренного приложением 6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</si>
  <si>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(рубли)</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</si>
  <si>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</si>
  <si>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ведомственной структуре расходов бюджета бюджета муниципального образования "Клетнянский муниципальный район", предусмотренного приложением 8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</si>
  <si>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</si>
  <si>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
  </si>
  <si>
    <t>Приложение 1</t>
  </si>
  <si>
    <t>Изменение распределения бюджетных ассигнований бюджета муниципального образования "Клетнянский муниципальный район" по муниципальным программам Клетнянского района на 2013 год</t>
  </si>
  <si>
    <t>Приложение 3</t>
  </si>
  <si>
    <t xml:space="preserve">КБК </t>
  </si>
  <si>
    <t>Наименование</t>
  </si>
  <si>
    <t>Сумма на 2013 год</t>
  </si>
  <si>
    <t>февраль №1.1.</t>
  </si>
  <si>
    <t>На 01.03.13.</t>
  </si>
  <si>
    <t>март (изм.по тексту)</t>
  </si>
  <si>
    <t>1 00 00000 00 0000 000</t>
  </si>
  <si>
    <t>НАЛОГОВЫЕ И НЕНАЛОГОВЫЕ ДОХОДЫ</t>
  </si>
  <si>
    <t xml:space="preserve"> 1 01 00000 00 0000 000</t>
  </si>
  <si>
    <t>НАЛОГИ НА ПРИБЫЛЬ ДОХОДЫ</t>
  </si>
  <si>
    <t>1 01 02000 01 0000 110</t>
  </si>
  <si>
    <t>Налог на доходы физических лиц</t>
  </si>
  <si>
    <t xml:space="preserve">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</si>
  <si>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 Кодекса Российской Федерации</t>
  </si>
  <si>
    <t xml:space="preserve"> 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</si>
  <si>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</si>
  <si>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</si>
  <si>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</si>
  <si>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</si>
  <si>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</si>
  <si>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1 05 00000 00 0000 000</t>
  </si>
  <si>
    <t>НАЛОГИ НА СОВОКУПНЫЙ ДОХОД</t>
  </si>
  <si>
    <t xml:space="preserve"> 1 05 01000 00 0000 110</t>
  </si>
  <si>
    <t>Налог, взимаемый в связи  с применением упрощенной системы  налогообложения</t>
  </si>
  <si>
    <t>1 05 01010 01 0000 110</t>
  </si>
  <si>
    <t xml:space="preserve"> Налог, взимаемый с налогоплательщиков, выбравших в качестве объекта налогообложения доходы  </t>
  </si>
  <si>
    <t xml:space="preserve"> 1 05 01011 01 0000 110</t>
  </si>
  <si>
    <t xml:space="preserve"> 1 05 01012 01 0000 110</t>
  </si>
  <si>
    <t xml:space="preserve"> 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</si>
  <si>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</si>
  <si>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t>
  </si>
  <si>
    <t xml:space="preserve"> 1 05 01021 01 0000 110</t>
  </si>
  <si>
    <t xml:space="preserve"> 1 05 01022 01 0000 110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</si>
  <si>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2011года) </t>
  </si>
  <si>
    <t>1 05 01040 02 0000 110</t>
  </si>
  <si>
    <t>Налог , взимаемый в виде  стоимости патента в связи  с применением  упрощенной системы налогообложения</t>
  </si>
  <si>
    <t>1 05 01041 02 0000 110</t>
  </si>
  <si>
    <t>Налог, взимаемый в виде  стоимости патента в связи  с применением  упрощенной системы налогообложения</t>
  </si>
  <si>
    <t xml:space="preserve"> 1 05 01050 01 0000 110</t>
  </si>
  <si>
    <t>Минимальный налог, зачисляемый в бюджеты  субъектов Российской Федерации</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</si>
  <si>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</si>
  <si>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</si>
  <si>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</si>
  <si>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</si>
  <si>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</si>
  <si>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</si>
  <si>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</si>
  <si>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</si>
  <si>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1 05 03020 01 0000 110</t>
  </si>
  <si>
    <t>Единый сельскохозяйственный налог (за налоговые периоды, истекшие до 1 января 2011года)</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</si>
  <si>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</si>
  <si>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</si>
  <si>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</si>
  <si>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</si>
  <si>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</si>
  <si>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  СБОРЫ</t>
  </si>
  <si>
    <t xml:space="preserve"> 1 08 03000 01 0000 110</t>
  </si>
  <si>
    <t>Государственная пошлина  по делам,  рассматриваемым в судах  общей  юрисдикции, мировыми судьями</t>
  </si>
  <si>
    <t xml:space="preserve">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</si>
  <si>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</si>
  <si>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</si>
  <si>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</si>
  <si>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</si>
  <si>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</si>
  <si>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1 11 0501000 0000 120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</si>
  <si>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</si>
  <si>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</si>
  <si>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</si>
  <si>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</si>
  <si>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</si>
  <si>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 xml:space="preserve"> 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</si>
  <si>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</si>
  <si>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</si>
  <si>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</si>
  <si>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</si>
  <si>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</si>
  <si>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</si>
  <si>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</si>
  <si>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</si>
  <si>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</si>
  <si>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</si>
  <si>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</si>
  <si>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</si>
  <si>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</si>
  <si>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</si>
  <si>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в атмосферный воздух передвижными объектами</t>
  </si>
  <si>
    <t xml:space="preserve"> 1 12 01030 01 0000 120</t>
  </si>
  <si>
    <t>Плата за выбросы загрязняющих веществ в водные объекты</t>
  </si>
  <si>
    <t xml:space="preserve"> 1 12 01040 01 0000 120</t>
  </si>
  <si>
    <t>Плата за размещение отходов производства и потребления</t>
  </si>
  <si>
    <t>1 13 00000 00 0000 000</t>
  </si>
  <si>
    <t>Доходы от оказания платных услуг и компенсации затрат государства</t>
  </si>
  <si>
    <t>1 13 03000 00 0000 130</t>
  </si>
  <si>
    <t>Прочие доходы от оказания платных услуг и компенсации затрат государства</t>
  </si>
  <si>
    <t>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</si>
  <si>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</si>
  <si>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</si>
  <si>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</si>
  <si>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</si>
  <si>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</si>
  <si>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</si>
  <si>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</si>
  <si>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</si>
  <si>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</si>
  <si>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</si>
  <si>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</si>
  <si>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</si>
  <si>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</si>
  <si>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 с учетом изменений</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</si>
  <si>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128,129, 129.1, статьями 129.4, 132, 133,134, 135, 135.1 и 135.2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</si>
  <si>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</si>
  <si>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Российйской  Федерации об  административных  правонарушениях</t>
  </si>
  <si>
    <t>1 16 06000 01 0000 140</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</si>
  <si>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</si>
  <si>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 1 16 06000 01 0000 140</t>
  </si>
  <si>
    <r>
      <t xml:space="preserve">1 16 25000 00 0000 140 </t>
    </r>
    <r>
      <rPr>
        <sz val="10"/>
        <color rgb="FFFF0000"/>
        <rFont val="Arial"/>
        <family val="2"/>
        <charset val="204"/>
      </rPr>
      <t>с изм.</t>
    </r>
  </si>
  <si>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 охранении водных биологических ресурсов, земельного законодательства, лесного законодательства, водного законодательства</t>
  </si>
  <si>
    <t>1 16 25060 01 0000 140</t>
  </si>
  <si>
    <t>Денежные  взыскания  (штрафы) за нарушение  земельного  законодательства</t>
  </si>
  <si>
    <t xml:space="preserve"> 1 16 28000 01 0000 140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</si>
  <si>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</si>
  <si>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1 16 90000 00 0000 140</t>
  </si>
  <si>
    <t>Прочие  поступления  от денежных  взысканий  (штрафов) и иных сумм в возмещение  ущерба</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</si>
  <si>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</si>
  <si>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</si>
  <si>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</si>
  <si>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</si>
  <si>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</si>
  <si>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</si>
  <si>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</si>
  <si>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</si>
  <si>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</si>
  <si>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</si>
  <si>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</si>
  <si>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</si>
  <si>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</si>
  <si>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</si>
  <si>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</si>
  <si>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</si>
  <si>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2 02 02000 00 0000 151</t>
  </si>
  <si>
    <t>Субсидии бюджетам субъектов Российской Федерации и муниципальных образований (межбюджетные субсидии)</t>
  </si>
  <si>
    <t>2 02 02077 00 0000 151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</si>
  <si>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</si>
  <si>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2 02 02077 05 0000 151</t>
  </si>
  <si>
    <t xml:space="preserve"> Субсидии бюджетам муниципальных районов на  бюджетные инвестиции в объекты капитального строительства собственности муниципальных образований</t>
  </si>
  <si>
    <t xml:space="preserve"> - субсидии на реализацию ДЦП "Социальное развитие села" (2003-2013 годы)</t>
  </si>
  <si>
    <t xml:space="preserve"> - субсидии на реализацию ДЦП "Инженерное обустройство населенных пунктов Брянской области"(2009-2015 годы). 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</si>
  <si>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 xml:space="preserve"> - субсидия на мероприятия и развитие сети учреждений образования</t>
  </si>
  <si>
    <t xml:space="preserve"> - субсидия на мероприятия по созданию дополнительных мест для детей дошкольного возраста</t>
  </si>
  <si>
    <t>2 02 02999 00 0000 151</t>
  </si>
  <si>
    <t>Прочие субсидии</t>
  </si>
  <si>
    <t>2 02 02999 05 0000 151</t>
  </si>
  <si>
    <t>Прочие субсидии бюджетам муниципальных районов</t>
  </si>
  <si>
    <t xml:space="preserve"> - субсидии на мероприятия по созданию дополнительных мест для детей дошкольного возраста</t>
  </si>
  <si>
    <t xml:space="preserve"> - субсидии на мероприятия по проведению оздоровительной кампании детей</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</si>
  <si>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</si>
  <si>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</si>
  <si>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</si>
  <si>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</si>
  <si>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</si>
  <si>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</si>
  <si>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</si>
  <si>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</si>
  <si>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</si>
  <si>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</si>
  <si>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2 02 03021 00 0000 151</t>
  </si>
  <si>
    <t>Субвенции бюджетам муниципальных образований на ежемесячное денежное вознаграждение за классное руководство</t>
  </si>
  <si>
    <t>2 02 03021 05 0000 151</t>
  </si>
  <si>
    <t>Субвенции бюджетам муниципальных районов на ежемесячное денежное вознаграждение за классное руководство</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</si>
  <si>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</si>
  <si>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</si>
  <si>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</si>
  <si>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</si>
  <si>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</si>
  <si>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</si>
  <si>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</si>
  <si>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для предоставления субсидий поселениям на ремонт и содержание автомобильных дорог общего пользования местного значения поселений</t>
  </si>
  <si>
    <t xml:space="preserve"> - субвенции бюджетам муниципальных районов для предоставления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</si>
  <si>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образования)</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</si>
  <si>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культуры)</t>
  </si>
  <si>
    <t xml:space="preserve"> - субвенция бюджетам муниципальных районов для компенсации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областного и местных  бюджетов, работающим и проживающим в сельской местности или поселках городского типа на территории Брянской области</t>
  </si>
  <si>
    <t xml:space="preserve"> -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t>
  </si>
  <si>
    <t xml:space="preserve"> -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</si>
  <si>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t>
  </si>
  <si>
    <t xml:space="preserve"> - субвенции бюджетам муниципальных районов для осуществления отдельных государственных полномочий Брянской области в области охраны труда</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</si>
  <si>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</si>
  <si>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2 02 03026 00 0000 151</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</si>
  <si>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</si>
  <si>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2 02 03026 05 0000 151</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</si>
  <si>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</si>
  <si>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</si>
  <si>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</si>
  <si>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2 02 03027 05 0000 151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</si>
  <si>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</si>
  <si>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2 02 03029 00 0000 151</t>
  </si>
  <si>
    <t>Субвенции бюджетам муниципальных образований на выплату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</si>
  <si>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</si>
  <si>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выплату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</si>
  <si>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2 02 03119 00 0000 151</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</si>
  <si>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</si>
  <si>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2 02 03119 05 0000 151</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</si>
  <si>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</si>
  <si>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2 02 03999 00 0000 151</t>
  </si>
  <si>
    <t xml:space="preserve">Прочие субвенции </t>
  </si>
  <si>
    <t>2 02 03999 05 0000 151</t>
  </si>
  <si>
    <t>Прочие субвенции бюджетам муниципальных районов</t>
  </si>
  <si>
    <t xml:space="preserve"> -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t>
  </si>
  <si>
    <t>2 02 04000 00 0000 151</t>
  </si>
  <si>
    <t>Иные межбюджетные трансферты</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</si>
  <si>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</si>
  <si>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</si>
  <si>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</si>
  <si>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</si>
  <si>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</si>
  <si>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 xml:space="preserve">Изменение прогнозируемых доходов бюджета муниципального образования "Клетнянский муниципальный район" на 2013 год, предусмотренных приложением 1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 </t>
  </si>
  <si>
    <t xml:space="preserve">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 </t>
  </si>
  <si>
    <t>Уточненный план на 01.06.13.</t>
  </si>
  <si>
    <t xml:space="preserve">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2015годов" </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</si>
  <si>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</si>
  <si>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</si>
  <si>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</si>
  <si>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</si>
  <si>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</si>
  <si>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</si>
  <si>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</si>
  <si>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</si>
  <si>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</si>
  <si>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</si>
  <si>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</si>
  <si>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</si>
  <si>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</si>
  <si>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</si>
  <si>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</si>
  <si>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</si>
  <si>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</si>
  <si>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</si>
  <si>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800</t>
  </si>
  <si>
    <t xml:space="preserve">Уплата налога на имущество организаций и земельного налога </t>
  </si>
  <si>
    <t>851</t>
  </si>
  <si>
    <t>Уплата прочих налогов, сборов и иных платежей</t>
  </si>
  <si>
    <t>852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</si>
  <si>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</si>
  <si>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</si>
  <si>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</si>
  <si>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</si>
  <si>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</si>
  <si>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Расходные обязательства, выполнение которых осуществляется в том числе за счет межбюджетных субвенций из областного бюджета</t>
  </si>
  <si>
    <t>531 00 00</t>
  </si>
  <si>
    <t>Финансовое обеспечение расходных обязательств муниципальных образований, на осуществление части полномочий по решению вопросов местного значения поселений, в соответствии с заключенными соглашениями</t>
  </si>
  <si>
    <t>531 03 00</t>
  </si>
  <si>
    <t>Осуществление части полномочий по решешению вопросов местного значения поселений в области градостроительной деятельности</t>
  </si>
  <si>
    <t>531 03 02</t>
  </si>
  <si>
    <t>Осуществление части полномочий по решешению вопросов местного значения поселений по формированию архивных фондов поселений</t>
  </si>
  <si>
    <t>531 03 03</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</si>
  <si>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</si>
  <si>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</si>
  <si>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контрольно-счетного органа Клетнянского района</t>
  </si>
  <si>
    <t>002 24 00</t>
  </si>
  <si>
    <t>Осуществление части полномочий по решешению вопросов местного значения поселений по осуществлению внешнего муниципального контроля</t>
  </si>
  <si>
    <t>531 03 05</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</si>
  <si>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</si>
  <si>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</si>
  <si>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</si>
  <si>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</si>
  <si>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</si>
  <si>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</si>
  <si>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</si>
  <si>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</si>
  <si>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</si>
  <si>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</si>
  <si>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</si>
  <si>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</si>
  <si>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</si>
  <si>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Оценка имущества, признание прав и регулирование отношений по государственной и муниципальной собственности</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</si>
  <si>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</si>
  <si>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</si>
  <si>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</si>
  <si>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</si>
  <si>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</si>
  <si>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</si>
  <si>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</si>
  <si>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</si>
  <si>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</si>
  <si>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</si>
  <si>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</si>
  <si>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</si>
  <si>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 xml:space="preserve">Реализация отдельных мероприятий в сфере развития муниципального управления Клетнянского района </t>
  </si>
  <si>
    <t>877 00 00</t>
  </si>
  <si>
    <t xml:space="preserve">Повышение энергетической эффективности в Клетнянском муниципальном районе </t>
  </si>
  <si>
    <t>879 00 00</t>
  </si>
  <si>
    <t>Национальная оборона</t>
  </si>
  <si>
    <t>02</t>
  </si>
  <si>
    <t>Мобилизационная и вневойсковая подготовка</t>
  </si>
  <si>
    <t>Руководство и управление в сфере установленных функций</t>
  </si>
  <si>
    <t>001 00 00</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</si>
  <si>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</si>
  <si>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</si>
  <si>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</si>
  <si>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</si>
  <si>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</si>
  <si>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</si>
  <si>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</si>
  <si>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</si>
  <si>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</si>
  <si>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</si>
  <si>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</si>
  <si>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</si>
  <si>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Расходы на выплату персоналу казенных учреждений</t>
  </si>
  <si>
    <t>110</t>
  </si>
  <si>
    <t>Расходы на выплаты персоналу в сфере национальной безопасности, правоохранительной деятельности и обороны</t>
  </si>
  <si>
    <t>130</t>
  </si>
  <si>
    <t>Осуществление части полномочий по решешению вопросов местного значения поселений по организации и осуществлению мероприятий по гражданской обороне, защите населения и территории от чрезвычайных ситуаций природного и техногенного характера</t>
  </si>
  <si>
    <t>531 03 04</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</si>
  <si>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</si>
  <si>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</si>
  <si>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</si>
  <si>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</si>
  <si>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846 00 00</t>
  </si>
  <si>
    <t>Реализация отдельных мероприятий в сфере развития животноводства Клетнянского района</t>
  </si>
  <si>
    <t>883 00 00</t>
  </si>
  <si>
    <t>Субсидии юридическим лицам (кроме муниципальных учреждений) и физическим лицам - производителям товаров, работ, услуг</t>
  </si>
  <si>
    <t>810</t>
  </si>
  <si>
    <t>Дорожное хозяйство (дорожные фонды)</t>
  </si>
  <si>
    <t>Ремонт и содержание автомобильных дорог общего пользования местного значения поселений</t>
  </si>
  <si>
    <t>521 02 05</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</si>
  <si>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</si>
  <si>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</si>
  <si>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</si>
  <si>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</si>
  <si>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Целевые программы муниципальных образований</t>
  </si>
  <si>
    <t>795 00 00</t>
  </si>
  <si>
    <t>Районная целевая программа "Поддержка малого и среднего предпринимательства в Клетнянском районе на 2011-2013 годы"</t>
  </si>
  <si>
    <t>795 10 00</t>
  </si>
  <si>
    <t>Жилищно-коммунальное хозяйство</t>
  </si>
  <si>
    <t>Коммунальное хозяйство</t>
  </si>
  <si>
    <t>Реализация приоритетных направлений долгосрочного социально-экономического развития Брянской области</t>
  </si>
  <si>
    <t>922 00 00</t>
  </si>
  <si>
    <t>ДЦП "Инженерное обустройство населенных пунктов Брянской области" (2009-2015 годы)</t>
  </si>
  <si>
    <t>922 03 00</t>
  </si>
  <si>
    <t>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</si>
  <si>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922 03 02</t>
  </si>
  <si>
    <t>Бюджетные инвестиции</t>
  </si>
  <si>
    <t>400</t>
  </si>
  <si>
    <t>Бюджетные инвестиции в объекты государственной собственности казенным учреждениям вне рамок государственного оборонного заказа</t>
  </si>
  <si>
    <t>411</t>
  </si>
  <si>
    <t>Долгосрочная целевая программа "Социальное развитие села" (2003-2013 годы)</t>
  </si>
  <si>
    <t>922 04 00</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</si>
  <si>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</si>
  <si>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</si>
  <si>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</si>
  <si>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</si>
  <si>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</si>
  <si>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</si>
  <si>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</si>
  <si>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</si>
  <si>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</si>
  <si>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</si>
  <si>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</si>
  <si>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</si>
  <si>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</si>
  <si>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</si>
  <si>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420 99 21</t>
  </si>
  <si>
    <t xml:space="preserve">521 00 00 </t>
  </si>
  <si>
    <t>Компенсация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местных бюджетов, работающим и проживающим в сельской местности или поселках городского типа на территории Брянской области</t>
  </si>
  <si>
    <t>521 02 13</t>
  </si>
  <si>
    <t>Социальное обеспечение и иные выплаты населению</t>
  </si>
  <si>
    <t>300</t>
  </si>
  <si>
    <t>Пособия и компенсации гражданам и иные социальные выплаты, кроме публичных нормативных обязательств</t>
  </si>
  <si>
    <t>321</t>
  </si>
  <si>
    <t>Предоставление мер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на территории Брянской области</t>
  </si>
  <si>
    <t>521 02 14</t>
  </si>
  <si>
    <t>Меры социальной поддержки населения по публичным нормативным обязательствам</t>
  </si>
  <si>
    <t>314</t>
  </si>
  <si>
    <t>Мероприятия по созданию дополнительных мест для детей дошкольного возраста</t>
  </si>
  <si>
    <t>849 00 00</t>
  </si>
  <si>
    <t>Мероприятия по развитию образования Клетнянского района</t>
  </si>
  <si>
    <t>875 00 00</t>
  </si>
  <si>
    <t xml:space="preserve">Бюджетные инвестиции в объекты муниципальной собственности бюджетным учреждениям </t>
  </si>
  <si>
    <t>413</t>
  </si>
  <si>
    <t>Субсидии бюджетным учреждениям на иные цели</t>
  </si>
  <si>
    <t>612</t>
  </si>
  <si>
    <t>Реализация отдельных мероприятий по обеспечению безопасности образовательных учреждений Клетнянского района</t>
  </si>
  <si>
    <t>876 00 00</t>
  </si>
  <si>
    <t>Общее образование</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</si>
  <si>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</si>
  <si>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</si>
  <si>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</si>
  <si>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</si>
  <si>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</si>
  <si>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</si>
  <si>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</si>
  <si>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r>
      <t xml:space="preserve">Обеспечение деятельности МБОУ СОШ с. </t>
    </r>
    <r>
      <rPr>
        <sz val="10"/>
        <color indexed="10"/>
        <rFont val="Arial"/>
        <family val="2"/>
        <charset val="204"/>
      </rPr>
      <t>Лутна</t>
    </r>
  </si>
  <si>
    <t>421 99 31</t>
  </si>
  <si>
    <r>
      <t xml:space="preserve">Обеспечение деятельности </t>
    </r>
    <r>
      <rPr>
        <sz val="10"/>
        <color indexed="1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</si>
  <si>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</si>
  <si>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</si>
  <si>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</si>
  <si>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</si>
  <si>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</si>
  <si>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</si>
  <si>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</si>
  <si>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</si>
  <si>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</si>
  <si>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</si>
  <si>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</si>
  <si>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</si>
  <si>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indexed="1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</si>
  <si>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</si>
  <si>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indexed="10"/>
        <rFont val="Arial"/>
        <family val="2"/>
        <charset val="204"/>
      </rPr>
      <t xml:space="preserve"> Центр детского творчества</t>
    </r>
  </si>
  <si>
    <t>423 99 21</t>
  </si>
  <si>
    <r>
      <t>Обеспечение деятельности М</t>
    </r>
    <r>
      <rPr>
        <sz val="10"/>
        <color indexed="10"/>
        <rFont val="Arial"/>
        <family val="2"/>
        <charset val="204"/>
      </rPr>
      <t>Б</t>
    </r>
    <r>
      <rPr>
        <sz val="10"/>
        <color indexed="8"/>
        <rFont val="Arial"/>
        <family val="2"/>
        <charset val="204"/>
      </rPr>
      <t xml:space="preserve">ОУ дополнительного образования детей </t>
    </r>
    <r>
      <rPr>
        <sz val="10"/>
        <color rgb="FFFF0000"/>
        <rFont val="Arial"/>
        <family val="2"/>
        <charset val="204"/>
      </rPr>
      <t>"Клетнянская детская школа искусств"</t>
    </r>
  </si>
  <si>
    <t>423 99 31</t>
  </si>
  <si>
    <t>Мероприятия в области образования</t>
  </si>
  <si>
    <t>436 00 00</t>
  </si>
  <si>
    <t>Предоставление дополнительных мер государственной поддержки обучающихся</t>
  </si>
  <si>
    <t>436 43 00</t>
  </si>
  <si>
    <t>Модернизация и развитие сети учреждений образования</t>
  </si>
  <si>
    <t>436 70 00</t>
  </si>
  <si>
    <t xml:space="preserve">Софинансирование расходов на мероприятия в области образования </t>
  </si>
  <si>
    <t>436 91 00</t>
  </si>
  <si>
    <t>Софинансирование расходов направленных на реализацию дополнительных мер государственной поддержки обучающихся</t>
  </si>
  <si>
    <t>436 91 01</t>
  </si>
  <si>
    <t>Софинансирование расходов направленных на обеспечение обучающихся 1-2 классов муниципальных общеобразовательных учреждений молоком и кисломолочными продуктами</t>
  </si>
  <si>
    <t>436 91 02</t>
  </si>
  <si>
    <t>Софинансирование расходов направленных на проведение мероприятий по модернизации системы общего образования</t>
  </si>
  <si>
    <t>436 91 03</t>
  </si>
  <si>
    <t>Иные безвозмездные и безвозвратные перечисления</t>
  </si>
  <si>
    <t>520 00 00</t>
  </si>
  <si>
    <t>Ежемесячное денежное вознаграждение за классное руководство</t>
  </si>
  <si>
    <t>520 09 00</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</si>
  <si>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</si>
  <si>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</si>
  <si>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</si>
  <si>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Реализация отдельных мероприятий по работе с детьми и молодежью Клетнянского района</t>
  </si>
  <si>
    <t>878 00 00</t>
  </si>
  <si>
    <t>Другие вопросы в области образования</t>
  </si>
  <si>
    <t>Обеспечение деятельности аппарата управления</t>
  </si>
  <si>
    <t>002 04 06</t>
  </si>
  <si>
    <t>Мероприятия по проведению оздоровительной кампании детей</t>
  </si>
  <si>
    <t>432 00 00</t>
  </si>
  <si>
    <t>Оздоровление детей</t>
  </si>
  <si>
    <t>432 02 00</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</si>
  <si>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</si>
  <si>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</si>
  <si>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</si>
  <si>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</si>
  <si>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</si>
  <si>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</si>
  <si>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</si>
  <si>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</si>
  <si>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</si>
  <si>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</si>
  <si>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</si>
  <si>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</si>
  <si>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Уплата налога на имущество организаций и земельного налога</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</si>
  <si>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</si>
  <si>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</si>
  <si>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</si>
  <si>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</si>
  <si>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</si>
  <si>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</si>
  <si>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</si>
  <si>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</si>
  <si>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</si>
  <si>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</si>
  <si>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</si>
  <si>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</si>
  <si>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</si>
  <si>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</si>
  <si>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</si>
  <si>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</si>
  <si>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</si>
  <si>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Предоставление мер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на территории Брянской области</t>
  </si>
  <si>
    <t>521 02 11</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</si>
  <si>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</si>
  <si>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</si>
  <si>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</si>
  <si>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</si>
  <si>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Мероприятия по модернизации и эффективному развитию библиотечного дела в Клетнянском районе</t>
  </si>
  <si>
    <t>881 00 00</t>
  </si>
  <si>
    <t>Мероприятия по сохранению культурного наследия в Клетнянском районе</t>
  </si>
  <si>
    <t>882 00 00</t>
  </si>
  <si>
    <t xml:space="preserve">Другие вопросы в области культуры, кинематографии </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</si>
  <si>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</si>
  <si>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</si>
  <si>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</si>
  <si>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</si>
  <si>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</si>
  <si>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</si>
  <si>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Противодействие злоупотреблению наркотиками и их незаконному обороту</t>
  </si>
  <si>
    <t>850 00 00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</si>
  <si>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</si>
  <si>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</si>
  <si>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</si>
  <si>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</si>
  <si>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</si>
  <si>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</si>
  <si>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</si>
  <si>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</si>
  <si>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</si>
  <si>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Пособия и компенсации гражданам  и иные социальные выплаты, кроме публичных нормативных обязательств</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</si>
  <si>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</si>
  <si>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</si>
  <si>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</si>
  <si>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</si>
  <si>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</si>
  <si>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Обеспечение условий по повышению качества жизни молодых семей Клетнянского района</t>
  </si>
  <si>
    <t>880 00 00</t>
  </si>
  <si>
    <t>Субсидии гражданам на приобретение жилья</t>
  </si>
  <si>
    <t>322</t>
  </si>
  <si>
    <t>Мероприятия в сфере кадрового обеспечения в отраслях социально-культурной сферы, улучшения жилищных условий специалистов бюджетных учреждений Клетнянского района</t>
  </si>
  <si>
    <t>884 00 00</t>
  </si>
  <si>
    <t>Бюджетные инвестиции на приобретение объектов недвижимого имущества казенным учреждениям</t>
  </si>
  <si>
    <t>441</t>
  </si>
  <si>
    <t>Охрана семьи и детства</t>
  </si>
  <si>
    <t>Федеральный закон от 19 мая 1995 года №81-ФЗ "О государственных пособиях гражданам, имеющим детей"</t>
  </si>
  <si>
    <t>505 05 00</t>
  </si>
  <si>
    <t>Выплата единовременного пособия при всех формах устройства детей, лишенных родительского попечения, в семью</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</si>
  <si>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</si>
  <si>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</si>
  <si>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</si>
  <si>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детей,находящихся под опекой (попечительством), не имеющих закрепленного жилого помещения</t>
  </si>
  <si>
    <t>505 21 02</t>
  </si>
  <si>
    <t>Приобретение товаров, работ, услуг в пользу граждан</t>
  </si>
  <si>
    <t>323</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</si>
  <si>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</si>
  <si>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505 21 04</t>
  </si>
  <si>
    <t xml:space="preserve">505 21 04 </t>
  </si>
  <si>
    <t>Компенсация части родительской платы за содержание ребенка в образовательных учреждениях</t>
  </si>
  <si>
    <t>520 10 00</t>
  </si>
  <si>
    <t>Выплата ежемесячных денежных средств на содержание и проезд ребёнка, переданного на воспитание в семью опекуна (попечителя), приёмную семью, а также вознаграждение приёмным родителям</t>
  </si>
  <si>
    <t>520 13 00</t>
  </si>
  <si>
    <t xml:space="preserve">10 </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</si>
  <si>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</si>
  <si>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</si>
  <si>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</si>
  <si>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</si>
  <si>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</si>
  <si>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Реализация отдельных мероприятий в сфере социальной защиты населения</t>
  </si>
  <si>
    <t>843 00 00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</si>
  <si>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</si>
  <si>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</si>
  <si>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</si>
  <si>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</si>
  <si>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</si>
  <si>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</si>
  <si>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</si>
  <si>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</si>
  <si>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</si>
  <si>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</si>
  <si>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</si>
  <si>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540</t>
  </si>
  <si>
    <t>Иные дотации</t>
  </si>
  <si>
    <t>Дотации</t>
  </si>
  <si>
    <t>517 00 00</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</si>
  <si>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</si>
  <si>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517 05 00</t>
  </si>
  <si>
    <t xml:space="preserve">Дотации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t>
  </si>
  <si>
    <t>517 05 05</t>
  </si>
  <si>
    <t>Поддержка мер по обеспечению сбалансированности бюджетов поселений</t>
  </si>
  <si>
    <t>521 02 02</t>
  </si>
  <si>
    <t>ВСЕГО РАСХОДОВ</t>
  </si>
  <si>
    <t>Рз</t>
  </si>
  <si>
    <t>Пр</t>
  </si>
  <si>
    <t>ЦСР</t>
  </si>
  <si>
    <t>ВР</t>
  </si>
  <si>
    <t>Утверждено на 2013 год</t>
  </si>
  <si>
    <t>Уточненный план на 2013 год</t>
  </si>
  <si>
    <t>Изменения февр.№8.1.</t>
  </si>
  <si>
    <t>Уточненный план на 01.03.13.</t>
  </si>
  <si>
    <t>Изменения март №8.2.</t>
  </si>
  <si>
    <t>Уточненный план на 01.04.13.</t>
  </si>
  <si>
    <t>Изменения апр. №8.3.</t>
  </si>
  <si>
    <t>Администрация Клетнянского района</t>
  </si>
  <si>
    <t>Управление по делам образования, демографии, молодежной политике, ФК и массовому спорту</t>
  </si>
  <si>
    <r>
      <t>Обеспечение деятельности М</t>
    </r>
    <r>
      <rPr>
        <sz val="10"/>
        <color indexed="10"/>
        <rFont val="Arial"/>
        <family val="2"/>
        <charset val="204"/>
      </rPr>
      <t>Б</t>
    </r>
    <r>
      <rPr>
        <sz val="10"/>
        <color indexed="8"/>
        <rFont val="Arial"/>
        <family val="2"/>
        <charset val="204"/>
      </rPr>
      <t>ОУ дополнительного образования детей "Клетнянская детская школа искусств"</t>
    </r>
  </si>
  <si>
    <t xml:space="preserve">07 </t>
  </si>
  <si>
    <t>Финансовое управление администрации Клетнянского района</t>
  </si>
  <si>
    <t>Клетнянский районный Совет народных депутатов</t>
  </si>
  <si>
    <t>ГП</t>
  </si>
  <si>
    <t>ППГП</t>
  </si>
  <si>
    <t>КВСР</t>
  </si>
  <si>
    <t>Изменения февраль</t>
  </si>
  <si>
    <t>Изменения март №10.1.</t>
  </si>
  <si>
    <t>Изменения апр.№10.2.</t>
  </si>
  <si>
    <t>1</t>
  </si>
  <si>
    <t>2</t>
  </si>
  <si>
    <t>3</t>
  </si>
  <si>
    <t>4</t>
  </si>
  <si>
    <t>5</t>
  </si>
  <si>
    <t>6</t>
  </si>
  <si>
    <t>7</t>
  </si>
  <si>
    <t>8</t>
  </si>
  <si>
    <t>9</t>
  </si>
  <si>
    <t>Реализация полномочий Клетнянского муниципального района на 2013 - 2016 годы</t>
  </si>
  <si>
    <t>Подпрограмма "Выполнение функций администрации Клетнянского района" (2013 - 2015 годы)</t>
  </si>
  <si>
    <t>Муниципальная поддержка малого и среднего предпринимательства в Клетнянском районе 2013-2015 годы</t>
  </si>
  <si>
    <t>Долгосрочная целевая программа "Инженерное обустройство населенных пунктов Брянской области" (2009-2015 годы)</t>
  </si>
  <si>
    <t>Развитие системы образования Клетнянского муниципального района на 2013-2015 годы"</t>
  </si>
  <si>
    <t>00</t>
  </si>
  <si>
    <t>Обеспечение условий по по повышению качества жизни молодых семей Клетнянского района</t>
  </si>
  <si>
    <t xml:space="preserve">Управление муниципальными финансами
муниципального образования «Клетнянский муниципальный район на 2013 - 2015 годы»
</t>
  </si>
  <si>
    <t>Непрограмная часть</t>
  </si>
  <si>
    <t>70</t>
  </si>
  <si>
    <t>(в рублях)</t>
  </si>
  <si>
    <t>Изменения февр.№6.1.</t>
  </si>
  <si>
    <t>Изменения март №6.2.</t>
  </si>
  <si>
    <t>Изменения апр. №6.3.</t>
  </si>
  <si>
    <t>Уточненный план на 01.05.13.</t>
  </si>
  <si>
    <t>Изменения май №6.4</t>
  </si>
  <si>
    <t>Бюджетные инвестиции в объекты государственной собственности  казенным учреждениям вне рамок государственного оборонного заказа</t>
  </si>
  <si>
    <t>Приложение 6.5.</t>
  </si>
  <si>
    <t>май №1.2.</t>
  </si>
  <si>
    <t xml:space="preserve"> - субсидии на реализацию ФЦП "Социальное развитие села до 2013 года" </t>
  </si>
  <si>
    <t>2 02 02145 00 0000 151</t>
  </si>
  <si>
    <t>Субсидии бюджетам на модернизацию региональных систем общего образования</t>
  </si>
  <si>
    <t>2 02 02145 05 0000 151</t>
  </si>
  <si>
    <t>Субсидии бюджетам муниципальных районов на модернизацию региональных систем общего образования</t>
  </si>
  <si>
    <t xml:space="preserve"> - субсидии на осуществление государственных полномочий в области занятости населения, включая расходы по осуществлению этих полномочий</t>
  </si>
  <si>
    <t>Утверждено</t>
  </si>
  <si>
    <t>Уточненный план на 01.08.13.</t>
  </si>
  <si>
    <t>Федеральная целевая программа</t>
  </si>
  <si>
    <t>100 00 00</t>
  </si>
  <si>
    <t>Федеральная целевая программа "Социальное развитие села до 2013 года"</t>
  </si>
  <si>
    <t>100 11 00</t>
  </si>
  <si>
    <t>Реализация мероприятий Федеральной целевой программы "Социальное развитие села до 2013 года"</t>
  </si>
  <si>
    <t>100 11 99</t>
  </si>
  <si>
    <t>436 21 00</t>
  </si>
  <si>
    <t>Модернизация региональных систем общего образования</t>
  </si>
  <si>
    <t>Общеэкономические вопросы</t>
  </si>
  <si>
    <t>510 00 00</t>
  </si>
  <si>
    <t>Реализация государственной политики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</si>
  <si>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</si>
  <si>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510 10 00</t>
  </si>
  <si>
    <t>Изменения май №8.4</t>
  </si>
  <si>
    <t>рублей</t>
  </si>
  <si>
    <t>Изменения май №10-3</t>
  </si>
  <si>
    <t>Приложение 8.5.</t>
  </si>
  <si>
    <t>Приложение 2</t>
  </si>
  <si>
    <t>Приложение 4</t>
  </si>
  <si>
    <t xml:space="preserve">Приложение 10.4 
</t>
  </si>
  <si>
    <t xml:space="preserve">                                                                                  Приложение 1.3.</t>
  </si>
  <si>
    <t>Утвержденный план</t>
  </si>
  <si>
    <t>Изменения,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</si>
</sst>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
    <numFmt numFmtId="166" formatCode="0.0"/>
  </numFmts>
  <fonts count="25" x14ac:knownFonts="1">
    <font>
      <sz val="11"/>
      <color theme="1"/>
      <name val="Calibri"/>
      <family val="2"/>
      <scheme val="minor"/>
    </font>
    <font>
      <b/>
      <sz val="11"/>
      <color theme="3"/>
      <name val="Calibri"/>
      <family val="2"/>
      <charset val="204"/>
      <scheme val="minor"/>
    </font>
    <font>
      <sz val="8"/>
      <name val="Arial"/>
      <family val="2"/>
      <charset val="204"/>
    </font>
    <font>
      <sz val="10"/>
      <name val="Arial"/>
      <family val="2"/>
      <charset val="204"/>
    </font>
    <font>
      <b/>
      <sz val="10"/>
      <name val="Arial"/>
      <family val="2"/>
      <charset val="204"/>
    </font>
    <font>
      <i/>
      <sz val="8"/>
      <name val="Arial"/>
      <family val="2"/>
      <charset val="204"/>
    </font>
    <font>
      <sz val="10"/>
      <color theme="1"/>
      <name val="Arial"/>
      <family val="2"/>
      <charset val="204"/>
    </font>
    <font>
      <sz val="11"/>
      <color theme="0"/>
      <name val="Calibri"/>
      <family val="2"/>
      <scheme val="minor"/>
    </font>
    <font>
      <sz val="11"/>
      <name val="Calibri"/>
      <family val="2"/>
      <scheme val="minor"/>
    </font>
    <font>
      <sz val="10"/>
      <color theme="1"/>
      <name val="Calibri"/>
      <family val="2"/>
      <scheme val="minor"/>
    </font>
    <font>
      <b/>
      <sz val="10"/>
      <color rgb="FF000000"/>
      <name val="Arial"/>
      <family val="2"/>
      <charset val="204"/>
    </font>
    <font>
      <sz val="8"/>
      <color rgb="FF000000"/>
      <name val="Arial"/>
      <family val="2"/>
      <charset val="204"/>
    </font>
    <font>
      <sz val="11"/>
      <color theme="1"/>
      <name val="Calibri"/>
      <family val="2"/>
      <scheme val="minor"/>
    </font>
    <font>
      <b/>
      <sz val="18"/>
      <color theme="3"/>
      <name val="Cambria"/>
      <family val="2"/>
      <charset val="204"/>
      <scheme val="major"/>
    </font>
    <font>
      <b/>
      <sz val="10"/>
      <color theme="1"/>
      <name val="Arial"/>
      <family val="2"/>
      <charset val="204"/>
    </font>
    <font>
      <sz val="10"/>
      <color rgb="FFFF0000"/>
      <name val="Arial"/>
      <family val="2"/>
      <charset val="204"/>
    </font>
    <font>
      <b/>
      <u/>
      <sz val="10"/>
      <name val="Arial"/>
      <family val="2"/>
      <charset val="204"/>
    </font>
    <font>
      <sz val="10"/>
      <name val="Arial Cyr"/>
      <charset val="204"/>
    </font>
    <font>
      <sz val="10"/>
      <color rgb="FF000000"/>
      <name val="Arial"/>
      <family val="2"/>
      <charset val="204"/>
    </font>
    <font>
      <sz val="10"/>
      <color indexed="10"/>
      <name val="Arial"/>
      <family val="2"/>
      <charset val="204"/>
    </font>
    <font>
      <sz val="10"/>
      <color indexed="8"/>
      <name val="Arial"/>
      <family val="2"/>
      <charset val="204"/>
    </font>
    <font>
      <b/>
      <i/>
      <sz val="10"/>
      <name val="Arial"/>
      <family val="2"/>
      <charset val="204"/>
    </font>
    <font>
      <sz val="8"/>
      <color theme="1"/>
      <name val="Arial"/>
      <family val="2"/>
      <charset val="204"/>
    </font>
    <font>
      <sz val="8"/>
      <color theme="1"/>
      <name val="Calibri"/>
      <family val="2"/>
      <scheme val="minor"/>
    </font>
    <font>
      <i/>
      <sz val="8"/>
      <color rgb="FF000000"/>
      <name val="Arial"/>
      <family val="2"/>
      <charset val="204"/>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medium">
        <color theme="4" tint="0.3999755851924192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s>
  <cellStyleXfs count="8">
    <xf numFmtId="0" fontId="0" fillId="0" borderId="0"/>
    <xf numFmtId="0" fontId="1" fillId="0" borderId="1" applyNumberFormat="0" applyFill="0" applyAlignment="0" applyProtection="0"/>
    <xf numFmtId="43"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cellStyleXfs>
  <cellXfs count="254">
    <xf numFmtId="0" fontId="0" fillId="0" borderId="0" xfId="0"/>
    <xf numFmtId="0" fontId="3" fillId="0" borderId="0" xfId="0" applyFont="1" applyFill="1" applyAlignment="1">
      <alignment vertical="top"/>
    </xf>
    <xf numFmtId="0" fontId="3" fillId="0" borderId="0" xfId="0" applyFont="1" applyFill="1" applyAlignment="1">
      <alignment vertical="top" wrapText="1"/>
    </xf>
    <xf numFmtId="0" fontId="3" fillId="0" borderId="2" xfId="0" applyFont="1" applyFill="1" applyBorder="1" applyAlignment="1">
      <alignment vertical="top"/>
    </xf>
    <xf numFmtId="0" fontId="3" fillId="0" borderId="2" xfId="0" applyFont="1" applyFill="1" applyBorder="1" applyAlignment="1">
      <alignment horizontal="center" vertical="top"/>
    </xf>
    <xf numFmtId="0" fontId="5" fillId="0" borderId="2" xfId="0" applyFont="1" applyFill="1" applyBorder="1" applyAlignment="1">
      <alignment horizontal="right" vertical="top"/>
    </xf>
    <xf numFmtId="0" fontId="7" fillId="0" borderId="0" xfId="0" applyFont="1"/>
    <xf numFmtId="0" fontId="0" fillId="0" borderId="0" xfId="0" applyAlignment="1">
      <alignment horizontal="center"/>
    </xf>
    <xf numFmtId="0" fontId="6" fillId="0" borderId="0" xfId="0" applyFont="1" applyFill="1" applyAlignment="1">
      <alignment vertical="top" wrapText="1"/>
    </xf>
    <xf numFmtId="0" fontId="8" fillId="0" borderId="0" xfId="0" applyFont="1" applyFill="1"/>
    <xf numFmtId="0" fontId="8" fillId="0" borderId="0" xfId="0" applyFont="1" applyFill="1" applyAlignment="1">
      <alignment horizontal="center"/>
    </xf>
    <xf numFmtId="4" fontId="8" fillId="0" borderId="0" xfId="0" applyNumberFormat="1" applyFont="1" applyFill="1"/>
    <xf numFmtId="49" fontId="8" fillId="0" borderId="0" xfId="0" applyNumberFormat="1" applyFont="1" applyFill="1" applyAlignment="1">
      <alignment horizontal="center"/>
    </xf>
    <xf numFmtId="49" fontId="8" fillId="0" borderId="0" xfId="0" applyNumberFormat="1" applyFont="1" applyFill="1"/>
    <xf numFmtId="49" fontId="7" fillId="0" borderId="0" xfId="0" applyNumberFormat="1" applyFont="1" applyAlignment="1">
      <alignment horizontal="center"/>
    </xf>
    <xf numFmtId="49" fontId="7" fillId="0" borderId="0" xfId="0" applyNumberFormat="1" applyFont="1"/>
    <xf numFmtId="49" fontId="0" fillId="0" borderId="0" xfId="0" applyNumberFormat="1" applyAlignment="1">
      <alignment horizontal="center"/>
    </xf>
    <xf numFmtId="49" fontId="0" fillId="0" borderId="0" xfId="0" applyNumberFormat="1"/>
    <xf numFmtId="0" fontId="9" fillId="0" borderId="0" xfId="0" applyFont="1" applyFill="1"/>
    <xf numFmtId="49" fontId="9" fillId="0" borderId="0" xfId="0" applyNumberFormat="1" applyFont="1" applyFill="1"/>
    <xf numFmtId="0" fontId="10" fillId="0" borderId="0" xfId="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0" fontId="7" fillId="0" borderId="0" xfId="0" applyFont="1" applyFill="1"/>
    <xf numFmtId="49" fontId="7" fillId="0" borderId="0" xfId="0" applyNumberFormat="1" applyFont="1" applyFill="1"/>
    <xf numFmtId="49" fontId="7" fillId="0" borderId="0" xfId="0" applyNumberFormat="1" applyFont="1" applyFill="1" applyAlignment="1">
      <alignment horizontal="center"/>
    </xf>
    <xf numFmtId="0" fontId="7" fillId="0" borderId="0" xfId="0" applyFont="1" applyFill="1" applyAlignment="1">
      <alignment horizontal="center"/>
    </xf>
    <xf numFmtId="4" fontId="7" fillId="0" borderId="0" xfId="0" applyNumberFormat="1" applyFont="1" applyFill="1"/>
    <xf numFmtId="0" fontId="0" fillId="0" borderId="0" xfId="0" applyFill="1"/>
    <xf numFmtId="49" fontId="0" fillId="0" borderId="0" xfId="0" applyNumberFormat="1" applyFill="1"/>
    <xf numFmtId="49" fontId="0" fillId="0" borderId="0" xfId="0" applyNumberFormat="1" applyFill="1" applyAlignment="1">
      <alignment horizontal="center"/>
    </xf>
    <xf numFmtId="4" fontId="0" fillId="0" borderId="0" xfId="0" applyNumberFormat="1" applyFill="1"/>
    <xf numFmtId="0" fontId="2" fillId="0" borderId="3" xfId="0" applyFont="1" applyFill="1" applyBorder="1" applyAlignment="1">
      <alignment horizontal="center" vertical="top" wrapText="1"/>
    </xf>
    <xf numFmtId="0" fontId="2" fillId="0" borderId="0" xfId="0" applyFont="1" applyFill="1" applyAlignment="1">
      <alignment horizontal="center" vertical="top"/>
    </xf>
    <xf numFmtId="0" fontId="3" fillId="0" borderId="4" xfId="0" applyFont="1" applyFill="1" applyBorder="1" applyAlignment="1">
      <alignment horizontal="center" vertical="top" wrapText="1"/>
    </xf>
    <xf numFmtId="0" fontId="4" fillId="0" borderId="4" xfId="0" applyFont="1" applyFill="1" applyBorder="1" applyAlignment="1">
      <alignment horizontal="center" vertical="top" wrapText="1"/>
    </xf>
    <xf numFmtId="4" fontId="4" fillId="0" borderId="4" xfId="0" applyNumberFormat="1" applyFont="1" applyFill="1" applyBorder="1" applyAlignment="1">
      <alignment vertical="top" wrapText="1"/>
    </xf>
    <xf numFmtId="0" fontId="4" fillId="0" borderId="0" xfId="0" applyFont="1" applyFill="1" applyAlignment="1">
      <alignment vertical="top" wrapText="1"/>
    </xf>
    <xf numFmtId="0" fontId="14" fillId="0" borderId="4" xfId="0" applyFont="1" applyFill="1" applyBorder="1" applyAlignment="1">
      <alignment horizontal="center" vertical="top" wrapText="1"/>
    </xf>
    <xf numFmtId="0" fontId="14" fillId="0" borderId="0" xfId="0" applyFont="1" applyFill="1" applyAlignment="1">
      <alignment vertical="top" wrapText="1"/>
    </xf>
    <xf numFmtId="0" fontId="6" fillId="0" borderId="4" xfId="0" applyFont="1" applyFill="1" applyBorder="1" applyAlignment="1">
      <alignment horizontal="center" vertical="top" wrapText="1"/>
    </xf>
    <xf numFmtId="0" fontId="6" fillId="0" borderId="4" xfId="0" applyFont="1" applyFill="1" applyBorder="1" applyAlignment="1">
      <alignment vertical="top" wrapText="1"/>
    </xf>
    <xf numFmtId="4" fontId="3" fillId="0" borderId="4" xfId="0" applyNumberFormat="1" applyFont="1" applyFill="1" applyBorder="1" applyAlignment="1">
      <alignment vertical="top" wrapText="1"/>
    </xf>
    <xf numFmtId="4" fontId="6" fillId="0" borderId="4" xfId="0" applyNumberFormat="1" applyFont="1" applyFill="1" applyBorder="1" applyAlignment="1">
      <alignment vertical="top" wrapText="1"/>
    </xf>
    <xf numFmtId="0" fontId="6" fillId="0" borderId="4" xfId="0" applyNumberFormat="1" applyFont="1" applyFill="1" applyBorder="1" applyAlignment="1">
      <alignment vertical="top" wrapText="1"/>
    </xf>
    <xf numFmtId="0" fontId="3" fillId="0" borderId="4" xfId="0" applyNumberFormat="1" applyFont="1" applyFill="1" applyBorder="1" applyAlignment="1">
      <alignment vertical="top" wrapText="1"/>
    </xf>
    <xf numFmtId="49" fontId="3" fillId="0" borderId="4" xfId="0" applyNumberFormat="1" applyFont="1" applyFill="1" applyBorder="1" applyAlignment="1">
      <alignment horizontal="center" vertical="top" wrapText="1"/>
    </xf>
    <xf numFmtId="0" fontId="4" fillId="0" borderId="4" xfId="0" applyNumberFormat="1" applyFont="1" applyFill="1" applyBorder="1" applyAlignment="1">
      <alignment vertical="top" wrapText="1"/>
    </xf>
    <xf numFmtId="0" fontId="15" fillId="0" borderId="4" xfId="0" applyFont="1" applyFill="1" applyBorder="1" applyAlignment="1">
      <alignment horizontal="center" vertical="top" wrapText="1"/>
    </xf>
    <xf numFmtId="164" fontId="4" fillId="0" borderId="0" xfId="0" applyNumberFormat="1" applyFont="1" applyFill="1" applyBorder="1" applyAlignment="1">
      <alignment vertical="top" wrapText="1"/>
    </xf>
    <xf numFmtId="0" fontId="4" fillId="0" borderId="0" xfId="0" applyFont="1" applyFill="1" applyBorder="1" applyAlignment="1">
      <alignment vertical="top"/>
    </xf>
    <xf numFmtId="164" fontId="3" fillId="0" borderId="0" xfId="0" applyNumberFormat="1" applyFont="1" applyFill="1" applyBorder="1" applyAlignment="1">
      <alignment vertical="top" wrapText="1"/>
    </xf>
    <xf numFmtId="0" fontId="3" fillId="0" borderId="0" xfId="0" applyFont="1" applyFill="1" applyBorder="1" applyAlignment="1">
      <alignment vertical="top"/>
    </xf>
    <xf numFmtId="164" fontId="3" fillId="0" borderId="0" xfId="0" applyNumberFormat="1" applyFont="1" applyFill="1" applyBorder="1" applyAlignment="1">
      <alignment vertical="top"/>
    </xf>
    <xf numFmtId="165" fontId="4" fillId="0" borderId="4" xfId="0" applyNumberFormat="1" applyFont="1" applyFill="1" applyBorder="1" applyAlignment="1">
      <alignment vertical="top" wrapText="1"/>
    </xf>
    <xf numFmtId="165" fontId="4" fillId="0" borderId="0" xfId="0" applyNumberFormat="1" applyFont="1" applyFill="1" applyBorder="1" applyAlignment="1">
      <alignment vertical="top" wrapText="1"/>
    </xf>
    <xf numFmtId="166" fontId="3" fillId="0" borderId="0" xfId="0" applyNumberFormat="1" applyFont="1" applyFill="1" applyBorder="1" applyAlignment="1">
      <alignment vertical="top" wrapText="1"/>
    </xf>
    <xf numFmtId="165" fontId="3" fillId="0" borderId="4" xfId="0" applyNumberFormat="1" applyFont="1" applyFill="1" applyBorder="1" applyAlignment="1">
      <alignment vertical="top" wrapText="1"/>
    </xf>
    <xf numFmtId="165"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49" fontId="14" fillId="0" borderId="4" xfId="0" applyNumberFormat="1" applyFont="1" applyBorder="1" applyAlignment="1">
      <alignment vertical="top" wrapText="1"/>
    </xf>
    <xf numFmtId="49" fontId="6" fillId="0" borderId="4" xfId="0" applyNumberFormat="1" applyFont="1" applyBorder="1" applyAlignment="1">
      <alignment vertical="top" wrapText="1"/>
    </xf>
    <xf numFmtId="0" fontId="3" fillId="0" borderId="0" xfId="0" applyFont="1" applyFill="1" applyAlignment="1">
      <alignment horizontal="center" vertical="top"/>
    </xf>
    <xf numFmtId="0" fontId="3" fillId="0" borderId="0" xfId="0" applyFont="1" applyFill="1" applyBorder="1" applyAlignment="1">
      <alignment horizontal="center" vertical="top"/>
    </xf>
    <xf numFmtId="0" fontId="4" fillId="0" borderId="0" xfId="0" applyFont="1" applyFill="1" applyBorder="1" applyAlignment="1">
      <alignment vertical="top" wrapText="1"/>
    </xf>
    <xf numFmtId="49" fontId="16" fillId="0" borderId="4" xfId="0" applyNumberFormat="1" applyFont="1" applyFill="1" applyBorder="1" applyAlignment="1">
      <alignment horizontal="center" vertical="top"/>
    </xf>
    <xf numFmtId="4" fontId="16" fillId="0" borderId="4" xfId="0" applyNumberFormat="1" applyFont="1" applyFill="1" applyBorder="1" applyAlignment="1">
      <alignment vertical="top"/>
    </xf>
    <xf numFmtId="0" fontId="16" fillId="0" borderId="0" xfId="0" applyFont="1" applyFill="1" applyAlignment="1">
      <alignment vertical="top"/>
    </xf>
    <xf numFmtId="49" fontId="4" fillId="0" borderId="4" xfId="0" applyNumberFormat="1" applyFont="1" applyFill="1" applyBorder="1" applyAlignment="1">
      <alignment horizontal="center" vertical="top"/>
    </xf>
    <xf numFmtId="4" fontId="4" fillId="0" borderId="4" xfId="0" applyNumberFormat="1" applyFont="1" applyFill="1" applyBorder="1" applyAlignment="1">
      <alignment vertical="top"/>
    </xf>
    <xf numFmtId="0" fontId="4" fillId="0" borderId="0" xfId="0" applyFont="1" applyFill="1" applyAlignment="1">
      <alignment vertical="top"/>
    </xf>
    <xf numFmtId="49" fontId="3" fillId="0" borderId="4" xfId="0" applyNumberFormat="1" applyFont="1" applyFill="1" applyBorder="1" applyAlignment="1">
      <alignment horizontal="center" vertical="top"/>
    </xf>
    <xf numFmtId="4" fontId="3" fillId="0" borderId="4" xfId="0" applyNumberFormat="1" applyFont="1" applyFill="1" applyBorder="1" applyAlignment="1">
      <alignment vertical="top"/>
    </xf>
    <xf numFmtId="0" fontId="3" fillId="0" borderId="4" xfId="0" applyFont="1" applyFill="1" applyBorder="1" applyAlignment="1">
      <alignment vertical="top"/>
    </xf>
    <xf numFmtId="49" fontId="2" fillId="0" borderId="4" xfId="0" applyNumberFormat="1" applyFont="1" applyFill="1" applyBorder="1" applyAlignment="1">
      <alignment horizontal="center" vertical="top"/>
    </xf>
    <xf numFmtId="0" fontId="17" fillId="0" borderId="0" xfId="0" applyFont="1" applyFill="1" applyAlignment="1">
      <alignment vertical="top"/>
    </xf>
    <xf numFmtId="49" fontId="2" fillId="0" borderId="4" xfId="0" applyNumberFormat="1" applyFont="1" applyFill="1" applyBorder="1" applyAlignment="1">
      <alignment horizontal="center" vertical="top" wrapText="1"/>
    </xf>
    <xf numFmtId="0" fontId="3" fillId="0" borderId="4" xfId="0" applyFont="1" applyBorder="1" applyAlignment="1">
      <alignment horizontal="center" vertical="top" wrapText="1"/>
    </xf>
    <xf numFmtId="4" fontId="3" fillId="0" borderId="4" xfId="0" applyNumberFormat="1" applyFont="1" applyFill="1" applyBorder="1" applyAlignment="1">
      <alignment horizontal="right" vertical="top"/>
    </xf>
    <xf numFmtId="0" fontId="15" fillId="0" borderId="4" xfId="0" applyFont="1" applyFill="1" applyBorder="1" applyAlignment="1">
      <alignment horizontal="left" vertical="top" wrapText="1"/>
    </xf>
    <xf numFmtId="0" fontId="15" fillId="0" borderId="4" xfId="0" applyFont="1" applyFill="1" applyBorder="1" applyAlignment="1">
      <alignment vertical="top"/>
    </xf>
    <xf numFmtId="0" fontId="0" fillId="0" borderId="4" xfId="0" applyBorder="1" applyAlignment="1">
      <alignment vertical="top" wrapText="1"/>
    </xf>
    <xf numFmtId="165" fontId="6" fillId="0" borderId="4" xfId="0" applyNumberFormat="1" applyFont="1" applyBorder="1" applyAlignment="1">
      <alignment vertical="top" wrapText="1"/>
    </xf>
    <xf numFmtId="0" fontId="0" fillId="0" borderId="0" xfId="0" applyAlignment="1">
      <alignment wrapText="1"/>
    </xf>
    <xf numFmtId="165" fontId="3" fillId="0" borderId="4" xfId="0" applyNumberFormat="1" applyFont="1" applyFill="1" applyBorder="1" applyAlignment="1">
      <alignment vertical="top"/>
    </xf>
    <xf numFmtId="0" fontId="3" fillId="0" borderId="0" xfId="0" applyFont="1" applyFill="1" applyBorder="1" applyAlignment="1">
      <alignment horizontal="left" vertical="top" wrapText="1"/>
    </xf>
    <xf numFmtId="49" fontId="4" fillId="0" borderId="4" xfId="0" applyNumberFormat="1" applyFont="1" applyFill="1" applyBorder="1" applyAlignment="1">
      <alignment horizontal="center" vertical="top" wrapText="1"/>
    </xf>
    <xf numFmtId="165" fontId="4" fillId="0" borderId="4" xfId="0" applyNumberFormat="1" applyFont="1" applyFill="1" applyBorder="1" applyAlignment="1">
      <alignment vertical="top"/>
    </xf>
    <xf numFmtId="49" fontId="15" fillId="0" borderId="4" xfId="0" applyNumberFormat="1" applyFont="1" applyFill="1" applyBorder="1" applyAlignment="1">
      <alignment horizontal="center" vertical="top"/>
    </xf>
    <xf numFmtId="4" fontId="4" fillId="0" borderId="4" xfId="0" applyNumberFormat="1" applyFont="1" applyFill="1" applyBorder="1" applyAlignment="1">
      <alignment horizontal="right" vertical="top"/>
    </xf>
    <xf numFmtId="0" fontId="21" fillId="0" borderId="0" xfId="0" applyFont="1" applyFill="1" applyAlignment="1">
      <alignment vertical="top"/>
    </xf>
    <xf numFmtId="49" fontId="16" fillId="0" borderId="4" xfId="0" applyNumberFormat="1" applyFont="1" applyFill="1" applyBorder="1" applyAlignment="1">
      <alignment horizontal="center" vertical="top" wrapText="1"/>
    </xf>
    <xf numFmtId="4" fontId="16" fillId="0" borderId="4" xfId="0" applyNumberFormat="1" applyFont="1" applyFill="1" applyBorder="1" applyAlignment="1">
      <alignment vertical="top" wrapText="1"/>
    </xf>
    <xf numFmtId="49" fontId="4" fillId="0" borderId="4" xfId="0" applyNumberFormat="1" applyFont="1" applyFill="1" applyBorder="1" applyAlignment="1">
      <alignment horizontal="left" vertical="top" wrapText="1"/>
    </xf>
    <xf numFmtId="4" fontId="4" fillId="0" borderId="4" xfId="0" applyNumberFormat="1" applyFont="1" applyFill="1" applyBorder="1" applyAlignment="1">
      <alignment horizontal="right" vertical="top" wrapText="1"/>
    </xf>
    <xf numFmtId="0" fontId="3" fillId="2" borderId="4" xfId="0" applyFont="1" applyFill="1" applyBorder="1" applyAlignment="1">
      <alignment horizontal="left" vertical="top" wrapText="1"/>
    </xf>
    <xf numFmtId="0" fontId="3" fillId="2" borderId="4" xfId="0" applyFont="1" applyFill="1" applyBorder="1" applyAlignment="1">
      <alignment horizontal="left" vertical="top"/>
    </xf>
    <xf numFmtId="49" fontId="3" fillId="2" borderId="4" xfId="0" applyNumberFormat="1" applyFont="1" applyFill="1" applyBorder="1" applyAlignment="1">
      <alignment horizontal="center" vertical="top"/>
    </xf>
    <xf numFmtId="0" fontId="2" fillId="0" borderId="0" xfId="0" applyFont="1" applyFill="1" applyAlignment="1">
      <alignment vertical="top"/>
    </xf>
    <xf numFmtId="4" fontId="0" fillId="0" borderId="0" xfId="0" applyNumberFormat="1"/>
    <xf numFmtId="0" fontId="2" fillId="2" borderId="4" xfId="0" applyFont="1" applyFill="1" applyBorder="1" applyAlignment="1">
      <alignment horizontal="center" vertical="top" wrapText="1"/>
    </xf>
    <xf numFmtId="49" fontId="2" fillId="0" borderId="4" xfId="0" applyNumberFormat="1" applyFont="1" applyFill="1" applyBorder="1" applyAlignment="1">
      <alignment horizontal="center" vertical="center"/>
    </xf>
    <xf numFmtId="165" fontId="16" fillId="0" borderId="4" xfId="0" applyNumberFormat="1" applyFont="1" applyFill="1" applyBorder="1" applyAlignment="1">
      <alignment horizontal="right" vertical="center" wrapText="1"/>
    </xf>
    <xf numFmtId="4" fontId="6" fillId="0" borderId="4" xfId="0" applyNumberFormat="1" applyFont="1" applyBorder="1" applyAlignment="1">
      <alignment vertical="top" wrapText="1"/>
    </xf>
    <xf numFmtId="165" fontId="16" fillId="0" borderId="4" xfId="0" applyNumberFormat="1" applyFont="1" applyFill="1" applyBorder="1" applyAlignment="1">
      <alignment vertical="center"/>
    </xf>
    <xf numFmtId="4" fontId="16" fillId="0" borderId="4" xfId="0" applyNumberFormat="1" applyFont="1" applyFill="1" applyBorder="1" applyAlignment="1">
      <alignment vertical="center"/>
    </xf>
    <xf numFmtId="0" fontId="16" fillId="0" borderId="4" xfId="0" applyFont="1" applyFill="1" applyBorder="1" applyAlignment="1">
      <alignment horizontal="center" vertical="top" wrapText="1"/>
    </xf>
    <xf numFmtId="165" fontId="16" fillId="0" borderId="4" xfId="0" applyNumberFormat="1" applyFont="1" applyFill="1" applyBorder="1" applyAlignment="1">
      <alignment vertical="top"/>
    </xf>
    <xf numFmtId="0" fontId="3" fillId="0" borderId="5" xfId="0" applyFont="1" applyFill="1" applyBorder="1" applyAlignment="1">
      <alignment horizontal="center" vertical="top"/>
    </xf>
    <xf numFmtId="0" fontId="4" fillId="0" borderId="7"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2" borderId="5" xfId="0" applyFont="1" applyFill="1" applyBorder="1" applyAlignment="1">
      <alignment horizontal="center" vertical="top"/>
    </xf>
    <xf numFmtId="0" fontId="3" fillId="2" borderId="4" xfId="0" applyFont="1" applyFill="1" applyBorder="1" applyAlignment="1">
      <alignment vertical="top" wrapText="1"/>
    </xf>
    <xf numFmtId="0" fontId="16" fillId="0" borderId="7" xfId="0" applyFont="1" applyFill="1" applyBorder="1" applyAlignment="1">
      <alignment horizontal="center" vertical="top"/>
    </xf>
    <xf numFmtId="0" fontId="16" fillId="0" borderId="4" xfId="0" applyFont="1" applyFill="1" applyBorder="1" applyAlignment="1">
      <alignment horizontal="center" vertical="top"/>
    </xf>
    <xf numFmtId="0" fontId="7" fillId="0" borderId="0" xfId="0" applyFont="1" applyAlignment="1">
      <alignment horizontal="center"/>
    </xf>
    <xf numFmtId="4" fontId="7" fillId="0" borderId="0" xfId="0" applyNumberFormat="1" applyFont="1"/>
    <xf numFmtId="4" fontId="8" fillId="0" borderId="0" xfId="0" applyNumberFormat="1" applyFont="1"/>
    <xf numFmtId="49" fontId="11" fillId="0" borderId="8" xfId="7" applyNumberFormat="1" applyFont="1" applyFill="1" applyBorder="1" applyAlignment="1">
      <alignment horizontal="center" vertical="top" wrapText="1"/>
    </xf>
    <xf numFmtId="0" fontId="11" fillId="0" borderId="8" xfId="7" applyFont="1" applyFill="1" applyBorder="1" applyAlignment="1">
      <alignment horizontal="center" vertical="top" wrapText="1"/>
    </xf>
    <xf numFmtId="0" fontId="11" fillId="0" borderId="9" xfId="7" applyFont="1" applyFill="1" applyBorder="1" applyAlignment="1">
      <alignment horizontal="center" vertical="top" wrapText="1"/>
    </xf>
    <xf numFmtId="0" fontId="22" fillId="0" borderId="0" xfId="0" applyFont="1" applyFill="1" applyAlignment="1">
      <alignment vertical="top" wrapText="1"/>
    </xf>
    <xf numFmtId="49" fontId="18" fillId="0" borderId="8" xfId="6" applyNumberFormat="1" applyFont="1" applyFill="1" applyBorder="1" applyAlignment="1">
      <alignment horizontal="center" vertical="center" wrapText="1"/>
    </xf>
    <xf numFmtId="0" fontId="18" fillId="0" borderId="8" xfId="6" applyNumberFormat="1" applyFont="1" applyFill="1" applyBorder="1" applyAlignment="1">
      <alignment horizontal="center" vertical="center" wrapText="1"/>
    </xf>
    <xf numFmtId="0" fontId="18" fillId="0" borderId="9" xfId="6" applyNumberFormat="1" applyFont="1" applyFill="1" applyBorder="1" applyAlignment="1">
      <alignment horizontal="center" vertical="center" wrapText="1"/>
    </xf>
    <xf numFmtId="49" fontId="10" fillId="0" borderId="12" xfId="4" applyNumberFormat="1" applyFont="1" applyFill="1" applyBorder="1" applyAlignment="1">
      <alignment horizontal="center" vertical="center" wrapText="1"/>
    </xf>
    <xf numFmtId="49" fontId="10" fillId="0" borderId="12" xfId="3" applyNumberFormat="1" applyFont="1" applyFill="1" applyBorder="1" applyAlignment="1">
      <alignment vertical="top" wrapText="1"/>
    </xf>
    <xf numFmtId="49" fontId="10" fillId="0" borderId="12" xfId="2" applyNumberFormat="1" applyFont="1" applyFill="1" applyBorder="1" applyAlignment="1">
      <alignment vertical="center" wrapText="1"/>
    </xf>
    <xf numFmtId="0" fontId="10" fillId="0" borderId="12" xfId="3" applyNumberFormat="1" applyFont="1" applyFill="1" applyBorder="1" applyAlignment="1">
      <alignment vertical="top" wrapText="1"/>
    </xf>
    <xf numFmtId="165" fontId="10" fillId="0" borderId="13" xfId="3" applyNumberFormat="1" applyFont="1" applyFill="1" applyBorder="1" applyAlignment="1">
      <alignment vertical="top" wrapText="1"/>
    </xf>
    <xf numFmtId="49" fontId="10" fillId="0" borderId="4" xfId="4" applyNumberFormat="1" applyFont="1" applyFill="1" applyBorder="1" applyAlignment="1">
      <alignment horizontal="center" vertical="center" wrapText="1"/>
    </xf>
    <xf numFmtId="49" fontId="10" fillId="0" borderId="4" xfId="3" applyNumberFormat="1" applyFont="1" applyFill="1" applyBorder="1" applyAlignment="1">
      <alignment vertical="top" wrapText="1"/>
    </xf>
    <xf numFmtId="49" fontId="10" fillId="0" borderId="4" xfId="2" applyNumberFormat="1" applyFont="1" applyFill="1" applyBorder="1" applyAlignment="1">
      <alignment vertical="center" wrapText="1"/>
    </xf>
    <xf numFmtId="0" fontId="10" fillId="0" borderId="4" xfId="3" applyNumberFormat="1" applyFont="1" applyFill="1" applyBorder="1" applyAlignment="1">
      <alignment vertical="top" wrapText="1"/>
    </xf>
    <xf numFmtId="165" fontId="10" fillId="0" borderId="4" xfId="3" applyNumberFormat="1" applyFont="1" applyFill="1" applyBorder="1" applyAlignment="1">
      <alignment vertical="top" wrapText="1"/>
    </xf>
    <xf numFmtId="49" fontId="4" fillId="0" borderId="16" xfId="0" applyNumberFormat="1" applyFont="1" applyFill="1" applyBorder="1" applyAlignment="1">
      <alignment horizontal="center" vertical="top" wrapText="1"/>
    </xf>
    <xf numFmtId="0" fontId="4" fillId="0" borderId="16" xfId="0" applyFont="1" applyFill="1" applyBorder="1" applyAlignment="1">
      <alignment horizontal="center" vertical="center"/>
    </xf>
    <xf numFmtId="49" fontId="2" fillId="0" borderId="16" xfId="0" applyNumberFormat="1" applyFont="1" applyFill="1" applyBorder="1" applyAlignment="1">
      <alignment horizontal="center" vertical="center"/>
    </xf>
    <xf numFmtId="165" fontId="4" fillId="0" borderId="16" xfId="0" applyNumberFormat="1" applyFont="1" applyFill="1" applyBorder="1" applyAlignment="1">
      <alignment horizontal="right" vertical="center" wrapText="1"/>
    </xf>
    <xf numFmtId="0" fontId="0" fillId="0" borderId="4" xfId="0" applyFill="1" applyBorder="1" applyAlignment="1">
      <alignment vertical="top" wrapText="1"/>
    </xf>
    <xf numFmtId="165" fontId="6" fillId="0" borderId="4" xfId="0" applyNumberFormat="1" applyFont="1" applyFill="1" applyBorder="1" applyAlignment="1">
      <alignment vertical="top" wrapText="1"/>
    </xf>
    <xf numFmtId="0" fontId="0" fillId="0" borderId="0" xfId="0" applyFill="1" applyAlignment="1">
      <alignment wrapText="1"/>
    </xf>
    <xf numFmtId="0" fontId="4" fillId="0" borderId="6" xfId="0"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18" fillId="0" borderId="8" xfId="4" applyNumberFormat="1" applyFont="1" applyFill="1" applyBorder="1" applyAlignment="1">
      <alignment horizontal="center" vertical="top" wrapText="1"/>
    </xf>
    <xf numFmtId="49" fontId="4" fillId="0" borderId="5"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0" fontId="4" fillId="0" borderId="4" xfId="0" applyFont="1" applyFill="1" applyBorder="1" applyAlignment="1">
      <alignment horizontal="center" vertical="top"/>
    </xf>
    <xf numFmtId="49" fontId="4" fillId="0" borderId="4" xfId="0" applyNumberFormat="1" applyFont="1" applyFill="1" applyBorder="1" applyAlignment="1">
      <alignment vertical="top" wrapText="1"/>
    </xf>
    <xf numFmtId="0" fontId="4" fillId="0" borderId="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3" fillId="0" borderId="6" xfId="0" applyFont="1" applyFill="1" applyBorder="1" applyAlignment="1">
      <alignment horizontal="left" vertical="top"/>
    </xf>
    <xf numFmtId="0" fontId="2" fillId="0" borderId="4" xfId="0" applyFont="1" applyFill="1" applyBorder="1" applyAlignment="1">
      <alignment horizontal="center" vertical="top" wrapText="1"/>
    </xf>
    <xf numFmtId="0" fontId="3" fillId="0" borderId="4" xfId="0" applyFont="1" applyFill="1" applyBorder="1" applyAlignment="1">
      <alignment horizontal="left" vertical="top" wrapText="1"/>
    </xf>
    <xf numFmtId="0" fontId="16"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4" xfId="0" applyFont="1" applyFill="1" applyBorder="1" applyAlignment="1">
      <alignment vertical="top"/>
    </xf>
    <xf numFmtId="0" fontId="3" fillId="0" borderId="4" xfId="0" applyFont="1" applyFill="1" applyBorder="1" applyAlignment="1">
      <alignment horizontal="left" vertical="top"/>
    </xf>
    <xf numFmtId="0" fontId="6" fillId="0" borderId="4" xfId="0" applyFont="1" applyFill="1" applyBorder="1" applyAlignment="1">
      <alignment horizontal="left" vertical="top" wrapText="1"/>
    </xf>
    <xf numFmtId="0" fontId="3" fillId="0" borderId="4" xfId="0" applyFont="1" applyFill="1" applyBorder="1" applyAlignment="1">
      <alignment vertical="top" wrapText="1"/>
    </xf>
    <xf numFmtId="0" fontId="4" fillId="0" borderId="4" xfId="0" applyFont="1" applyFill="1" applyBorder="1" applyAlignment="1">
      <alignment vertical="top" wrapText="1"/>
    </xf>
    <xf numFmtId="0" fontId="4" fillId="0" borderId="4" xfId="0" applyFont="1" applyFill="1" applyBorder="1" applyAlignment="1">
      <alignment horizontal="left" vertical="top"/>
    </xf>
    <xf numFmtId="0" fontId="18" fillId="0" borderId="4" xfId="6" applyNumberFormat="1" applyFont="1" applyFill="1" applyBorder="1" applyAlignment="1">
      <alignment horizontal="center" vertical="center" wrapText="1"/>
    </xf>
    <xf numFmtId="0" fontId="23" fillId="0" borderId="0" xfId="0" applyFont="1" applyAlignment="1">
      <alignment horizontal="right"/>
    </xf>
    <xf numFmtId="0" fontId="2" fillId="0" borderId="0" xfId="0" applyFont="1" applyFill="1" applyAlignment="1">
      <alignment horizontal="right"/>
    </xf>
    <xf numFmtId="0" fontId="3" fillId="0" borderId="5" xfId="0" applyFont="1" applyFill="1" applyBorder="1" applyAlignment="1">
      <alignment vertical="top"/>
    </xf>
    <xf numFmtId="0" fontId="6" fillId="0" borderId="0" xfId="0" applyFont="1" applyFill="1" applyAlignment="1">
      <alignment horizontal="left" vertical="top" wrapText="1"/>
    </xf>
    <xf numFmtId="0" fontId="24" fillId="0" borderId="0" xfId="0" applyFont="1" applyFill="1" applyAlignment="1">
      <alignment vertical="center" wrapText="1"/>
    </xf>
    <xf numFmtId="0" fontId="24" fillId="0" borderId="0" xfId="0" applyFont="1" applyFill="1" applyAlignment="1">
      <alignment horizontal="right" vertical="center" wrapText="1"/>
    </xf>
    <xf numFmtId="49" fontId="4" fillId="0" borderId="0" xfId="0" applyNumberFormat="1" applyFont="1" applyFill="1" applyAlignment="1">
      <alignment horizontal="center" vertical="top"/>
    </xf>
    <xf numFmtId="49" fontId="3" fillId="0" borderId="0" xfId="0" applyNumberFormat="1" applyFont="1" applyFill="1" applyAlignment="1">
      <alignment horizontal="center" vertical="top"/>
    </xf>
    <xf numFmtId="0" fontId="0" fillId="0" borderId="0" xfId="0" applyFill="1" applyAlignment="1">
      <alignment horizontal="center"/>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5" xfId="0" applyFont="1" applyFill="1" applyBorder="1" applyAlignment="1">
      <alignment vertical="top" wrapText="1"/>
    </xf>
    <xf numFmtId="0" fontId="3" fillId="0" borderId="6" xfId="0" applyFont="1" applyFill="1" applyBorder="1" applyAlignment="1">
      <alignment horizontal="left" vertical="top"/>
    </xf>
    <xf numFmtId="0" fontId="4" fillId="0" borderId="5" xfId="0" applyFont="1" applyFill="1" applyBorder="1" applyAlignment="1">
      <alignment horizontal="left" vertical="top"/>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16" fillId="0" borderId="5" xfId="0" applyFont="1" applyFill="1" applyBorder="1" applyAlignment="1">
      <alignment horizontal="left" vertical="top" wrapText="1"/>
    </xf>
    <xf numFmtId="0" fontId="4" fillId="0" borderId="5" xfId="0" applyFont="1" applyFill="1" applyBorder="1" applyAlignment="1">
      <alignment vertical="top" wrapText="1"/>
    </xf>
    <xf numFmtId="0" fontId="3" fillId="0" borderId="4" xfId="0" applyFont="1" applyFill="1" applyBorder="1" applyAlignment="1">
      <alignment horizontal="left" vertical="top" wrapText="1"/>
    </xf>
    <xf numFmtId="0" fontId="16" fillId="0" borderId="4" xfId="0" applyFont="1" applyFill="1" applyBorder="1" applyAlignment="1">
      <alignment horizontal="left" vertical="top" wrapText="1"/>
    </xf>
    <xf numFmtId="0" fontId="4" fillId="0" borderId="4" xfId="0" applyFont="1" applyFill="1" applyBorder="1" applyAlignment="1">
      <alignment horizontal="left" vertical="top"/>
    </xf>
    <xf numFmtId="0" fontId="3" fillId="0" borderId="4" xfId="0" applyFont="1" applyFill="1" applyBorder="1" applyAlignment="1">
      <alignment horizontal="left" vertical="top"/>
    </xf>
    <xf numFmtId="0" fontId="3" fillId="0" borderId="4" xfId="0" applyFont="1" applyFill="1" applyBorder="1" applyAlignment="1">
      <alignment vertical="top" wrapText="1"/>
    </xf>
    <xf numFmtId="0" fontId="16" fillId="0" borderId="6" xfId="0" applyFont="1" applyFill="1" applyBorder="1" applyAlignment="1">
      <alignment horizontal="center" vertical="top" wrapText="1"/>
    </xf>
    <xf numFmtId="0" fontId="4" fillId="0" borderId="4" xfId="0" applyFont="1" applyFill="1" applyBorder="1" applyAlignment="1">
      <alignment horizontal="left" vertical="top" wrapText="1"/>
    </xf>
    <xf numFmtId="0" fontId="16" fillId="0" borderId="4" xfId="0" applyFont="1" applyFill="1" applyBorder="1" applyAlignment="1">
      <alignment horizontal="center" vertical="center"/>
    </xf>
    <xf numFmtId="0" fontId="18" fillId="0" borderId="6" xfId="0" applyFont="1" applyFill="1" applyBorder="1" applyAlignment="1">
      <alignment horizontal="left" vertical="center" wrapText="1"/>
    </xf>
    <xf numFmtId="0" fontId="16" fillId="0" borderId="6" xfId="0" applyFont="1" applyFill="1" applyBorder="1" applyAlignment="1">
      <alignment horizontal="center" wrapText="1"/>
    </xf>
    <xf numFmtId="0" fontId="4" fillId="0" borderId="4" xfId="0" applyFont="1" applyFill="1" applyBorder="1" applyAlignment="1">
      <alignment vertical="top"/>
    </xf>
    <xf numFmtId="0" fontId="6" fillId="0" borderId="4" xfId="0" applyFont="1" applyFill="1" applyBorder="1" applyAlignment="1">
      <alignment horizontal="left" vertical="top" wrapText="1"/>
    </xf>
    <xf numFmtId="0" fontId="16" fillId="0" borderId="5" xfId="0" applyFont="1" applyFill="1" applyBorder="1" applyAlignment="1">
      <alignment horizontal="center" vertical="top"/>
    </xf>
    <xf numFmtId="0" fontId="4" fillId="0" borderId="4" xfId="0" applyFont="1" applyFill="1" applyBorder="1" applyAlignment="1">
      <alignment vertical="top" wrapText="1"/>
    </xf>
    <xf numFmtId="0" fontId="2" fillId="0" borderId="4" xfId="0" applyFont="1" applyFill="1" applyBorder="1" applyAlignment="1">
      <alignment horizontal="center" vertical="top" wrapText="1"/>
    </xf>
    <xf numFmtId="49" fontId="3" fillId="0" borderId="0" xfId="0" applyNumberFormat="1" applyFont="1" applyFill="1" applyBorder="1" applyAlignment="1">
      <alignment horizontal="right" vertical="top" wrapText="1"/>
    </xf>
    <xf numFmtId="0" fontId="3" fillId="0" borderId="0" xfId="0" applyFont="1" applyFill="1" applyAlignment="1">
      <alignment horizontal="center" vertical="top"/>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4" fillId="0" borderId="5" xfId="0" applyFont="1" applyFill="1" applyBorder="1" applyAlignment="1">
      <alignment vertical="top"/>
    </xf>
    <xf numFmtId="0" fontId="4" fillId="0" borderId="6" xfId="0" applyFont="1" applyFill="1" applyBorder="1" applyAlignment="1">
      <alignment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2" fillId="0" borderId="0" xfId="0" applyFont="1" applyFill="1" applyAlignment="1">
      <alignment horizontal="left" vertical="top" wrapText="1"/>
    </xf>
    <xf numFmtId="49" fontId="2" fillId="0" borderId="0" xfId="0" applyNumberFormat="1" applyFont="1" applyFill="1" applyAlignment="1">
      <alignment horizontal="left" vertical="top" wrapText="1"/>
    </xf>
    <xf numFmtId="0" fontId="3" fillId="0" borderId="4" xfId="0" applyFont="1" applyFill="1" applyBorder="1" applyAlignment="1">
      <alignment horizontal="left" vertical="top" wrapText="1"/>
    </xf>
    <xf numFmtId="0" fontId="3" fillId="0" borderId="4" xfId="0" applyFont="1" applyFill="1" applyBorder="1" applyAlignment="1">
      <alignment vertical="top" wrapText="1"/>
    </xf>
    <xf numFmtId="0" fontId="16" fillId="0" borderId="4" xfId="0" applyFont="1" applyFill="1" applyBorder="1" applyAlignment="1">
      <alignment horizontal="left" vertical="top" wrapText="1"/>
    </xf>
    <xf numFmtId="0" fontId="4" fillId="0" borderId="4" xfId="0" applyFont="1" applyFill="1" applyBorder="1" applyAlignment="1">
      <alignment vertical="top" wrapText="1"/>
    </xf>
    <xf numFmtId="0" fontId="4" fillId="0" borderId="4" xfId="0" applyFont="1" applyFill="1" applyBorder="1" applyAlignment="1">
      <alignment horizontal="left" vertical="top" wrapText="1"/>
    </xf>
    <xf numFmtId="0" fontId="3" fillId="0" borderId="4" xfId="0" applyFont="1" applyFill="1" applyBorder="1" applyAlignment="1">
      <alignment horizontal="left" vertical="top"/>
    </xf>
    <xf numFmtId="0" fontId="6" fillId="0" borderId="4" xfId="0" applyFont="1" applyFill="1" applyBorder="1" applyAlignment="1">
      <alignment horizontal="left" vertical="top"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2" fillId="0" borderId="4" xfId="0" applyFont="1" applyFill="1" applyBorder="1" applyAlignment="1">
      <alignment horizontal="center" vertical="top" wrapText="1"/>
    </xf>
    <xf numFmtId="0" fontId="16" fillId="0" borderId="4" xfId="0" applyFont="1" applyFill="1" applyBorder="1" applyAlignment="1">
      <alignment horizontal="center" vertical="center"/>
    </xf>
    <xf numFmtId="0" fontId="4" fillId="0" borderId="4" xfId="0" applyFont="1" applyFill="1" applyBorder="1" applyAlignment="1">
      <alignment vertical="top"/>
    </xf>
    <xf numFmtId="0" fontId="16" fillId="0" borderId="5" xfId="0" applyFont="1" applyFill="1" applyBorder="1" applyAlignment="1">
      <alignment horizontal="center" vertical="top" wrapText="1"/>
    </xf>
    <xf numFmtId="0" fontId="16" fillId="0" borderId="6" xfId="0" applyFont="1" applyFill="1" applyBorder="1" applyAlignment="1">
      <alignment horizontal="center" vertical="top" wrapText="1"/>
    </xf>
    <xf numFmtId="0" fontId="4" fillId="0" borderId="4" xfId="0" applyFont="1" applyFill="1" applyBorder="1" applyAlignment="1">
      <alignment horizontal="left" vertical="top"/>
    </xf>
    <xf numFmtId="0" fontId="16" fillId="0" borderId="5" xfId="0" applyFont="1" applyFill="1" applyBorder="1" applyAlignment="1">
      <alignment horizontal="center" vertical="top"/>
    </xf>
    <xf numFmtId="0" fontId="16" fillId="0" borderId="6" xfId="0" applyFont="1" applyFill="1" applyBorder="1" applyAlignment="1">
      <alignment horizontal="center" vertical="top"/>
    </xf>
    <xf numFmtId="0" fontId="10" fillId="0" borderId="0" xfId="0" applyFont="1" applyFill="1" applyAlignment="1">
      <alignment horizontal="center" vertical="center" wrapText="1"/>
    </xf>
    <xf numFmtId="0" fontId="4" fillId="0" borderId="17"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4" xfId="7" applyFont="1" applyFill="1" applyBorder="1" applyAlignment="1">
      <alignment horizontal="center" vertical="center" wrapText="1"/>
    </xf>
    <xf numFmtId="0" fontId="18" fillId="0" borderId="4" xfId="6" applyNumberFormat="1" applyFont="1" applyFill="1" applyBorder="1" applyAlignment="1">
      <alignment horizontal="center" vertical="center" wrapText="1"/>
    </xf>
    <xf numFmtId="0" fontId="10" fillId="0" borderId="10" xfId="5" applyNumberFormat="1" applyFont="1" applyFill="1" applyBorder="1" applyAlignment="1">
      <alignment horizontal="left" vertical="top" wrapText="1"/>
    </xf>
    <xf numFmtId="0" fontId="10" fillId="0" borderId="11" xfId="5" applyNumberFormat="1" applyFont="1" applyFill="1" applyBorder="1" applyAlignment="1">
      <alignment horizontal="left" vertical="top" wrapText="1"/>
    </xf>
    <xf numFmtId="0" fontId="10" fillId="0" borderId="4" xfId="5" applyNumberFormat="1" applyFont="1" applyFill="1" applyBorder="1" applyAlignment="1">
      <alignment horizontal="left" vertical="top" wrapText="1"/>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4" fillId="0" borderId="7" xfId="0" applyFont="1" applyFill="1" applyBorder="1" applyAlignment="1">
      <alignment horizontal="left" vertical="top"/>
    </xf>
  </cellXfs>
  <cellStyles count="8">
    <cellStyle name="Денежный" xfId="4" builtinId="4"/>
    <cellStyle name="Денежный [0]" xfId="5" builtinId="7"/>
    <cellStyle name="Заголовок 3" xfId="1" builtinId="18"/>
    <cellStyle name="Название" xfId="7" builtinId="15"/>
    <cellStyle name="Обычный" xfId="0" builtinId="0"/>
    <cellStyle name="Процентный" xfId="6" builtinId="5"/>
    <cellStyle name="Финансовый" xfId="2" builtinId="3"/>
    <cellStyle name="Финансовый [0]" xfId="3" builtin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8;&#1079;&#1084;.&#1088;&#1077;&#1096;&#1077;&#1096;&#1077;&#1085;&#1080;&#1081;%202013%20&#1075;&#1086;&#1076;/&#1055;&#1088;&#1080;&#1083;.&#1089;%20&#1080;&#1079;&#1084;.%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путатам"/>
      <sheetName val="КБК"/>
      <sheetName val="Публ."/>
      <sheetName val="от пос."/>
      <sheetName val="МБТ пос."/>
      <sheetName val="1.Дох.13"/>
      <sheetName val="2.Дох.14-15"/>
      <sheetName val="3.Норм."/>
      <sheetName val="4.Адм.дох."/>
      <sheetName val="5.Адм.ист."/>
      <sheetName val="Адм.ОГВ"/>
      <sheetName val="Функц.февр."/>
      <sheetName val="6.Функц.13"/>
      <sheetName val="7.Функц.14-15"/>
      <sheetName val="Вед.февр."/>
      <sheetName val="8.Вед.13"/>
      <sheetName val="9.Вед.14-15"/>
      <sheetName val="Анал.февр."/>
      <sheetName val="10.Аналит.13"/>
      <sheetName val="11.Аналит.14-15"/>
      <sheetName val="12.1Выр.13"/>
      <sheetName val="12.2.Сбал.13"/>
      <sheetName val="12.3.Комун.13"/>
      <sheetName val="12.4.В.уч."/>
      <sheetName val="12.5.Дороги 13"/>
      <sheetName val="13.1 Выр.14-15"/>
      <sheetName val="13.2.Сбал.14-15"/>
      <sheetName val="13.3.Коммун.14-15"/>
      <sheetName val="13.4.В.уч.14-15"/>
      <sheetName val="13.5.Дороги 14-15"/>
      <sheetName val="12.6.Прот."/>
      <sheetName val="13.6.Прот.февр."/>
      <sheetName val="13.4 В.уч."/>
      <sheetName val="Ист."/>
    </sheetNames>
    <sheetDataSet>
      <sheetData sheetId="0"/>
      <sheetData sheetId="1"/>
      <sheetData sheetId="2"/>
      <sheetData sheetId="3"/>
      <sheetData sheetId="4"/>
      <sheetData sheetId="5"/>
      <sheetData sheetId="6"/>
      <sheetData sheetId="7"/>
      <sheetData sheetId="8"/>
      <sheetData sheetId="9"/>
      <sheetData sheetId="10"/>
      <sheetData sheetId="11">
        <row r="454">
          <cell r="J454">
            <v>8781000</v>
          </cell>
          <cell r="K454">
            <v>0</v>
          </cell>
          <cell r="L454">
            <v>8781000</v>
          </cell>
          <cell r="M454">
            <v>0</v>
          </cell>
          <cell r="N454">
            <v>8781000</v>
          </cell>
          <cell r="O454">
            <v>0</v>
          </cell>
          <cell r="P454">
            <v>8781000</v>
          </cell>
          <cell r="Q45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4"/>
  <sheetViews>
    <sheetView workbookViewId="0">
      <selection activeCell="O77" sqref="O77"/>
    </sheetView>
  </sheetViews>
  <sheetFormatPr defaultRowHeight="15" x14ac:dyDescent="0.25"/>
  <cols>
    <col min="1" max="1" width="24" customWidth="1"/>
    <col min="2" max="2" width="71" customWidth="1"/>
    <col min="3" max="6" width="0" hidden="1" customWidth="1"/>
    <col min="7" max="7" width="14.5703125" hidden="1" customWidth="1"/>
    <col min="8" max="8" width="17.28515625" hidden="1" customWidth="1"/>
    <col min="9" max="9" width="14.5703125" hidden="1" customWidth="1"/>
    <col min="10" max="10" width="18.7109375" customWidth="1"/>
    <col min="11" max="11" width="13.42578125" hidden="1" customWidth="1"/>
  </cols>
  <sheetData>
    <row r="1" spans="1:15" s="1" customFormat="1" ht="12.75" x14ac:dyDescent="0.25">
      <c r="A1" s="61"/>
      <c r="B1" s="198" t="s">
        <v>8</v>
      </c>
      <c r="C1" s="198"/>
      <c r="D1" s="198"/>
      <c r="E1" s="198"/>
      <c r="F1" s="198"/>
      <c r="G1" s="198"/>
      <c r="H1" s="198"/>
      <c r="I1" s="198"/>
      <c r="J1" s="198"/>
      <c r="K1" s="198"/>
    </row>
    <row r="2" spans="1:15" s="1" customFormat="1" ht="38.25" customHeight="1" x14ac:dyDescent="0.25">
      <c r="A2" s="61"/>
      <c r="B2" s="197" t="s">
        <v>226</v>
      </c>
      <c r="C2" s="197"/>
      <c r="D2" s="197"/>
      <c r="E2" s="197"/>
      <c r="F2" s="197"/>
      <c r="G2" s="197"/>
      <c r="H2" s="197"/>
      <c r="I2" s="197"/>
      <c r="J2" s="197"/>
      <c r="K2" s="197"/>
    </row>
    <row r="3" spans="1:15" s="1" customFormat="1" ht="12.75" customHeight="1" x14ac:dyDescent="0.25">
      <c r="A3" s="62"/>
      <c r="B3" s="197" t="s">
        <v>652</v>
      </c>
      <c r="C3" s="197"/>
      <c r="D3" s="197"/>
      <c r="E3" s="197"/>
      <c r="F3" s="197"/>
      <c r="G3" s="197"/>
      <c r="H3" s="197"/>
      <c r="I3" s="197"/>
      <c r="J3" s="197"/>
      <c r="K3" s="197"/>
    </row>
    <row r="4" spans="1:15" s="1" customFormat="1" ht="40.5" customHeight="1" x14ac:dyDescent="0.25">
      <c r="A4" s="62"/>
      <c r="B4" s="197" t="s">
        <v>228</v>
      </c>
      <c r="C4" s="197"/>
      <c r="D4" s="197"/>
      <c r="E4" s="197"/>
      <c r="F4" s="197"/>
      <c r="G4" s="197"/>
      <c r="H4" s="197"/>
      <c r="I4" s="197"/>
      <c r="J4" s="197"/>
      <c r="K4" s="197"/>
    </row>
    <row r="5" spans="1:15" s="1" customFormat="1" ht="63" customHeight="1" x14ac:dyDescent="0.25">
      <c r="A5" s="201" t="s">
        <v>225</v>
      </c>
      <c r="B5" s="201"/>
      <c r="C5" s="201"/>
      <c r="D5" s="201"/>
      <c r="E5" s="201"/>
      <c r="F5" s="201"/>
      <c r="G5" s="201"/>
      <c r="H5" s="201"/>
      <c r="I5" s="201"/>
      <c r="J5" s="201"/>
      <c r="K5" s="201"/>
      <c r="L5" s="63"/>
      <c r="M5" s="63"/>
      <c r="N5" s="63"/>
      <c r="O5" s="63"/>
    </row>
    <row r="6" spans="1:15" hidden="1" x14ac:dyDescent="0.25"/>
    <row r="7" spans="1:15" hidden="1" x14ac:dyDescent="0.25"/>
    <row r="8" spans="1:15" hidden="1" x14ac:dyDescent="0.25"/>
    <row r="9" spans="1:15" hidden="1" x14ac:dyDescent="0.25"/>
    <row r="10" spans="1:15" hidden="1" x14ac:dyDescent="0.25"/>
    <row r="11" spans="1:15" x14ac:dyDescent="0.25">
      <c r="H11" s="164" t="s">
        <v>615</v>
      </c>
    </row>
    <row r="12" spans="1:15" s="32" customFormat="1" ht="16.5" customHeight="1" x14ac:dyDescent="0.25">
      <c r="A12" s="31" t="s">
        <v>11</v>
      </c>
      <c r="B12" s="31" t="s">
        <v>12</v>
      </c>
      <c r="C12" s="153" t="s">
        <v>13</v>
      </c>
      <c r="D12" s="153" t="s">
        <v>14</v>
      </c>
      <c r="E12" s="153" t="s">
        <v>15</v>
      </c>
      <c r="F12" s="153" t="s">
        <v>16</v>
      </c>
      <c r="G12" s="153" t="s">
        <v>15</v>
      </c>
      <c r="H12" s="153" t="s">
        <v>623</v>
      </c>
      <c r="I12" s="153" t="s">
        <v>630</v>
      </c>
      <c r="J12" s="153" t="s">
        <v>654</v>
      </c>
      <c r="K12" s="153" t="s">
        <v>631</v>
      </c>
    </row>
    <row r="13" spans="1:15" s="2" customFormat="1" ht="12.75" x14ac:dyDescent="0.25">
      <c r="A13" s="33">
        <v>1</v>
      </c>
      <c r="B13" s="33">
        <v>2</v>
      </c>
      <c r="C13" s="33">
        <v>3</v>
      </c>
      <c r="D13" s="33">
        <v>4</v>
      </c>
      <c r="E13" s="33">
        <v>5</v>
      </c>
      <c r="F13" s="33">
        <v>4</v>
      </c>
      <c r="G13" s="33">
        <v>5</v>
      </c>
      <c r="H13" s="33">
        <v>4</v>
      </c>
      <c r="I13" s="33">
        <v>5</v>
      </c>
      <c r="J13" s="33">
        <v>4</v>
      </c>
      <c r="K13" s="33">
        <v>5</v>
      </c>
    </row>
    <row r="14" spans="1:15" s="36" customFormat="1" ht="24.75" hidden="1" customHeight="1" x14ac:dyDescent="0.25">
      <c r="A14" s="34" t="s">
        <v>17</v>
      </c>
      <c r="B14" s="161" t="s">
        <v>18</v>
      </c>
      <c r="C14" s="35">
        <f t="shared" ref="C14:K14" si="0">C15+C21+C40+C43+C52+C58+C61+C65</f>
        <v>48500000</v>
      </c>
      <c r="D14" s="35">
        <f t="shared" si="0"/>
        <v>0</v>
      </c>
      <c r="E14" s="35">
        <f t="shared" si="0"/>
        <v>48500000</v>
      </c>
      <c r="F14" s="35">
        <f t="shared" si="0"/>
        <v>0</v>
      </c>
      <c r="G14" s="35">
        <f t="shared" si="0"/>
        <v>48500000</v>
      </c>
      <c r="H14" s="35">
        <f t="shared" si="0"/>
        <v>0</v>
      </c>
      <c r="I14" s="35">
        <f t="shared" si="0"/>
        <v>48500000</v>
      </c>
      <c r="J14" s="35">
        <f t="shared" si="0"/>
        <v>0</v>
      </c>
      <c r="K14" s="35">
        <f t="shared" si="0"/>
        <v>48500000</v>
      </c>
    </row>
    <row r="15" spans="1:15" s="8" customFormat="1" ht="24.75" hidden="1" customHeight="1" x14ac:dyDescent="0.25">
      <c r="A15" s="34" t="s">
        <v>19</v>
      </c>
      <c r="B15" s="161" t="s">
        <v>20</v>
      </c>
      <c r="C15" s="35">
        <f t="shared" ref="C15:K15" si="1">C16</f>
        <v>35828000</v>
      </c>
      <c r="D15" s="35">
        <f t="shared" si="1"/>
        <v>0</v>
      </c>
      <c r="E15" s="35">
        <f t="shared" si="1"/>
        <v>35828000</v>
      </c>
      <c r="F15" s="35">
        <f t="shared" si="1"/>
        <v>0</v>
      </c>
      <c r="G15" s="35">
        <f t="shared" si="1"/>
        <v>35828000</v>
      </c>
      <c r="H15" s="35">
        <f t="shared" si="1"/>
        <v>0</v>
      </c>
      <c r="I15" s="35">
        <f t="shared" si="1"/>
        <v>35828000</v>
      </c>
      <c r="J15" s="35">
        <f t="shared" si="1"/>
        <v>0</v>
      </c>
      <c r="K15" s="35">
        <f t="shared" si="1"/>
        <v>35828000</v>
      </c>
    </row>
    <row r="16" spans="1:15" s="38" customFormat="1" ht="24.75" hidden="1" customHeight="1" x14ac:dyDescent="0.25">
      <c r="A16" s="37" t="s">
        <v>21</v>
      </c>
      <c r="B16" s="161" t="s">
        <v>22</v>
      </c>
      <c r="C16" s="35">
        <f t="shared" ref="C16:K16" si="2" xml:space="preserve"> C17+C18+C19+C20</f>
        <v>35828000</v>
      </c>
      <c r="D16" s="35">
        <f t="shared" si="2"/>
        <v>0</v>
      </c>
      <c r="E16" s="35">
        <f t="shared" si="2"/>
        <v>35828000</v>
      </c>
      <c r="F16" s="35">
        <f t="shared" si="2"/>
        <v>0</v>
      </c>
      <c r="G16" s="35">
        <f t="shared" si="2"/>
        <v>35828000</v>
      </c>
      <c r="H16" s="35">
        <f t="shared" si="2"/>
        <v>0</v>
      </c>
      <c r="I16" s="35">
        <f t="shared" si="2"/>
        <v>35828000</v>
      </c>
      <c r="J16" s="35">
        <f t="shared" si="2"/>
        <v>0</v>
      </c>
      <c r="K16" s="35">
        <f t="shared" si="2"/>
        <v>35828000</v>
      </c>
    </row>
    <row r="17" spans="1:11" s="8" customFormat="1" ht="24.75" hidden="1" customHeight="1" x14ac:dyDescent="0.25">
      <c r="A17" s="39" t="s">
        <v>23</v>
      </c>
      <c r="B17" s="40" t="s">
        <v>24</v>
      </c>
      <c r="C17" s="41">
        <v>35278000</v>
      </c>
      <c r="D17" s="42"/>
      <c r="E17" s="42">
        <f>C17+D17</f>
        <v>35278000</v>
      </c>
      <c r="F17" s="42"/>
      <c r="G17" s="42">
        <f>E17+F17</f>
        <v>35278000</v>
      </c>
      <c r="H17" s="42"/>
      <c r="I17" s="42">
        <f>G17+H17</f>
        <v>35278000</v>
      </c>
      <c r="J17" s="42"/>
      <c r="K17" s="42">
        <f>I17+J17</f>
        <v>35278000</v>
      </c>
    </row>
    <row r="18" spans="1:11" s="8" customFormat="1" ht="24.75" hidden="1" customHeight="1" x14ac:dyDescent="0.25">
      <c r="A18" s="39" t="s">
        <v>25</v>
      </c>
      <c r="B18" s="40" t="s">
        <v>26</v>
      </c>
      <c r="C18" s="41">
        <v>110000</v>
      </c>
      <c r="D18" s="42"/>
      <c r="E18" s="42">
        <f>C18+D18</f>
        <v>110000</v>
      </c>
      <c r="F18" s="42"/>
      <c r="G18" s="42">
        <f>E18+F18</f>
        <v>110000</v>
      </c>
      <c r="H18" s="42"/>
      <c r="I18" s="42">
        <f>G18+H18</f>
        <v>110000</v>
      </c>
      <c r="J18" s="42"/>
      <c r="K18" s="42">
        <f>I18+J18</f>
        <v>110000</v>
      </c>
    </row>
    <row r="19" spans="1:11" s="8" customFormat="1" ht="24.75" hidden="1" customHeight="1" x14ac:dyDescent="0.25">
      <c r="A19" s="39" t="s">
        <v>27</v>
      </c>
      <c r="B19" s="43" t="s">
        <v>28</v>
      </c>
      <c r="C19" s="41">
        <v>320000</v>
      </c>
      <c r="D19" s="42"/>
      <c r="E19" s="42">
        <f>C19+D19</f>
        <v>320000</v>
      </c>
      <c r="F19" s="42"/>
      <c r="G19" s="42">
        <f>E19+F19</f>
        <v>320000</v>
      </c>
      <c r="H19" s="42"/>
      <c r="I19" s="42">
        <f>G19+H19</f>
        <v>320000</v>
      </c>
      <c r="J19" s="42"/>
      <c r="K19" s="42">
        <f>I19+J19</f>
        <v>320000</v>
      </c>
    </row>
    <row r="20" spans="1:11" s="8" customFormat="1" ht="24.75" hidden="1" customHeight="1" x14ac:dyDescent="0.25">
      <c r="A20" s="39" t="s">
        <v>29</v>
      </c>
      <c r="B20" s="44" t="s">
        <v>30</v>
      </c>
      <c r="C20" s="41">
        <v>120000</v>
      </c>
      <c r="D20" s="42"/>
      <c r="E20" s="42">
        <f>C20+D20</f>
        <v>120000</v>
      </c>
      <c r="F20" s="42"/>
      <c r="G20" s="42">
        <f>E20+F20</f>
        <v>120000</v>
      </c>
      <c r="H20" s="42"/>
      <c r="I20" s="42">
        <f>G20+H20</f>
        <v>120000</v>
      </c>
      <c r="J20" s="42"/>
      <c r="K20" s="42">
        <f>I20+J20</f>
        <v>120000</v>
      </c>
    </row>
    <row r="21" spans="1:11" s="8" customFormat="1" ht="24.75" hidden="1" customHeight="1" x14ac:dyDescent="0.25">
      <c r="A21" s="34" t="s">
        <v>31</v>
      </c>
      <c r="B21" s="161" t="s">
        <v>32</v>
      </c>
      <c r="C21" s="35">
        <f>C22+C32+C35+C38</f>
        <v>9235400</v>
      </c>
      <c r="D21" s="35">
        <f t="shared" ref="D21:K21" si="3">D22+D32+D35+D38</f>
        <v>0</v>
      </c>
      <c r="E21" s="35">
        <f t="shared" si="3"/>
        <v>9235400</v>
      </c>
      <c r="F21" s="35">
        <f t="shared" si="3"/>
        <v>0</v>
      </c>
      <c r="G21" s="35">
        <f t="shared" si="3"/>
        <v>9235400</v>
      </c>
      <c r="H21" s="35">
        <f t="shared" si="3"/>
        <v>0</v>
      </c>
      <c r="I21" s="35">
        <f t="shared" si="3"/>
        <v>9235400</v>
      </c>
      <c r="J21" s="35">
        <f t="shared" si="3"/>
        <v>0</v>
      </c>
      <c r="K21" s="35">
        <f t="shared" si="3"/>
        <v>9235400</v>
      </c>
    </row>
    <row r="22" spans="1:11" s="8" customFormat="1" ht="24.75" hidden="1" customHeight="1" x14ac:dyDescent="0.25">
      <c r="A22" s="34" t="s">
        <v>33</v>
      </c>
      <c r="B22" s="161" t="s">
        <v>34</v>
      </c>
      <c r="C22" s="35">
        <f>C23+C26+C30+C31</f>
        <v>3135400</v>
      </c>
      <c r="D22" s="35">
        <f t="shared" ref="D22:K22" si="4">D23+D26+D30+D31</f>
        <v>-138400</v>
      </c>
      <c r="E22" s="35">
        <f t="shared" si="4"/>
        <v>2997000</v>
      </c>
      <c r="F22" s="35">
        <f t="shared" si="4"/>
        <v>0</v>
      </c>
      <c r="G22" s="35">
        <f t="shared" si="4"/>
        <v>2997000</v>
      </c>
      <c r="H22" s="35">
        <f t="shared" si="4"/>
        <v>0</v>
      </c>
      <c r="I22" s="35">
        <f t="shared" si="4"/>
        <v>2997000</v>
      </c>
      <c r="J22" s="35">
        <f t="shared" si="4"/>
        <v>0</v>
      </c>
      <c r="K22" s="35">
        <f t="shared" si="4"/>
        <v>2997000</v>
      </c>
    </row>
    <row r="23" spans="1:11" s="8" customFormat="1" ht="24.75" hidden="1" customHeight="1" x14ac:dyDescent="0.25">
      <c r="A23" s="39" t="s">
        <v>35</v>
      </c>
      <c r="B23" s="40" t="s">
        <v>36</v>
      </c>
      <c r="C23" s="41">
        <f t="shared" ref="C23:K23" si="5">C24+C25</f>
        <v>1205000</v>
      </c>
      <c r="D23" s="42">
        <f t="shared" si="5"/>
        <v>0</v>
      </c>
      <c r="E23" s="42">
        <f t="shared" si="5"/>
        <v>1205000</v>
      </c>
      <c r="F23" s="42">
        <f t="shared" si="5"/>
        <v>0</v>
      </c>
      <c r="G23" s="42">
        <f t="shared" si="5"/>
        <v>1205000</v>
      </c>
      <c r="H23" s="42">
        <f t="shared" si="5"/>
        <v>0</v>
      </c>
      <c r="I23" s="42">
        <f t="shared" si="5"/>
        <v>1205000</v>
      </c>
      <c r="J23" s="42">
        <f t="shared" si="5"/>
        <v>0</v>
      </c>
      <c r="K23" s="42">
        <f t="shared" si="5"/>
        <v>1205000</v>
      </c>
    </row>
    <row r="24" spans="1:11" s="8" customFormat="1" ht="24.75" hidden="1" customHeight="1" x14ac:dyDescent="0.25">
      <c r="A24" s="33" t="s">
        <v>37</v>
      </c>
      <c r="B24" s="160" t="s">
        <v>36</v>
      </c>
      <c r="C24" s="41">
        <v>1204500</v>
      </c>
      <c r="D24" s="41"/>
      <c r="E24" s="42">
        <f>C24+D24</f>
        <v>1204500</v>
      </c>
      <c r="F24" s="41"/>
      <c r="G24" s="42">
        <f>E24+F24</f>
        <v>1204500</v>
      </c>
      <c r="H24" s="41"/>
      <c r="I24" s="42">
        <f>G24+H24</f>
        <v>1204500</v>
      </c>
      <c r="J24" s="41"/>
      <c r="K24" s="42">
        <f>I24+J24</f>
        <v>1204500</v>
      </c>
    </row>
    <row r="25" spans="1:11" s="8" customFormat="1" ht="24.75" hidden="1" customHeight="1" x14ac:dyDescent="0.25">
      <c r="A25" s="33" t="s">
        <v>38</v>
      </c>
      <c r="B25" s="160" t="s">
        <v>39</v>
      </c>
      <c r="C25" s="41">
        <v>500</v>
      </c>
      <c r="D25" s="41"/>
      <c r="E25" s="42">
        <f>C25+D25</f>
        <v>500</v>
      </c>
      <c r="F25" s="41"/>
      <c r="G25" s="42">
        <f>E25+F25</f>
        <v>500</v>
      </c>
      <c r="H25" s="41"/>
      <c r="I25" s="42">
        <f>G25+H25</f>
        <v>500</v>
      </c>
      <c r="J25" s="41"/>
      <c r="K25" s="42">
        <f>I25+J25</f>
        <v>500</v>
      </c>
    </row>
    <row r="26" spans="1:11" s="8" customFormat="1" ht="24.75" hidden="1" customHeight="1" x14ac:dyDescent="0.25">
      <c r="A26" s="39" t="s">
        <v>40</v>
      </c>
      <c r="B26" s="40" t="s">
        <v>41</v>
      </c>
      <c r="C26" s="41">
        <f t="shared" ref="C26:K26" si="6">C27+C28</f>
        <v>460000</v>
      </c>
      <c r="D26" s="42">
        <f t="shared" si="6"/>
        <v>0</v>
      </c>
      <c r="E26" s="42">
        <f t="shared" si="6"/>
        <v>460000</v>
      </c>
      <c r="F26" s="42">
        <f t="shared" si="6"/>
        <v>0</v>
      </c>
      <c r="G26" s="42">
        <f t="shared" si="6"/>
        <v>460000</v>
      </c>
      <c r="H26" s="42">
        <f t="shared" si="6"/>
        <v>0</v>
      </c>
      <c r="I26" s="42">
        <f t="shared" si="6"/>
        <v>460000</v>
      </c>
      <c r="J26" s="42">
        <f t="shared" si="6"/>
        <v>0</v>
      </c>
      <c r="K26" s="42">
        <f t="shared" si="6"/>
        <v>460000</v>
      </c>
    </row>
    <row r="27" spans="1:11" s="8" customFormat="1" ht="24.75" hidden="1" customHeight="1" x14ac:dyDescent="0.25">
      <c r="A27" s="33" t="s">
        <v>42</v>
      </c>
      <c r="B27" s="160" t="s">
        <v>41</v>
      </c>
      <c r="C27" s="41">
        <v>458000</v>
      </c>
      <c r="D27" s="41"/>
      <c r="E27" s="42">
        <f>C27+D27</f>
        <v>458000</v>
      </c>
      <c r="F27" s="41"/>
      <c r="G27" s="42">
        <f>E27+F27</f>
        <v>458000</v>
      </c>
      <c r="H27" s="41"/>
      <c r="I27" s="42">
        <f>G27+H27</f>
        <v>458000</v>
      </c>
      <c r="J27" s="41"/>
      <c r="K27" s="42">
        <f>I27+J27</f>
        <v>458000</v>
      </c>
    </row>
    <row r="28" spans="1:11" s="8" customFormat="1" ht="24.75" hidden="1" customHeight="1" x14ac:dyDescent="0.25">
      <c r="A28" s="33" t="s">
        <v>43</v>
      </c>
      <c r="B28" s="160" t="s">
        <v>44</v>
      </c>
      <c r="C28" s="41">
        <v>2000</v>
      </c>
      <c r="D28" s="41"/>
      <c r="E28" s="42">
        <f>C28+D28</f>
        <v>2000</v>
      </c>
      <c r="F28" s="41"/>
      <c r="G28" s="42">
        <f>E28+F28</f>
        <v>2000</v>
      </c>
      <c r="H28" s="41"/>
      <c r="I28" s="42">
        <f>G28+H28</f>
        <v>2000</v>
      </c>
      <c r="J28" s="41"/>
      <c r="K28" s="42">
        <f>I28+J28</f>
        <v>2000</v>
      </c>
    </row>
    <row r="29" spans="1:11" s="8" customFormat="1" ht="24.75" hidden="1" customHeight="1" x14ac:dyDescent="0.25">
      <c r="A29" s="45" t="s">
        <v>45</v>
      </c>
      <c r="B29" s="160" t="s">
        <v>46</v>
      </c>
      <c r="C29" s="41">
        <f>C30</f>
        <v>138400</v>
      </c>
      <c r="D29" s="41">
        <f t="shared" ref="D29:K29" si="7">D30</f>
        <v>-138400</v>
      </c>
      <c r="E29" s="41">
        <f t="shared" si="7"/>
        <v>0</v>
      </c>
      <c r="F29" s="41">
        <f t="shared" si="7"/>
        <v>0</v>
      </c>
      <c r="G29" s="41">
        <f t="shared" si="7"/>
        <v>0</v>
      </c>
      <c r="H29" s="41">
        <f t="shared" si="7"/>
        <v>0</v>
      </c>
      <c r="I29" s="41">
        <f t="shared" si="7"/>
        <v>0</v>
      </c>
      <c r="J29" s="41">
        <f t="shared" si="7"/>
        <v>0</v>
      </c>
      <c r="K29" s="41">
        <f t="shared" si="7"/>
        <v>0</v>
      </c>
    </row>
    <row r="30" spans="1:11" s="8" customFormat="1" ht="24.75" hidden="1" customHeight="1" x14ac:dyDescent="0.25">
      <c r="A30" s="45" t="s">
        <v>47</v>
      </c>
      <c r="B30" s="160" t="s">
        <v>48</v>
      </c>
      <c r="C30" s="41">
        <v>138400</v>
      </c>
      <c r="D30" s="41">
        <v>-138400</v>
      </c>
      <c r="E30" s="42">
        <f>C30+D30</f>
        <v>0</v>
      </c>
      <c r="F30" s="41"/>
      <c r="G30" s="42">
        <f>E30+F30</f>
        <v>0</v>
      </c>
      <c r="H30" s="41"/>
      <c r="I30" s="42">
        <f>G30+H30</f>
        <v>0</v>
      </c>
      <c r="J30" s="41"/>
      <c r="K30" s="42">
        <f>I30+J30</f>
        <v>0</v>
      </c>
    </row>
    <row r="31" spans="1:11" s="8" customFormat="1" ht="24.75" hidden="1" customHeight="1" x14ac:dyDescent="0.25">
      <c r="A31" s="33" t="s">
        <v>49</v>
      </c>
      <c r="B31" s="160" t="s">
        <v>50</v>
      </c>
      <c r="C31" s="41">
        <v>1332000</v>
      </c>
      <c r="D31" s="41"/>
      <c r="E31" s="42">
        <f>C31+D31</f>
        <v>1332000</v>
      </c>
      <c r="F31" s="41"/>
      <c r="G31" s="42">
        <f>E31+F31</f>
        <v>1332000</v>
      </c>
      <c r="H31" s="41"/>
      <c r="I31" s="42">
        <f>G31+H31</f>
        <v>1332000</v>
      </c>
      <c r="J31" s="41"/>
      <c r="K31" s="42">
        <f>I31+J31</f>
        <v>1332000</v>
      </c>
    </row>
    <row r="32" spans="1:11" s="8" customFormat="1" ht="24.75" hidden="1" customHeight="1" x14ac:dyDescent="0.25">
      <c r="A32" s="34" t="s">
        <v>51</v>
      </c>
      <c r="B32" s="161" t="s">
        <v>52</v>
      </c>
      <c r="C32" s="35">
        <f t="shared" ref="C32:K32" si="8">C33+C34</f>
        <v>6072000</v>
      </c>
      <c r="D32" s="35">
        <f t="shared" si="8"/>
        <v>0</v>
      </c>
      <c r="E32" s="35">
        <f t="shared" si="8"/>
        <v>6072000</v>
      </c>
      <c r="F32" s="35">
        <f t="shared" si="8"/>
        <v>0</v>
      </c>
      <c r="G32" s="35">
        <f t="shared" si="8"/>
        <v>6072000</v>
      </c>
      <c r="H32" s="35">
        <f t="shared" si="8"/>
        <v>0</v>
      </c>
      <c r="I32" s="35">
        <f t="shared" si="8"/>
        <v>6072000</v>
      </c>
      <c r="J32" s="35">
        <f t="shared" si="8"/>
        <v>0</v>
      </c>
      <c r="K32" s="35">
        <f t="shared" si="8"/>
        <v>6072000</v>
      </c>
    </row>
    <row r="33" spans="1:11" s="8" customFormat="1" ht="24.75" hidden="1" customHeight="1" x14ac:dyDescent="0.25">
      <c r="A33" s="33" t="s">
        <v>53</v>
      </c>
      <c r="B33" s="160" t="s">
        <v>52</v>
      </c>
      <c r="C33" s="41">
        <v>6067000</v>
      </c>
      <c r="D33" s="41"/>
      <c r="E33" s="42">
        <f>C33+D33</f>
        <v>6067000</v>
      </c>
      <c r="F33" s="41"/>
      <c r="G33" s="42">
        <f>E33+F33</f>
        <v>6067000</v>
      </c>
      <c r="H33" s="41"/>
      <c r="I33" s="42">
        <f>G33+H33</f>
        <v>6067000</v>
      </c>
      <c r="J33" s="41"/>
      <c r="K33" s="42">
        <f>I33+J33</f>
        <v>6067000</v>
      </c>
    </row>
    <row r="34" spans="1:11" s="8" customFormat="1" ht="24.75" hidden="1" customHeight="1" x14ac:dyDescent="0.25">
      <c r="A34" s="33" t="s">
        <v>54</v>
      </c>
      <c r="B34" s="160" t="s">
        <v>55</v>
      </c>
      <c r="C34" s="41">
        <v>5000</v>
      </c>
      <c r="D34" s="41"/>
      <c r="E34" s="42">
        <f>C34+D34</f>
        <v>5000</v>
      </c>
      <c r="F34" s="41"/>
      <c r="G34" s="42">
        <f>E34+F34</f>
        <v>5000</v>
      </c>
      <c r="H34" s="41"/>
      <c r="I34" s="42">
        <f>G34+H34</f>
        <v>5000</v>
      </c>
      <c r="J34" s="41"/>
      <c r="K34" s="42">
        <f>I34+J34</f>
        <v>5000</v>
      </c>
    </row>
    <row r="35" spans="1:11" s="8" customFormat="1" ht="24.75" hidden="1" customHeight="1" x14ac:dyDescent="0.25">
      <c r="A35" s="34" t="s">
        <v>56</v>
      </c>
      <c r="B35" s="161" t="s">
        <v>57</v>
      </c>
      <c r="C35" s="35">
        <f>C36</f>
        <v>28000</v>
      </c>
      <c r="D35" s="35">
        <f t="shared" ref="D35:K35" si="9">D36</f>
        <v>0</v>
      </c>
      <c r="E35" s="35">
        <f t="shared" si="9"/>
        <v>28000</v>
      </c>
      <c r="F35" s="35">
        <f t="shared" si="9"/>
        <v>0</v>
      </c>
      <c r="G35" s="35">
        <f t="shared" si="9"/>
        <v>28000</v>
      </c>
      <c r="H35" s="35">
        <f t="shared" si="9"/>
        <v>0</v>
      </c>
      <c r="I35" s="35">
        <f t="shared" si="9"/>
        <v>28000</v>
      </c>
      <c r="J35" s="35">
        <f t="shared" si="9"/>
        <v>0</v>
      </c>
      <c r="K35" s="35">
        <f t="shared" si="9"/>
        <v>28000</v>
      </c>
    </row>
    <row r="36" spans="1:11" s="8" customFormat="1" ht="24.75" hidden="1" customHeight="1" x14ac:dyDescent="0.25">
      <c r="A36" s="33" t="s">
        <v>58</v>
      </c>
      <c r="B36" s="160" t="s">
        <v>57</v>
      </c>
      <c r="C36" s="41">
        <v>28000</v>
      </c>
      <c r="D36" s="41"/>
      <c r="E36" s="42">
        <f>C36+D36</f>
        <v>28000</v>
      </c>
      <c r="F36" s="41"/>
      <c r="G36" s="42">
        <f>E36+F36</f>
        <v>28000</v>
      </c>
      <c r="H36" s="41"/>
      <c r="I36" s="42">
        <f>G36+H36</f>
        <v>28000</v>
      </c>
      <c r="J36" s="41"/>
      <c r="K36" s="42">
        <f>I36+J36</f>
        <v>28000</v>
      </c>
    </row>
    <row r="37" spans="1:11" s="8" customFormat="1" ht="24.75" hidden="1" customHeight="1" x14ac:dyDescent="0.25">
      <c r="A37" s="33" t="s">
        <v>59</v>
      </c>
      <c r="B37" s="160" t="s">
        <v>60</v>
      </c>
      <c r="C37" s="41">
        <v>0</v>
      </c>
      <c r="D37" s="41">
        <v>0</v>
      </c>
      <c r="E37" s="41">
        <v>0</v>
      </c>
      <c r="F37" s="41">
        <v>0</v>
      </c>
      <c r="G37" s="41">
        <v>0</v>
      </c>
      <c r="H37" s="41">
        <v>0</v>
      </c>
      <c r="I37" s="41">
        <v>0</v>
      </c>
      <c r="J37" s="41">
        <v>0</v>
      </c>
      <c r="K37" s="41">
        <v>0</v>
      </c>
    </row>
    <row r="38" spans="1:11" s="8" customFormat="1" ht="24.75" hidden="1" customHeight="1" x14ac:dyDescent="0.25">
      <c r="A38" s="33" t="s">
        <v>61</v>
      </c>
      <c r="B38" s="160" t="s">
        <v>62</v>
      </c>
      <c r="C38" s="41"/>
      <c r="D38" s="41">
        <f>D39</f>
        <v>138400</v>
      </c>
      <c r="E38" s="41">
        <f>C38+D38</f>
        <v>138400</v>
      </c>
      <c r="F38" s="41">
        <f>F39</f>
        <v>0</v>
      </c>
      <c r="G38" s="41">
        <f>E38+F38</f>
        <v>138400</v>
      </c>
      <c r="H38" s="41">
        <f>H39</f>
        <v>0</v>
      </c>
      <c r="I38" s="41">
        <f>G38+H38</f>
        <v>138400</v>
      </c>
      <c r="J38" s="41">
        <f>J39</f>
        <v>0</v>
      </c>
      <c r="K38" s="41">
        <f>I38+J38</f>
        <v>138400</v>
      </c>
    </row>
    <row r="39" spans="1:11" s="8" customFormat="1" ht="24.75" hidden="1" customHeight="1" x14ac:dyDescent="0.25">
      <c r="A39" s="33" t="s">
        <v>63</v>
      </c>
      <c r="B39" s="160" t="s">
        <v>64</v>
      </c>
      <c r="C39" s="41"/>
      <c r="D39" s="41">
        <v>138400</v>
      </c>
      <c r="E39" s="41">
        <f>C39+D39</f>
        <v>138400</v>
      </c>
      <c r="F39" s="41"/>
      <c r="G39" s="41">
        <f>E39+F39</f>
        <v>138400</v>
      </c>
      <c r="H39" s="41"/>
      <c r="I39" s="41">
        <f>G39+H39</f>
        <v>138400</v>
      </c>
      <c r="J39" s="41"/>
      <c r="K39" s="41">
        <f>I39+J39</f>
        <v>138400</v>
      </c>
    </row>
    <row r="40" spans="1:11" s="8" customFormat="1" ht="24.75" hidden="1" customHeight="1" x14ac:dyDescent="0.25">
      <c r="A40" s="34" t="s">
        <v>65</v>
      </c>
      <c r="B40" s="161" t="s">
        <v>66</v>
      </c>
      <c r="C40" s="35">
        <f t="shared" ref="C40:K41" si="10">C41</f>
        <v>555000</v>
      </c>
      <c r="D40" s="35">
        <f t="shared" si="10"/>
        <v>0</v>
      </c>
      <c r="E40" s="35">
        <f t="shared" si="10"/>
        <v>555000</v>
      </c>
      <c r="F40" s="35">
        <f t="shared" si="10"/>
        <v>0</v>
      </c>
      <c r="G40" s="35">
        <f t="shared" si="10"/>
        <v>555000</v>
      </c>
      <c r="H40" s="35">
        <f t="shared" si="10"/>
        <v>0</v>
      </c>
      <c r="I40" s="35">
        <f t="shared" si="10"/>
        <v>555000</v>
      </c>
      <c r="J40" s="35">
        <f t="shared" si="10"/>
        <v>0</v>
      </c>
      <c r="K40" s="35">
        <f t="shared" si="10"/>
        <v>555000</v>
      </c>
    </row>
    <row r="41" spans="1:11" s="8" customFormat="1" ht="24.75" hidden="1" customHeight="1" x14ac:dyDescent="0.25">
      <c r="A41" s="33" t="s">
        <v>67</v>
      </c>
      <c r="B41" s="160" t="s">
        <v>68</v>
      </c>
      <c r="C41" s="41">
        <f t="shared" si="10"/>
        <v>555000</v>
      </c>
      <c r="D41" s="41">
        <f t="shared" si="10"/>
        <v>0</v>
      </c>
      <c r="E41" s="41">
        <f t="shared" si="10"/>
        <v>555000</v>
      </c>
      <c r="F41" s="41">
        <f t="shared" si="10"/>
        <v>0</v>
      </c>
      <c r="G41" s="41">
        <f t="shared" si="10"/>
        <v>555000</v>
      </c>
      <c r="H41" s="41">
        <f t="shared" si="10"/>
        <v>0</v>
      </c>
      <c r="I41" s="41">
        <f t="shared" si="10"/>
        <v>555000</v>
      </c>
      <c r="J41" s="41">
        <f t="shared" si="10"/>
        <v>0</v>
      </c>
      <c r="K41" s="41">
        <f t="shared" si="10"/>
        <v>555000</v>
      </c>
    </row>
    <row r="42" spans="1:11" s="8" customFormat="1" ht="24.75" hidden="1" customHeight="1" x14ac:dyDescent="0.25">
      <c r="A42" s="39" t="s">
        <v>69</v>
      </c>
      <c r="B42" s="40" t="s">
        <v>70</v>
      </c>
      <c r="C42" s="41">
        <v>555000</v>
      </c>
      <c r="D42" s="42"/>
      <c r="E42" s="42">
        <f>C42+D42</f>
        <v>555000</v>
      </c>
      <c r="F42" s="42"/>
      <c r="G42" s="42">
        <f>E42+F42</f>
        <v>555000</v>
      </c>
      <c r="H42" s="42"/>
      <c r="I42" s="42">
        <f>G42+H42</f>
        <v>555000</v>
      </c>
      <c r="J42" s="42"/>
      <c r="K42" s="42">
        <f>I42+J42</f>
        <v>555000</v>
      </c>
    </row>
    <row r="43" spans="1:11" s="8" customFormat="1" ht="24.75" hidden="1" customHeight="1" x14ac:dyDescent="0.25">
      <c r="A43" s="34" t="s">
        <v>71</v>
      </c>
      <c r="B43" s="161" t="s">
        <v>72</v>
      </c>
      <c r="C43" s="35">
        <f>C44+C49</f>
        <v>1687000</v>
      </c>
      <c r="D43" s="35">
        <f t="shared" ref="D43:K43" si="11">D44+D49</f>
        <v>0</v>
      </c>
      <c r="E43" s="35">
        <f t="shared" si="11"/>
        <v>1687000</v>
      </c>
      <c r="F43" s="35">
        <f t="shared" si="11"/>
        <v>0</v>
      </c>
      <c r="G43" s="35">
        <f t="shared" si="11"/>
        <v>1687000</v>
      </c>
      <c r="H43" s="35">
        <f t="shared" si="11"/>
        <v>0</v>
      </c>
      <c r="I43" s="35">
        <f t="shared" si="11"/>
        <v>1687000</v>
      </c>
      <c r="J43" s="35">
        <f t="shared" si="11"/>
        <v>0</v>
      </c>
      <c r="K43" s="35">
        <f t="shared" si="11"/>
        <v>1687000</v>
      </c>
    </row>
    <row r="44" spans="1:11" s="38" customFormat="1" ht="24.75" hidden="1" customHeight="1" x14ac:dyDescent="0.25">
      <c r="A44" s="34" t="s">
        <v>73</v>
      </c>
      <c r="B44" s="46" t="s">
        <v>74</v>
      </c>
      <c r="C44" s="35">
        <f t="shared" ref="C44:K44" si="12">C45+C47</f>
        <v>1508000</v>
      </c>
      <c r="D44" s="35">
        <f t="shared" si="12"/>
        <v>0</v>
      </c>
      <c r="E44" s="35">
        <f t="shared" si="12"/>
        <v>1508000</v>
      </c>
      <c r="F44" s="35">
        <f t="shared" si="12"/>
        <v>0</v>
      </c>
      <c r="G44" s="35">
        <f t="shared" si="12"/>
        <v>1508000</v>
      </c>
      <c r="H44" s="35">
        <f t="shared" si="12"/>
        <v>0</v>
      </c>
      <c r="I44" s="35">
        <f t="shared" si="12"/>
        <v>1508000</v>
      </c>
      <c r="J44" s="35">
        <f t="shared" si="12"/>
        <v>0</v>
      </c>
      <c r="K44" s="35">
        <f t="shared" si="12"/>
        <v>1508000</v>
      </c>
    </row>
    <row r="45" spans="1:11" s="8" customFormat="1" ht="24.75" hidden="1" customHeight="1" x14ac:dyDescent="0.25">
      <c r="A45" s="33" t="s">
        <v>75</v>
      </c>
      <c r="B45" s="40" t="s">
        <v>76</v>
      </c>
      <c r="C45" s="41">
        <f t="shared" ref="C45:K45" si="13">C46</f>
        <v>556000</v>
      </c>
      <c r="D45" s="42">
        <f t="shared" si="13"/>
        <v>0</v>
      </c>
      <c r="E45" s="42">
        <f t="shared" si="13"/>
        <v>556000</v>
      </c>
      <c r="F45" s="42">
        <f t="shared" si="13"/>
        <v>0</v>
      </c>
      <c r="G45" s="42">
        <f t="shared" si="13"/>
        <v>556000</v>
      </c>
      <c r="H45" s="42">
        <f t="shared" si="13"/>
        <v>0</v>
      </c>
      <c r="I45" s="42">
        <f t="shared" si="13"/>
        <v>556000</v>
      </c>
      <c r="J45" s="42">
        <f t="shared" si="13"/>
        <v>0</v>
      </c>
      <c r="K45" s="42">
        <f t="shared" si="13"/>
        <v>556000</v>
      </c>
    </row>
    <row r="46" spans="1:11" s="8" customFormat="1" ht="24.75" hidden="1" customHeight="1" x14ac:dyDescent="0.25">
      <c r="A46" s="33" t="s">
        <v>77</v>
      </c>
      <c r="B46" s="44" t="s">
        <v>78</v>
      </c>
      <c r="C46" s="41">
        <v>556000</v>
      </c>
      <c r="D46" s="42"/>
      <c r="E46" s="42">
        <f>C46+D46</f>
        <v>556000</v>
      </c>
      <c r="F46" s="42"/>
      <c r="G46" s="42">
        <f>E46+F46</f>
        <v>556000</v>
      </c>
      <c r="H46" s="42"/>
      <c r="I46" s="42">
        <f>G46+H46</f>
        <v>556000</v>
      </c>
      <c r="J46" s="42"/>
      <c r="K46" s="42">
        <f>I46+J46</f>
        <v>556000</v>
      </c>
    </row>
    <row r="47" spans="1:11" s="8" customFormat="1" ht="24.75" hidden="1" customHeight="1" x14ac:dyDescent="0.25">
      <c r="A47" s="39" t="s">
        <v>79</v>
      </c>
      <c r="B47" s="43" t="s">
        <v>80</v>
      </c>
      <c r="C47" s="41">
        <f t="shared" ref="C47:K47" si="14">C48</f>
        <v>952000</v>
      </c>
      <c r="D47" s="41">
        <f t="shared" si="14"/>
        <v>0</v>
      </c>
      <c r="E47" s="41">
        <f t="shared" si="14"/>
        <v>952000</v>
      </c>
      <c r="F47" s="41">
        <f t="shared" si="14"/>
        <v>0</v>
      </c>
      <c r="G47" s="41">
        <f t="shared" si="14"/>
        <v>952000</v>
      </c>
      <c r="H47" s="41">
        <f t="shared" si="14"/>
        <v>0</v>
      </c>
      <c r="I47" s="41">
        <f t="shared" si="14"/>
        <v>952000</v>
      </c>
      <c r="J47" s="41">
        <f t="shared" si="14"/>
        <v>0</v>
      </c>
      <c r="K47" s="41">
        <f t="shared" si="14"/>
        <v>952000</v>
      </c>
    </row>
    <row r="48" spans="1:11" s="8" customFormat="1" ht="24.75" hidden="1" customHeight="1" x14ac:dyDescent="0.25">
      <c r="A48" s="33" t="s">
        <v>81</v>
      </c>
      <c r="B48" s="160" t="s">
        <v>82</v>
      </c>
      <c r="C48" s="41">
        <v>952000</v>
      </c>
      <c r="D48" s="42"/>
      <c r="E48" s="42">
        <f>C48+D48</f>
        <v>952000</v>
      </c>
      <c r="F48" s="42"/>
      <c r="G48" s="42">
        <f>E48+F48</f>
        <v>952000</v>
      </c>
      <c r="H48" s="42"/>
      <c r="I48" s="42">
        <f>G48+H48</f>
        <v>952000</v>
      </c>
      <c r="J48" s="42"/>
      <c r="K48" s="42">
        <f>I48+J48</f>
        <v>952000</v>
      </c>
    </row>
    <row r="49" spans="1:11" s="8" customFormat="1" ht="24.75" hidden="1" customHeight="1" x14ac:dyDescent="0.25">
      <c r="A49" s="34" t="s">
        <v>83</v>
      </c>
      <c r="B49" s="161" t="s">
        <v>84</v>
      </c>
      <c r="C49" s="35">
        <f t="shared" ref="C49:K50" si="15">C50</f>
        <v>179000</v>
      </c>
      <c r="D49" s="35">
        <f t="shared" si="15"/>
        <v>0</v>
      </c>
      <c r="E49" s="35">
        <f t="shared" si="15"/>
        <v>179000</v>
      </c>
      <c r="F49" s="35">
        <f t="shared" si="15"/>
        <v>0</v>
      </c>
      <c r="G49" s="35">
        <f t="shared" si="15"/>
        <v>179000</v>
      </c>
      <c r="H49" s="35">
        <f t="shared" si="15"/>
        <v>0</v>
      </c>
      <c r="I49" s="35">
        <f t="shared" si="15"/>
        <v>179000</v>
      </c>
      <c r="J49" s="35">
        <f t="shared" si="15"/>
        <v>0</v>
      </c>
      <c r="K49" s="35">
        <f t="shared" si="15"/>
        <v>179000</v>
      </c>
    </row>
    <row r="50" spans="1:11" s="8" customFormat="1" ht="24.75" hidden="1" customHeight="1" x14ac:dyDescent="0.25">
      <c r="A50" s="33" t="s">
        <v>85</v>
      </c>
      <c r="B50" s="160" t="s">
        <v>86</v>
      </c>
      <c r="C50" s="41">
        <f t="shared" si="15"/>
        <v>179000</v>
      </c>
      <c r="D50" s="42">
        <f t="shared" si="15"/>
        <v>0</v>
      </c>
      <c r="E50" s="42">
        <f t="shared" si="15"/>
        <v>179000</v>
      </c>
      <c r="F50" s="42">
        <f t="shared" si="15"/>
        <v>0</v>
      </c>
      <c r="G50" s="42">
        <f t="shared" si="15"/>
        <v>179000</v>
      </c>
      <c r="H50" s="42">
        <f t="shared" si="15"/>
        <v>0</v>
      </c>
      <c r="I50" s="42">
        <f t="shared" si="15"/>
        <v>179000</v>
      </c>
      <c r="J50" s="42">
        <f t="shared" si="15"/>
        <v>0</v>
      </c>
      <c r="K50" s="42">
        <f t="shared" si="15"/>
        <v>179000</v>
      </c>
    </row>
    <row r="51" spans="1:11" s="8" customFormat="1" ht="24.75" hidden="1" customHeight="1" x14ac:dyDescent="0.25">
      <c r="A51" s="154" t="s">
        <v>87</v>
      </c>
      <c r="B51" s="160" t="s">
        <v>88</v>
      </c>
      <c r="C51" s="41">
        <v>179000</v>
      </c>
      <c r="D51" s="42"/>
      <c r="E51" s="42">
        <f>C51+D51</f>
        <v>179000</v>
      </c>
      <c r="F51" s="42"/>
      <c r="G51" s="42">
        <f>E51+F51</f>
        <v>179000</v>
      </c>
      <c r="H51" s="42"/>
      <c r="I51" s="42">
        <f>G51+H51</f>
        <v>179000</v>
      </c>
      <c r="J51" s="42"/>
      <c r="K51" s="42">
        <f>I51+J51</f>
        <v>179000</v>
      </c>
    </row>
    <row r="52" spans="1:11" s="8" customFormat="1" ht="24.75" hidden="1" customHeight="1" x14ac:dyDescent="0.25">
      <c r="A52" s="34" t="s">
        <v>89</v>
      </c>
      <c r="B52" s="161" t="s">
        <v>90</v>
      </c>
      <c r="C52" s="35">
        <f t="shared" ref="C52:K52" si="16">C53</f>
        <v>232000</v>
      </c>
      <c r="D52" s="35">
        <f t="shared" si="16"/>
        <v>0</v>
      </c>
      <c r="E52" s="35">
        <f t="shared" si="16"/>
        <v>232000</v>
      </c>
      <c r="F52" s="35">
        <f t="shared" si="16"/>
        <v>0</v>
      </c>
      <c r="G52" s="35">
        <f t="shared" si="16"/>
        <v>232000</v>
      </c>
      <c r="H52" s="35">
        <f t="shared" si="16"/>
        <v>0</v>
      </c>
      <c r="I52" s="35">
        <f t="shared" si="16"/>
        <v>232000</v>
      </c>
      <c r="J52" s="35">
        <f t="shared" si="16"/>
        <v>0</v>
      </c>
      <c r="K52" s="35">
        <f t="shared" si="16"/>
        <v>232000</v>
      </c>
    </row>
    <row r="53" spans="1:11" s="8" customFormat="1" ht="24.75" hidden="1" customHeight="1" x14ac:dyDescent="0.25">
      <c r="A53" s="33" t="s">
        <v>91</v>
      </c>
      <c r="B53" s="160" t="s">
        <v>92</v>
      </c>
      <c r="C53" s="41">
        <f t="shared" ref="C53:I53" si="17">SUM(C54:C57)</f>
        <v>232000</v>
      </c>
      <c r="D53" s="41">
        <f t="shared" si="17"/>
        <v>0</v>
      </c>
      <c r="E53" s="41">
        <f t="shared" si="17"/>
        <v>232000</v>
      </c>
      <c r="F53" s="41">
        <f t="shared" si="17"/>
        <v>0</v>
      </c>
      <c r="G53" s="41">
        <f t="shared" si="17"/>
        <v>232000</v>
      </c>
      <c r="H53" s="41">
        <f t="shared" si="17"/>
        <v>0</v>
      </c>
      <c r="I53" s="41">
        <f t="shared" si="17"/>
        <v>232000</v>
      </c>
      <c r="J53" s="41">
        <f t="shared" ref="J53:K53" si="18">SUM(J54:J57)</f>
        <v>0</v>
      </c>
      <c r="K53" s="41">
        <f t="shared" si="18"/>
        <v>232000</v>
      </c>
    </row>
    <row r="54" spans="1:11" s="8" customFormat="1" ht="24.75" hidden="1" customHeight="1" x14ac:dyDescent="0.25">
      <c r="A54" s="33" t="s">
        <v>93</v>
      </c>
      <c r="B54" s="160" t="s">
        <v>94</v>
      </c>
      <c r="C54" s="41">
        <v>6200</v>
      </c>
      <c r="D54" s="41"/>
      <c r="E54" s="42">
        <f>C54+D54</f>
        <v>6200</v>
      </c>
      <c r="F54" s="41"/>
      <c r="G54" s="42">
        <f>E54+F54</f>
        <v>6200</v>
      </c>
      <c r="H54" s="41"/>
      <c r="I54" s="42">
        <f>G54+H54</f>
        <v>6200</v>
      </c>
      <c r="J54" s="41"/>
      <c r="K54" s="42">
        <f>I54+J54</f>
        <v>6200</v>
      </c>
    </row>
    <row r="55" spans="1:11" s="8" customFormat="1" ht="24.75" hidden="1" customHeight="1" x14ac:dyDescent="0.25">
      <c r="A55" s="33" t="s">
        <v>95</v>
      </c>
      <c r="B55" s="160" t="s">
        <v>96</v>
      </c>
      <c r="C55" s="41">
        <v>4800</v>
      </c>
      <c r="D55" s="41"/>
      <c r="E55" s="42">
        <f>C55+D55</f>
        <v>4800</v>
      </c>
      <c r="F55" s="41"/>
      <c r="G55" s="42">
        <f>E55+F55</f>
        <v>4800</v>
      </c>
      <c r="H55" s="41"/>
      <c r="I55" s="42">
        <f>G55+H55</f>
        <v>4800</v>
      </c>
      <c r="J55" s="41"/>
      <c r="K55" s="42">
        <f>I55+J55</f>
        <v>4800</v>
      </c>
    </row>
    <row r="56" spans="1:11" s="8" customFormat="1" ht="24.75" hidden="1" customHeight="1" x14ac:dyDescent="0.25">
      <c r="A56" s="33" t="s">
        <v>97</v>
      </c>
      <c r="B56" s="160" t="s">
        <v>98</v>
      </c>
      <c r="C56" s="41">
        <v>2300</v>
      </c>
      <c r="D56" s="41"/>
      <c r="E56" s="42">
        <f>C56+D56</f>
        <v>2300</v>
      </c>
      <c r="F56" s="41"/>
      <c r="G56" s="42">
        <f>E56+F56</f>
        <v>2300</v>
      </c>
      <c r="H56" s="41"/>
      <c r="I56" s="42">
        <f>G56+H56</f>
        <v>2300</v>
      </c>
      <c r="J56" s="41"/>
      <c r="K56" s="42">
        <f>I56+J56</f>
        <v>2300</v>
      </c>
    </row>
    <row r="57" spans="1:11" s="8" customFormat="1" ht="24.75" hidden="1" customHeight="1" x14ac:dyDescent="0.25">
      <c r="A57" s="33" t="s">
        <v>99</v>
      </c>
      <c r="B57" s="160" t="s">
        <v>100</v>
      </c>
      <c r="C57" s="41">
        <v>218700</v>
      </c>
      <c r="D57" s="41"/>
      <c r="E57" s="42">
        <f>C57+D57</f>
        <v>218700</v>
      </c>
      <c r="F57" s="41"/>
      <c r="G57" s="42">
        <f>E57+F57</f>
        <v>218700</v>
      </c>
      <c r="H57" s="41"/>
      <c r="I57" s="42">
        <f>G57+H57</f>
        <v>218700</v>
      </c>
      <c r="J57" s="41"/>
      <c r="K57" s="42">
        <f>I57+J57</f>
        <v>218700</v>
      </c>
    </row>
    <row r="58" spans="1:11" s="8" customFormat="1" ht="24.75" hidden="1" customHeight="1" x14ac:dyDescent="0.25">
      <c r="A58" s="34" t="s">
        <v>101</v>
      </c>
      <c r="B58" s="156" t="s">
        <v>102</v>
      </c>
      <c r="C58" s="35">
        <f t="shared" ref="C58:K59" si="19">C59</f>
        <v>281600</v>
      </c>
      <c r="D58" s="35">
        <f t="shared" si="19"/>
        <v>0</v>
      </c>
      <c r="E58" s="35">
        <f t="shared" si="19"/>
        <v>281600</v>
      </c>
      <c r="F58" s="35">
        <f t="shared" si="19"/>
        <v>0</v>
      </c>
      <c r="G58" s="35">
        <f t="shared" si="19"/>
        <v>281600</v>
      </c>
      <c r="H58" s="35">
        <f t="shared" si="19"/>
        <v>0</v>
      </c>
      <c r="I58" s="35">
        <f t="shared" si="19"/>
        <v>281600</v>
      </c>
      <c r="J58" s="35">
        <f t="shared" si="19"/>
        <v>0</v>
      </c>
      <c r="K58" s="35">
        <f t="shared" si="19"/>
        <v>281600</v>
      </c>
    </row>
    <row r="59" spans="1:11" s="8" customFormat="1" ht="24.75" hidden="1" customHeight="1" x14ac:dyDescent="0.25">
      <c r="A59" s="33" t="s">
        <v>103</v>
      </c>
      <c r="B59" s="160" t="s">
        <v>104</v>
      </c>
      <c r="C59" s="41">
        <f t="shared" si="19"/>
        <v>281600</v>
      </c>
      <c r="D59" s="41">
        <f t="shared" si="19"/>
        <v>0</v>
      </c>
      <c r="E59" s="41">
        <f t="shared" si="19"/>
        <v>281600</v>
      </c>
      <c r="F59" s="41">
        <f t="shared" si="19"/>
        <v>0</v>
      </c>
      <c r="G59" s="41">
        <f t="shared" si="19"/>
        <v>281600</v>
      </c>
      <c r="H59" s="41">
        <f t="shared" si="19"/>
        <v>0</v>
      </c>
      <c r="I59" s="41">
        <f t="shared" si="19"/>
        <v>281600</v>
      </c>
      <c r="J59" s="41">
        <f t="shared" si="19"/>
        <v>0</v>
      </c>
      <c r="K59" s="41">
        <f t="shared" si="19"/>
        <v>281600</v>
      </c>
    </row>
    <row r="60" spans="1:11" s="8" customFormat="1" ht="24.75" hidden="1" customHeight="1" x14ac:dyDescent="0.25">
      <c r="A60" s="33" t="s">
        <v>105</v>
      </c>
      <c r="B60" s="160" t="s">
        <v>106</v>
      </c>
      <c r="C60" s="41">
        <v>281600</v>
      </c>
      <c r="D60" s="41"/>
      <c r="E60" s="42">
        <f>C60+D60</f>
        <v>281600</v>
      </c>
      <c r="F60" s="41"/>
      <c r="G60" s="42">
        <f>E60+F60</f>
        <v>281600</v>
      </c>
      <c r="H60" s="41"/>
      <c r="I60" s="42">
        <f>G60+H60</f>
        <v>281600</v>
      </c>
      <c r="J60" s="41"/>
      <c r="K60" s="42">
        <f>I60+J60</f>
        <v>281600</v>
      </c>
    </row>
    <row r="61" spans="1:11" s="8" customFormat="1" ht="24.75" hidden="1" customHeight="1" x14ac:dyDescent="0.25">
      <c r="A61" s="34" t="s">
        <v>107</v>
      </c>
      <c r="B61" s="161" t="s">
        <v>108</v>
      </c>
      <c r="C61" s="35">
        <f>C62</f>
        <v>100000</v>
      </c>
      <c r="D61" s="35">
        <f t="shared" ref="D61:K63" si="20">D62</f>
        <v>0</v>
      </c>
      <c r="E61" s="35">
        <f t="shared" si="20"/>
        <v>100000</v>
      </c>
      <c r="F61" s="35">
        <f t="shared" si="20"/>
        <v>0</v>
      </c>
      <c r="G61" s="35">
        <f t="shared" si="20"/>
        <v>100000</v>
      </c>
      <c r="H61" s="35">
        <f t="shared" si="20"/>
        <v>0</v>
      </c>
      <c r="I61" s="35">
        <f t="shared" si="20"/>
        <v>100000</v>
      </c>
      <c r="J61" s="35">
        <f t="shared" si="20"/>
        <v>0</v>
      </c>
      <c r="K61" s="35">
        <f t="shared" si="20"/>
        <v>100000</v>
      </c>
    </row>
    <row r="62" spans="1:11" s="8" customFormat="1" ht="24.75" hidden="1" customHeight="1" x14ac:dyDescent="0.25">
      <c r="A62" s="33" t="s">
        <v>109</v>
      </c>
      <c r="B62" s="160" t="s">
        <v>110</v>
      </c>
      <c r="C62" s="41">
        <f t="shared" ref="C62:C63" si="21">C63</f>
        <v>100000</v>
      </c>
      <c r="D62" s="41">
        <f t="shared" si="20"/>
        <v>0</v>
      </c>
      <c r="E62" s="41">
        <f t="shared" si="20"/>
        <v>100000</v>
      </c>
      <c r="F62" s="41">
        <f t="shared" si="20"/>
        <v>0</v>
      </c>
      <c r="G62" s="41">
        <f t="shared" si="20"/>
        <v>100000</v>
      </c>
      <c r="H62" s="41">
        <f t="shared" si="20"/>
        <v>0</v>
      </c>
      <c r="I62" s="41">
        <f t="shared" si="20"/>
        <v>100000</v>
      </c>
      <c r="J62" s="41">
        <f t="shared" si="20"/>
        <v>0</v>
      </c>
      <c r="K62" s="41">
        <f t="shared" si="20"/>
        <v>100000</v>
      </c>
    </row>
    <row r="63" spans="1:11" s="8" customFormat="1" ht="24.75" hidden="1" customHeight="1" x14ac:dyDescent="0.25">
      <c r="A63" s="39" t="s">
        <v>111</v>
      </c>
      <c r="B63" s="40" t="s">
        <v>112</v>
      </c>
      <c r="C63" s="41">
        <f t="shared" si="21"/>
        <v>100000</v>
      </c>
      <c r="D63" s="42">
        <f t="shared" si="20"/>
        <v>0</v>
      </c>
      <c r="E63" s="42">
        <f t="shared" si="20"/>
        <v>100000</v>
      </c>
      <c r="F63" s="42">
        <f t="shared" si="20"/>
        <v>0</v>
      </c>
      <c r="G63" s="42">
        <f t="shared" si="20"/>
        <v>100000</v>
      </c>
      <c r="H63" s="42">
        <f t="shared" si="20"/>
        <v>0</v>
      </c>
      <c r="I63" s="42">
        <f t="shared" si="20"/>
        <v>100000</v>
      </c>
      <c r="J63" s="42">
        <f t="shared" si="20"/>
        <v>0</v>
      </c>
      <c r="K63" s="42">
        <f t="shared" si="20"/>
        <v>100000</v>
      </c>
    </row>
    <row r="64" spans="1:11" s="8" customFormat="1" ht="24.75" hidden="1" customHeight="1" x14ac:dyDescent="0.25">
      <c r="A64" s="33" t="s">
        <v>113</v>
      </c>
      <c r="B64" s="160" t="s">
        <v>114</v>
      </c>
      <c r="C64" s="41">
        <v>100000</v>
      </c>
      <c r="D64" s="42"/>
      <c r="E64" s="42">
        <f>C64+D64</f>
        <v>100000</v>
      </c>
      <c r="F64" s="42"/>
      <c r="G64" s="42">
        <f>E64+F64</f>
        <v>100000</v>
      </c>
      <c r="H64" s="42"/>
      <c r="I64" s="42">
        <f>G64+H64</f>
        <v>100000</v>
      </c>
      <c r="J64" s="42"/>
      <c r="K64" s="42">
        <f>I64+J64</f>
        <v>100000</v>
      </c>
    </row>
    <row r="65" spans="1:13" s="8" customFormat="1" ht="24.75" hidden="1" customHeight="1" x14ac:dyDescent="0.25">
      <c r="A65" s="34" t="s">
        <v>115</v>
      </c>
      <c r="B65" s="161" t="s">
        <v>116</v>
      </c>
      <c r="C65" s="35">
        <f t="shared" ref="C65:K65" si="22">C66+C69+C71+C73+C74</f>
        <v>581000</v>
      </c>
      <c r="D65" s="35">
        <f t="shared" si="22"/>
        <v>0</v>
      </c>
      <c r="E65" s="35">
        <f t="shared" si="22"/>
        <v>581000</v>
      </c>
      <c r="F65" s="35">
        <f t="shared" si="22"/>
        <v>0</v>
      </c>
      <c r="G65" s="35">
        <f t="shared" si="22"/>
        <v>581000</v>
      </c>
      <c r="H65" s="35">
        <f t="shared" si="22"/>
        <v>0</v>
      </c>
      <c r="I65" s="35">
        <f t="shared" si="22"/>
        <v>581000</v>
      </c>
      <c r="J65" s="35">
        <f t="shared" si="22"/>
        <v>0</v>
      </c>
      <c r="K65" s="35">
        <f t="shared" si="22"/>
        <v>581000</v>
      </c>
    </row>
    <row r="66" spans="1:13" s="8" customFormat="1" ht="24.75" hidden="1" customHeight="1" x14ac:dyDescent="0.25">
      <c r="A66" s="33" t="s">
        <v>117</v>
      </c>
      <c r="B66" s="160" t="s">
        <v>118</v>
      </c>
      <c r="C66" s="41">
        <f t="shared" ref="C66:K66" si="23">C67+C68</f>
        <v>11000</v>
      </c>
      <c r="D66" s="41">
        <f t="shared" si="23"/>
        <v>0</v>
      </c>
      <c r="E66" s="41">
        <f t="shared" si="23"/>
        <v>11000</v>
      </c>
      <c r="F66" s="41">
        <f t="shared" si="23"/>
        <v>0</v>
      </c>
      <c r="G66" s="41">
        <f t="shared" si="23"/>
        <v>11000</v>
      </c>
      <c r="H66" s="41">
        <f t="shared" si="23"/>
        <v>0</v>
      </c>
      <c r="I66" s="41">
        <f t="shared" si="23"/>
        <v>11000</v>
      </c>
      <c r="J66" s="41">
        <f t="shared" si="23"/>
        <v>0</v>
      </c>
      <c r="K66" s="41">
        <f t="shared" si="23"/>
        <v>11000</v>
      </c>
    </row>
    <row r="67" spans="1:13" s="8" customFormat="1" ht="24.75" hidden="1" customHeight="1" x14ac:dyDescent="0.25">
      <c r="A67" s="47" t="s">
        <v>119</v>
      </c>
      <c r="B67" s="160" t="s">
        <v>120</v>
      </c>
      <c r="C67" s="41">
        <v>8000</v>
      </c>
      <c r="D67" s="42"/>
      <c r="E67" s="42">
        <f>C67+D67</f>
        <v>8000</v>
      </c>
      <c r="F67" s="42"/>
      <c r="G67" s="42">
        <f>E67+F67</f>
        <v>8000</v>
      </c>
      <c r="H67" s="42"/>
      <c r="I67" s="42">
        <f>G67+H67</f>
        <v>8000</v>
      </c>
      <c r="J67" s="42"/>
      <c r="K67" s="42">
        <f>I67+J67</f>
        <v>8000</v>
      </c>
    </row>
    <row r="68" spans="1:13" s="8" customFormat="1" ht="24.75" hidden="1" customHeight="1" x14ac:dyDescent="0.25">
      <c r="A68" s="33" t="s">
        <v>121</v>
      </c>
      <c r="B68" s="160" t="s">
        <v>122</v>
      </c>
      <c r="C68" s="41">
        <v>3000</v>
      </c>
      <c r="D68" s="42"/>
      <c r="E68" s="42">
        <f>C68+D68</f>
        <v>3000</v>
      </c>
      <c r="F68" s="42"/>
      <c r="G68" s="42">
        <f>E68+F68</f>
        <v>3000</v>
      </c>
      <c r="H68" s="42"/>
      <c r="I68" s="42">
        <f>G68+H68</f>
        <v>3000</v>
      </c>
      <c r="J68" s="42"/>
      <c r="K68" s="42">
        <f>I68+J68</f>
        <v>3000</v>
      </c>
    </row>
    <row r="69" spans="1:13" s="8" customFormat="1" ht="24.75" hidden="1" customHeight="1" x14ac:dyDescent="0.25">
      <c r="A69" s="33" t="s">
        <v>123</v>
      </c>
      <c r="B69" s="160" t="s">
        <v>124</v>
      </c>
      <c r="C69" s="41">
        <f t="shared" ref="C69:K69" si="24">C70</f>
        <v>20000</v>
      </c>
      <c r="D69" s="41">
        <f t="shared" si="24"/>
        <v>0</v>
      </c>
      <c r="E69" s="41">
        <f t="shared" si="24"/>
        <v>20000</v>
      </c>
      <c r="F69" s="41">
        <f t="shared" si="24"/>
        <v>0</v>
      </c>
      <c r="G69" s="41">
        <f t="shared" si="24"/>
        <v>20000</v>
      </c>
      <c r="H69" s="41">
        <f t="shared" si="24"/>
        <v>0</v>
      </c>
      <c r="I69" s="41">
        <f t="shared" si="24"/>
        <v>20000</v>
      </c>
      <c r="J69" s="41">
        <f t="shared" si="24"/>
        <v>0</v>
      </c>
      <c r="K69" s="41">
        <f t="shared" si="24"/>
        <v>20000</v>
      </c>
    </row>
    <row r="70" spans="1:13" s="8" customFormat="1" ht="24.75" hidden="1" customHeight="1" x14ac:dyDescent="0.25">
      <c r="A70" s="33" t="s">
        <v>125</v>
      </c>
      <c r="B70" s="160" t="s">
        <v>124</v>
      </c>
      <c r="C70" s="41">
        <v>20000</v>
      </c>
      <c r="D70" s="41"/>
      <c r="E70" s="42">
        <f>C70+D70</f>
        <v>20000</v>
      </c>
      <c r="F70" s="41"/>
      <c r="G70" s="42">
        <f>E70+F70</f>
        <v>20000</v>
      </c>
      <c r="H70" s="41"/>
      <c r="I70" s="42">
        <f>G70+H70</f>
        <v>20000</v>
      </c>
      <c r="J70" s="41"/>
      <c r="K70" s="42">
        <f>I70+J70</f>
        <v>20000</v>
      </c>
    </row>
    <row r="71" spans="1:13" s="8" customFormat="1" ht="24.75" hidden="1" customHeight="1" x14ac:dyDescent="0.25">
      <c r="A71" s="33" t="s">
        <v>126</v>
      </c>
      <c r="B71" s="44" t="s">
        <v>127</v>
      </c>
      <c r="C71" s="41">
        <f t="shared" ref="C71:K71" si="25">C72</f>
        <v>15000</v>
      </c>
      <c r="D71" s="41">
        <f t="shared" si="25"/>
        <v>0</v>
      </c>
      <c r="E71" s="41">
        <f t="shared" si="25"/>
        <v>15000</v>
      </c>
      <c r="F71" s="41">
        <f t="shared" si="25"/>
        <v>0</v>
      </c>
      <c r="G71" s="41">
        <f t="shared" si="25"/>
        <v>15000</v>
      </c>
      <c r="H71" s="41">
        <f t="shared" si="25"/>
        <v>0</v>
      </c>
      <c r="I71" s="41">
        <f t="shared" si="25"/>
        <v>15000</v>
      </c>
      <c r="J71" s="41">
        <f t="shared" si="25"/>
        <v>0</v>
      </c>
      <c r="K71" s="41">
        <f t="shared" si="25"/>
        <v>15000</v>
      </c>
    </row>
    <row r="72" spans="1:13" s="8" customFormat="1" ht="24.75" hidden="1" customHeight="1" x14ac:dyDescent="0.25">
      <c r="A72" s="33" t="s">
        <v>128</v>
      </c>
      <c r="B72" s="160" t="s">
        <v>129</v>
      </c>
      <c r="C72" s="41">
        <v>15000</v>
      </c>
      <c r="D72" s="42"/>
      <c r="E72" s="42">
        <f>C72+D72</f>
        <v>15000</v>
      </c>
      <c r="F72" s="42"/>
      <c r="G72" s="42">
        <f>E72+F72</f>
        <v>15000</v>
      </c>
      <c r="H72" s="42"/>
      <c r="I72" s="42">
        <f>G72+H72</f>
        <v>15000</v>
      </c>
      <c r="J72" s="42"/>
      <c r="K72" s="42">
        <f>I72+J72</f>
        <v>15000</v>
      </c>
    </row>
    <row r="73" spans="1:13" s="8" customFormat="1" ht="24.75" hidden="1" customHeight="1" x14ac:dyDescent="0.25">
      <c r="A73" s="33" t="s">
        <v>130</v>
      </c>
      <c r="B73" s="160" t="s">
        <v>131</v>
      </c>
      <c r="C73" s="41">
        <v>100000</v>
      </c>
      <c r="D73" s="41"/>
      <c r="E73" s="42">
        <f>C73+D73</f>
        <v>100000</v>
      </c>
      <c r="F73" s="41"/>
      <c r="G73" s="42">
        <f>E73+F73</f>
        <v>100000</v>
      </c>
      <c r="H73" s="41"/>
      <c r="I73" s="42">
        <f>G73+H73</f>
        <v>100000</v>
      </c>
      <c r="J73" s="41"/>
      <c r="K73" s="42">
        <f>I73+J73</f>
        <v>100000</v>
      </c>
    </row>
    <row r="74" spans="1:13" s="8" customFormat="1" ht="24.75" hidden="1" customHeight="1" x14ac:dyDescent="0.25">
      <c r="A74" s="33" t="s">
        <v>132</v>
      </c>
      <c r="B74" s="160" t="s">
        <v>133</v>
      </c>
      <c r="C74" s="41">
        <f>C75</f>
        <v>435000</v>
      </c>
      <c r="D74" s="41">
        <f t="shared" ref="D74:K74" si="26">D75</f>
        <v>0</v>
      </c>
      <c r="E74" s="41">
        <f t="shared" si="26"/>
        <v>435000</v>
      </c>
      <c r="F74" s="41">
        <f t="shared" si="26"/>
        <v>0</v>
      </c>
      <c r="G74" s="41">
        <f t="shared" si="26"/>
        <v>435000</v>
      </c>
      <c r="H74" s="41">
        <f t="shared" si="26"/>
        <v>0</v>
      </c>
      <c r="I74" s="41">
        <f t="shared" si="26"/>
        <v>435000</v>
      </c>
      <c r="J74" s="41">
        <f t="shared" si="26"/>
        <v>0</v>
      </c>
      <c r="K74" s="41">
        <f t="shared" si="26"/>
        <v>435000</v>
      </c>
    </row>
    <row r="75" spans="1:13" s="8" customFormat="1" ht="24.75" hidden="1" customHeight="1" x14ac:dyDescent="0.25">
      <c r="A75" s="33" t="s">
        <v>134</v>
      </c>
      <c r="B75" s="160" t="s">
        <v>135</v>
      </c>
      <c r="C75" s="41">
        <v>435000</v>
      </c>
      <c r="D75" s="41"/>
      <c r="E75" s="42">
        <f>C75+D75</f>
        <v>435000</v>
      </c>
      <c r="F75" s="41"/>
      <c r="G75" s="42">
        <f>E75+F75</f>
        <v>435000</v>
      </c>
      <c r="H75" s="41"/>
      <c r="I75" s="42">
        <f>G75+H75</f>
        <v>435000</v>
      </c>
      <c r="J75" s="41"/>
      <c r="K75" s="42">
        <f>I75+J75</f>
        <v>435000</v>
      </c>
    </row>
    <row r="76" spans="1:13" s="49" customFormat="1" ht="18" customHeight="1" x14ac:dyDescent="0.25">
      <c r="A76" s="34" t="s">
        <v>136</v>
      </c>
      <c r="B76" s="161" t="s">
        <v>137</v>
      </c>
      <c r="C76" s="35">
        <f>C77</f>
        <v>139753289.22999999</v>
      </c>
      <c r="D76" s="35">
        <f t="shared" ref="D76:K76" si="27">D77</f>
        <v>3881600</v>
      </c>
      <c r="E76" s="35">
        <f t="shared" si="27"/>
        <v>143634889.22999999</v>
      </c>
      <c r="F76" s="35">
        <f t="shared" si="27"/>
        <v>0</v>
      </c>
      <c r="G76" s="35">
        <f t="shared" si="27"/>
        <v>143634889.22999999</v>
      </c>
      <c r="H76" s="35">
        <f t="shared" si="27"/>
        <v>11015827</v>
      </c>
      <c r="I76" s="35">
        <f t="shared" si="27"/>
        <v>154650716.22999999</v>
      </c>
      <c r="J76" s="35">
        <f t="shared" si="27"/>
        <v>1201083</v>
      </c>
      <c r="K76" s="35">
        <f t="shared" si="27"/>
        <v>155851799.22999999</v>
      </c>
      <c r="L76" s="48"/>
      <c r="M76" s="48"/>
    </row>
    <row r="77" spans="1:13" s="51" customFormat="1" ht="31.5" customHeight="1" x14ac:dyDescent="0.25">
      <c r="A77" s="33" t="s">
        <v>138</v>
      </c>
      <c r="B77" s="160" t="s">
        <v>139</v>
      </c>
      <c r="C77" s="41">
        <f>C78+C83+C98+C131</f>
        <v>139753289.22999999</v>
      </c>
      <c r="D77" s="41">
        <f t="shared" ref="D77:K77" si="28">D78+D83+D98+D131</f>
        <v>3881600</v>
      </c>
      <c r="E77" s="41">
        <f t="shared" si="28"/>
        <v>143634889.22999999</v>
      </c>
      <c r="F77" s="41">
        <f t="shared" si="28"/>
        <v>0</v>
      </c>
      <c r="G77" s="41">
        <f t="shared" si="28"/>
        <v>143634889.22999999</v>
      </c>
      <c r="H77" s="41">
        <f t="shared" si="28"/>
        <v>11015827</v>
      </c>
      <c r="I77" s="41">
        <f t="shared" si="28"/>
        <v>154650716.22999999</v>
      </c>
      <c r="J77" s="41">
        <f t="shared" si="28"/>
        <v>1201083</v>
      </c>
      <c r="K77" s="41">
        <f t="shared" si="28"/>
        <v>155851799.22999999</v>
      </c>
      <c r="L77" s="50"/>
      <c r="M77" s="50"/>
    </row>
    <row r="78" spans="1:13" s="49" customFormat="1" ht="24.75" hidden="1" customHeight="1" x14ac:dyDescent="0.25">
      <c r="A78" s="34" t="s">
        <v>140</v>
      </c>
      <c r="B78" s="161" t="s">
        <v>141</v>
      </c>
      <c r="C78" s="35">
        <f>C79+C81</f>
        <v>29780000</v>
      </c>
      <c r="D78" s="35">
        <f t="shared" ref="D78:K78" si="29">D79+D81</f>
        <v>0</v>
      </c>
      <c r="E78" s="35">
        <f t="shared" si="29"/>
        <v>29780000</v>
      </c>
      <c r="F78" s="35">
        <f t="shared" si="29"/>
        <v>0</v>
      </c>
      <c r="G78" s="35">
        <f t="shared" si="29"/>
        <v>29780000</v>
      </c>
      <c r="H78" s="35">
        <f t="shared" si="29"/>
        <v>0</v>
      </c>
      <c r="I78" s="35">
        <f t="shared" si="29"/>
        <v>29780000</v>
      </c>
      <c r="J78" s="35">
        <f t="shared" si="29"/>
        <v>0</v>
      </c>
      <c r="K78" s="35">
        <f t="shared" si="29"/>
        <v>29780000</v>
      </c>
      <c r="L78" s="48"/>
      <c r="M78" s="48"/>
    </row>
    <row r="79" spans="1:13" s="51" customFormat="1" ht="24.75" hidden="1" customHeight="1" x14ac:dyDescent="0.25">
      <c r="A79" s="33" t="s">
        <v>142</v>
      </c>
      <c r="B79" s="160" t="s">
        <v>143</v>
      </c>
      <c r="C79" s="41">
        <f>C80</f>
        <v>18638000</v>
      </c>
      <c r="D79" s="41">
        <f t="shared" ref="D79:K79" si="30">D80</f>
        <v>0</v>
      </c>
      <c r="E79" s="41">
        <f t="shared" si="30"/>
        <v>18638000</v>
      </c>
      <c r="F79" s="41">
        <f t="shared" si="30"/>
        <v>0</v>
      </c>
      <c r="G79" s="41">
        <f t="shared" si="30"/>
        <v>18638000</v>
      </c>
      <c r="H79" s="41">
        <f t="shared" si="30"/>
        <v>0</v>
      </c>
      <c r="I79" s="41">
        <f t="shared" si="30"/>
        <v>18638000</v>
      </c>
      <c r="J79" s="41">
        <f t="shared" si="30"/>
        <v>0</v>
      </c>
      <c r="K79" s="41">
        <f t="shared" si="30"/>
        <v>18638000</v>
      </c>
      <c r="L79" s="50"/>
      <c r="M79" s="50"/>
    </row>
    <row r="80" spans="1:13" s="51" customFormat="1" ht="24.75" hidden="1" customHeight="1" x14ac:dyDescent="0.25">
      <c r="A80" s="33" t="s">
        <v>144</v>
      </c>
      <c r="B80" s="160" t="s">
        <v>145</v>
      </c>
      <c r="C80" s="41">
        <v>18638000</v>
      </c>
      <c r="D80" s="41"/>
      <c r="E80" s="41">
        <f t="shared" ref="E80" si="31">C80+D80</f>
        <v>18638000</v>
      </c>
      <c r="F80" s="41"/>
      <c r="G80" s="41">
        <f t="shared" ref="G80" si="32">E80+F80</f>
        <v>18638000</v>
      </c>
      <c r="H80" s="41"/>
      <c r="I80" s="41">
        <f t="shared" ref="I80" si="33">G80+H80</f>
        <v>18638000</v>
      </c>
      <c r="J80" s="41"/>
      <c r="K80" s="41">
        <f t="shared" ref="K80" si="34">I80+J80</f>
        <v>18638000</v>
      </c>
    </row>
    <row r="81" spans="1:23" s="51" customFormat="1" ht="24.75" hidden="1" customHeight="1" x14ac:dyDescent="0.25">
      <c r="A81" s="33" t="s">
        <v>146</v>
      </c>
      <c r="B81" s="160" t="s">
        <v>147</v>
      </c>
      <c r="C81" s="41">
        <f>C82</f>
        <v>11142000</v>
      </c>
      <c r="D81" s="41">
        <f t="shared" ref="D81:K81" si="35">D82</f>
        <v>0</v>
      </c>
      <c r="E81" s="41">
        <f t="shared" si="35"/>
        <v>11142000</v>
      </c>
      <c r="F81" s="41">
        <f t="shared" si="35"/>
        <v>0</v>
      </c>
      <c r="G81" s="41">
        <f t="shared" si="35"/>
        <v>11142000</v>
      </c>
      <c r="H81" s="41">
        <f t="shared" si="35"/>
        <v>0</v>
      </c>
      <c r="I81" s="41">
        <f t="shared" si="35"/>
        <v>11142000</v>
      </c>
      <c r="J81" s="41">
        <f t="shared" si="35"/>
        <v>0</v>
      </c>
      <c r="K81" s="41">
        <f t="shared" si="35"/>
        <v>11142000</v>
      </c>
      <c r="L81" s="50"/>
    </row>
    <row r="82" spans="1:23" s="51" customFormat="1" ht="24.75" hidden="1" customHeight="1" x14ac:dyDescent="0.25">
      <c r="A82" s="33" t="s">
        <v>148</v>
      </c>
      <c r="B82" s="160" t="s">
        <v>149</v>
      </c>
      <c r="C82" s="41">
        <v>11142000</v>
      </c>
      <c r="D82" s="41"/>
      <c r="E82" s="41">
        <f t="shared" ref="E82:E97" si="36">C82+D82</f>
        <v>11142000</v>
      </c>
      <c r="F82" s="41"/>
      <c r="G82" s="41">
        <f t="shared" ref="G82" si="37">E82+F82</f>
        <v>11142000</v>
      </c>
      <c r="H82" s="41"/>
      <c r="I82" s="41">
        <f t="shared" ref="I82" si="38">G82+H82</f>
        <v>11142000</v>
      </c>
      <c r="J82" s="41"/>
      <c r="K82" s="41">
        <f t="shared" ref="K82" si="39">I82+J82</f>
        <v>11142000</v>
      </c>
    </row>
    <row r="83" spans="1:23" s="51" customFormat="1" ht="28.5" customHeight="1" x14ac:dyDescent="0.25">
      <c r="A83" s="34" t="s">
        <v>150</v>
      </c>
      <c r="B83" s="161" t="s">
        <v>151</v>
      </c>
      <c r="C83" s="53">
        <f t="shared" ref="C83:H83" si="40">C84+C93</f>
        <v>0</v>
      </c>
      <c r="D83" s="53">
        <f t="shared" si="40"/>
        <v>3881600</v>
      </c>
      <c r="E83" s="53">
        <f t="shared" si="40"/>
        <v>3881600</v>
      </c>
      <c r="F83" s="53">
        <f t="shared" si="40"/>
        <v>0</v>
      </c>
      <c r="G83" s="53">
        <f t="shared" si="40"/>
        <v>3881600</v>
      </c>
      <c r="H83" s="53">
        <f t="shared" si="40"/>
        <v>11012900</v>
      </c>
      <c r="I83" s="53">
        <f>I84+I91+I93</f>
        <v>14894500</v>
      </c>
      <c r="J83" s="53">
        <f t="shared" ref="J83:K83" si="41">J84+J91+J93</f>
        <v>1201083</v>
      </c>
      <c r="K83" s="53">
        <f t="shared" si="41"/>
        <v>16095583</v>
      </c>
      <c r="L83" s="54"/>
      <c r="M83" s="54"/>
      <c r="N83" s="54"/>
      <c r="O83" s="54"/>
      <c r="P83" s="54"/>
      <c r="Q83" s="54"/>
      <c r="R83" s="54"/>
      <c r="S83" s="54"/>
      <c r="U83" s="54"/>
      <c r="V83" s="54"/>
      <c r="W83" s="55"/>
    </row>
    <row r="84" spans="1:23" s="51" customFormat="1" ht="41.25" customHeight="1" x14ac:dyDescent="0.25">
      <c r="A84" s="33" t="s">
        <v>152</v>
      </c>
      <c r="B84" s="160" t="s">
        <v>153</v>
      </c>
      <c r="C84" s="56">
        <f>C85</f>
        <v>0</v>
      </c>
      <c r="D84" s="56">
        <f t="shared" ref="D84:K84" si="42">D85</f>
        <v>3320000</v>
      </c>
      <c r="E84" s="56">
        <f t="shared" si="42"/>
        <v>3320000</v>
      </c>
      <c r="F84" s="56">
        <f t="shared" si="42"/>
        <v>0</v>
      </c>
      <c r="G84" s="56">
        <f t="shared" si="42"/>
        <v>3320000</v>
      </c>
      <c r="H84" s="56">
        <f t="shared" si="42"/>
        <v>10000000</v>
      </c>
      <c r="I84" s="56">
        <f t="shared" si="42"/>
        <v>13320000</v>
      </c>
      <c r="J84" s="56">
        <f t="shared" si="42"/>
        <v>500000</v>
      </c>
      <c r="K84" s="56">
        <f t="shared" si="42"/>
        <v>13820000</v>
      </c>
      <c r="L84" s="57"/>
      <c r="M84" s="57"/>
      <c r="N84" s="57"/>
      <c r="O84" s="57"/>
      <c r="P84" s="57"/>
      <c r="Q84" s="57"/>
      <c r="R84" s="57"/>
      <c r="S84" s="57"/>
      <c r="U84" s="54"/>
      <c r="V84" s="54"/>
      <c r="W84" s="55"/>
    </row>
    <row r="85" spans="1:23" s="51" customFormat="1" ht="28.5" customHeight="1" x14ac:dyDescent="0.25">
      <c r="A85" s="33" t="s">
        <v>154</v>
      </c>
      <c r="B85" s="160" t="s">
        <v>155</v>
      </c>
      <c r="C85" s="56"/>
      <c r="D85" s="56">
        <f t="shared" ref="D85:I85" si="43">SUM(D86:D90)</f>
        <v>3320000</v>
      </c>
      <c r="E85" s="56">
        <f t="shared" si="43"/>
        <v>3320000</v>
      </c>
      <c r="F85" s="56">
        <f t="shared" si="43"/>
        <v>0</v>
      </c>
      <c r="G85" s="56">
        <f t="shared" si="43"/>
        <v>3320000</v>
      </c>
      <c r="H85" s="56">
        <f t="shared" si="43"/>
        <v>10000000</v>
      </c>
      <c r="I85" s="56">
        <f t="shared" si="43"/>
        <v>13320000</v>
      </c>
      <c r="J85" s="56">
        <f t="shared" ref="J85:K85" si="44">SUM(J86:J90)</f>
        <v>500000</v>
      </c>
      <c r="K85" s="56">
        <f t="shared" si="44"/>
        <v>13820000</v>
      </c>
      <c r="L85" s="57"/>
      <c r="M85" s="57"/>
      <c r="N85" s="57"/>
      <c r="O85" s="57"/>
      <c r="P85" s="57"/>
      <c r="Q85" s="57"/>
      <c r="R85" s="57"/>
      <c r="S85" s="57"/>
      <c r="U85" s="54"/>
      <c r="V85" s="54"/>
      <c r="W85" s="55"/>
    </row>
    <row r="86" spans="1:23" s="51" customFormat="1" ht="27" hidden="1" customHeight="1" x14ac:dyDescent="0.25">
      <c r="A86" s="34"/>
      <c r="B86" s="160" t="s">
        <v>156</v>
      </c>
      <c r="C86" s="56"/>
      <c r="D86" s="56">
        <v>120000</v>
      </c>
      <c r="E86" s="41">
        <f>C86+D86</f>
        <v>120000</v>
      </c>
      <c r="F86" s="56"/>
      <c r="G86" s="41">
        <f>E86+F86</f>
        <v>120000</v>
      </c>
      <c r="H86" s="56"/>
      <c r="I86" s="41">
        <f>G86+H86</f>
        <v>120000</v>
      </c>
      <c r="J86" s="56"/>
      <c r="K86" s="41">
        <f t="shared" ref="K86:K92" si="45">I86+J86</f>
        <v>120000</v>
      </c>
      <c r="L86" s="54"/>
      <c r="M86" s="54"/>
      <c r="N86" s="54"/>
      <c r="O86" s="54"/>
      <c r="P86" s="54"/>
      <c r="Q86" s="54"/>
      <c r="R86" s="54"/>
      <c r="S86" s="54"/>
      <c r="U86" s="54"/>
      <c r="V86" s="54"/>
      <c r="W86" s="55"/>
    </row>
    <row r="87" spans="1:23" s="51" customFormat="1" ht="15.75" customHeight="1" x14ac:dyDescent="0.25">
      <c r="A87" s="34"/>
      <c r="B87" s="160" t="s">
        <v>624</v>
      </c>
      <c r="C87" s="56"/>
      <c r="D87" s="56"/>
      <c r="E87" s="41"/>
      <c r="F87" s="56"/>
      <c r="G87" s="41"/>
      <c r="H87" s="56"/>
      <c r="I87" s="41"/>
      <c r="J87" s="56">
        <v>500000</v>
      </c>
      <c r="K87" s="41">
        <f t="shared" si="45"/>
        <v>500000</v>
      </c>
      <c r="L87" s="54"/>
      <c r="M87" s="54"/>
      <c r="N87" s="54"/>
      <c r="O87" s="54"/>
      <c r="P87" s="54"/>
      <c r="Q87" s="54"/>
      <c r="R87" s="54"/>
      <c r="S87" s="54"/>
      <c r="U87" s="54"/>
      <c r="V87" s="54"/>
      <c r="W87" s="55"/>
    </row>
    <row r="88" spans="1:23" s="51" customFormat="1" ht="66" hidden="1" customHeight="1" x14ac:dyDescent="0.25">
      <c r="A88" s="34"/>
      <c r="B88" s="160" t="s">
        <v>157</v>
      </c>
      <c r="C88" s="56"/>
      <c r="D88" s="56">
        <v>200000</v>
      </c>
      <c r="E88" s="41">
        <f>C88+D88</f>
        <v>200000</v>
      </c>
      <c r="F88" s="56"/>
      <c r="G88" s="41">
        <f>E88+F88</f>
        <v>200000</v>
      </c>
      <c r="H88" s="56"/>
      <c r="I88" s="41">
        <f>G88+H88</f>
        <v>200000</v>
      </c>
      <c r="J88" s="56"/>
      <c r="K88" s="41">
        <f t="shared" si="45"/>
        <v>200000</v>
      </c>
      <c r="L88" s="54"/>
      <c r="M88" s="54"/>
      <c r="N88" s="54"/>
      <c r="O88" s="54"/>
      <c r="P88" s="54"/>
      <c r="Q88" s="54"/>
      <c r="R88" s="54"/>
      <c r="S88" s="54"/>
      <c r="U88" s="54"/>
      <c r="V88" s="54"/>
      <c r="W88" s="55"/>
    </row>
    <row r="89" spans="1:23" s="51" customFormat="1" ht="32.25" hidden="1" customHeight="1" x14ac:dyDescent="0.25">
      <c r="A89" s="34"/>
      <c r="B89" s="160" t="s">
        <v>158</v>
      </c>
      <c r="C89" s="56"/>
      <c r="D89" s="56">
        <v>2000000</v>
      </c>
      <c r="E89" s="41">
        <f>C89+D89</f>
        <v>2000000</v>
      </c>
      <c r="F89" s="56"/>
      <c r="G89" s="41">
        <f>E89+F89</f>
        <v>2000000</v>
      </c>
      <c r="H89" s="56"/>
      <c r="I89" s="41">
        <f>G89+H89</f>
        <v>2000000</v>
      </c>
      <c r="J89" s="56"/>
      <c r="K89" s="41">
        <f t="shared" si="45"/>
        <v>2000000</v>
      </c>
      <c r="L89" s="54"/>
      <c r="M89" s="54"/>
      <c r="N89" s="54"/>
      <c r="O89" s="54"/>
      <c r="P89" s="54"/>
      <c r="Q89" s="54"/>
      <c r="R89" s="54"/>
      <c r="S89" s="54"/>
      <c r="U89" s="54"/>
      <c r="V89" s="54"/>
      <c r="W89" s="55"/>
    </row>
    <row r="90" spans="1:23" s="51" customFormat="1" ht="28.5" hidden="1" customHeight="1" x14ac:dyDescent="0.25">
      <c r="A90" s="33"/>
      <c r="B90" s="160" t="s">
        <v>159</v>
      </c>
      <c r="C90" s="56"/>
      <c r="D90" s="56">
        <v>1000000</v>
      </c>
      <c r="E90" s="41">
        <f>C90+D90</f>
        <v>1000000</v>
      </c>
      <c r="F90" s="56"/>
      <c r="G90" s="41">
        <f>E90+F90</f>
        <v>1000000</v>
      </c>
      <c r="H90" s="56">
        <v>10000000</v>
      </c>
      <c r="I90" s="41">
        <f>G90+H90</f>
        <v>11000000</v>
      </c>
      <c r="J90" s="56"/>
      <c r="K90" s="41">
        <f t="shared" si="45"/>
        <v>11000000</v>
      </c>
      <c r="L90" s="57"/>
      <c r="M90" s="57"/>
      <c r="N90" s="57"/>
      <c r="O90" s="57"/>
      <c r="P90" s="57"/>
      <c r="Q90" s="57"/>
      <c r="R90" s="57"/>
      <c r="S90" s="57"/>
      <c r="U90" s="57"/>
      <c r="V90" s="57"/>
      <c r="W90" s="55"/>
    </row>
    <row r="91" spans="1:23" s="51" customFormat="1" ht="28.5" customHeight="1" x14ac:dyDescent="0.25">
      <c r="A91" s="33" t="s">
        <v>625</v>
      </c>
      <c r="B91" s="154" t="s">
        <v>626</v>
      </c>
      <c r="C91" s="56"/>
      <c r="D91" s="56"/>
      <c r="E91" s="41"/>
      <c r="F91" s="56"/>
      <c r="G91" s="41"/>
      <c r="H91" s="56"/>
      <c r="I91" s="41">
        <f>I92</f>
        <v>0</v>
      </c>
      <c r="J91" s="41">
        <f>J92</f>
        <v>605000</v>
      </c>
      <c r="K91" s="41">
        <f t="shared" si="45"/>
        <v>605000</v>
      </c>
      <c r="L91" s="57"/>
      <c r="M91" s="57"/>
      <c r="N91" s="57"/>
      <c r="O91" s="57"/>
      <c r="P91" s="57"/>
      <c r="Q91" s="57"/>
      <c r="R91" s="57"/>
      <c r="S91" s="57"/>
      <c r="U91" s="57"/>
      <c r="V91" s="57"/>
      <c r="W91" s="55"/>
    </row>
    <row r="92" spans="1:23" s="51" customFormat="1" ht="28.5" customHeight="1" x14ac:dyDescent="0.25">
      <c r="A92" s="33" t="s">
        <v>627</v>
      </c>
      <c r="B92" s="154" t="s">
        <v>628</v>
      </c>
      <c r="C92" s="56"/>
      <c r="D92" s="56"/>
      <c r="E92" s="41"/>
      <c r="F92" s="56"/>
      <c r="G92" s="41"/>
      <c r="H92" s="56"/>
      <c r="I92" s="41"/>
      <c r="J92" s="56">
        <v>605000</v>
      </c>
      <c r="K92" s="41">
        <f t="shared" si="45"/>
        <v>605000</v>
      </c>
      <c r="L92" s="57"/>
      <c r="M92" s="57"/>
      <c r="N92" s="57"/>
      <c r="O92" s="57"/>
      <c r="P92" s="57"/>
      <c r="Q92" s="57"/>
      <c r="R92" s="57"/>
      <c r="S92" s="57"/>
      <c r="U92" s="57"/>
      <c r="V92" s="57"/>
      <c r="W92" s="55"/>
    </row>
    <row r="93" spans="1:23" s="51" customFormat="1" ht="19.5" customHeight="1" x14ac:dyDescent="0.25">
      <c r="A93" s="33" t="s">
        <v>160</v>
      </c>
      <c r="B93" s="160" t="s">
        <v>161</v>
      </c>
      <c r="C93" s="41">
        <f>C94</f>
        <v>0</v>
      </c>
      <c r="D93" s="41">
        <f t="shared" ref="D93:K93" si="46">D94</f>
        <v>561600</v>
      </c>
      <c r="E93" s="41">
        <f t="shared" si="46"/>
        <v>561600</v>
      </c>
      <c r="F93" s="41">
        <f t="shared" si="46"/>
        <v>0</v>
      </c>
      <c r="G93" s="41">
        <f t="shared" si="46"/>
        <v>561600</v>
      </c>
      <c r="H93" s="41">
        <f t="shared" si="46"/>
        <v>1012900</v>
      </c>
      <c r="I93" s="41">
        <f t="shared" si="46"/>
        <v>1574500</v>
      </c>
      <c r="J93" s="41">
        <f t="shared" si="46"/>
        <v>96083</v>
      </c>
      <c r="K93" s="41">
        <f t="shared" si="46"/>
        <v>1670583</v>
      </c>
    </row>
    <row r="94" spans="1:23" s="51" customFormat="1" ht="19.5" customHeight="1" x14ac:dyDescent="0.25">
      <c r="A94" s="33" t="s">
        <v>162</v>
      </c>
      <c r="B94" s="160" t="s">
        <v>163</v>
      </c>
      <c r="C94" s="41">
        <f>C97</f>
        <v>0</v>
      </c>
      <c r="D94" s="41">
        <f>D97</f>
        <v>561600</v>
      </c>
      <c r="E94" s="41">
        <f>E97</f>
        <v>561600</v>
      </c>
      <c r="F94" s="41">
        <f>F97</f>
        <v>0</v>
      </c>
      <c r="G94" s="41">
        <f>SUM(G95:G97)</f>
        <v>561600</v>
      </c>
      <c r="H94" s="41">
        <f t="shared" ref="H94:K94" si="47">SUM(H95:H97)</f>
        <v>1012900</v>
      </c>
      <c r="I94" s="41">
        <f t="shared" si="47"/>
        <v>1574500</v>
      </c>
      <c r="J94" s="41">
        <f t="shared" si="47"/>
        <v>96083</v>
      </c>
      <c r="K94" s="41">
        <f t="shared" si="47"/>
        <v>1670583</v>
      </c>
    </row>
    <row r="95" spans="1:23" s="51" customFormat="1" ht="26.25" hidden="1" customHeight="1" x14ac:dyDescent="0.25">
      <c r="A95" s="33"/>
      <c r="B95" s="160" t="s">
        <v>164</v>
      </c>
      <c r="C95" s="41"/>
      <c r="D95" s="41"/>
      <c r="E95" s="41"/>
      <c r="F95" s="41"/>
      <c r="G95" s="41"/>
      <c r="H95" s="41">
        <v>1012900</v>
      </c>
      <c r="I95" s="41">
        <f t="shared" ref="I95:I97" si="48">G95+H95</f>
        <v>1012900</v>
      </c>
      <c r="J95" s="41"/>
      <c r="K95" s="41">
        <f t="shared" ref="K95:K97" si="49">I95+J95</f>
        <v>1012900</v>
      </c>
    </row>
    <row r="96" spans="1:23" s="51" customFormat="1" ht="29.25" customHeight="1" x14ac:dyDescent="0.25">
      <c r="A96" s="33"/>
      <c r="B96" s="160" t="s">
        <v>629</v>
      </c>
      <c r="C96" s="41"/>
      <c r="D96" s="41"/>
      <c r="E96" s="41"/>
      <c r="F96" s="41"/>
      <c r="G96" s="41"/>
      <c r="H96" s="41"/>
      <c r="I96" s="41"/>
      <c r="J96" s="41">
        <v>96083</v>
      </c>
      <c r="K96" s="41">
        <f>I96+J96</f>
        <v>96083</v>
      </c>
    </row>
    <row r="97" spans="1:12" s="51" customFormat="1" ht="25.5" hidden="1" customHeight="1" x14ac:dyDescent="0.25">
      <c r="A97" s="33"/>
      <c r="B97" s="160" t="s">
        <v>165</v>
      </c>
      <c r="C97" s="41"/>
      <c r="D97" s="41">
        <v>561600</v>
      </c>
      <c r="E97" s="41">
        <f t="shared" si="36"/>
        <v>561600</v>
      </c>
      <c r="F97" s="41"/>
      <c r="G97" s="41">
        <f t="shared" ref="G97" si="50">E97+F97</f>
        <v>561600</v>
      </c>
      <c r="H97" s="41"/>
      <c r="I97" s="41">
        <f t="shared" si="48"/>
        <v>561600</v>
      </c>
      <c r="J97" s="41"/>
      <c r="K97" s="41">
        <f t="shared" si="49"/>
        <v>561600</v>
      </c>
    </row>
    <row r="98" spans="1:12" s="49" customFormat="1" ht="27.75" hidden="1" customHeight="1" x14ac:dyDescent="0.25">
      <c r="A98" s="34" t="s">
        <v>166</v>
      </c>
      <c r="B98" s="161" t="s">
        <v>167</v>
      </c>
      <c r="C98" s="35">
        <f>C99+C101+C103+C105+C120+C122+C124+C126+C128</f>
        <v>105723989.22999999</v>
      </c>
      <c r="D98" s="35">
        <f t="shared" ref="D98:K98" si="51">D99+D101+D103+D105+D120+D122+D124+D126+D128</f>
        <v>0</v>
      </c>
      <c r="E98" s="35">
        <f t="shared" si="51"/>
        <v>105723989.22999999</v>
      </c>
      <c r="F98" s="35">
        <f t="shared" si="51"/>
        <v>0</v>
      </c>
      <c r="G98" s="35">
        <f t="shared" si="51"/>
        <v>105723989.22999999</v>
      </c>
      <c r="H98" s="35">
        <f t="shared" si="51"/>
        <v>2927</v>
      </c>
      <c r="I98" s="35">
        <f t="shared" si="51"/>
        <v>105726916.22999999</v>
      </c>
      <c r="J98" s="35">
        <f t="shared" si="51"/>
        <v>0</v>
      </c>
      <c r="K98" s="35">
        <f t="shared" si="51"/>
        <v>105726916.22999999</v>
      </c>
    </row>
    <row r="99" spans="1:12" s="51" customFormat="1" ht="27.75" hidden="1" customHeight="1" x14ac:dyDescent="0.25">
      <c r="A99" s="33" t="s">
        <v>168</v>
      </c>
      <c r="B99" s="160" t="s">
        <v>169</v>
      </c>
      <c r="C99" s="41">
        <f>C100</f>
        <v>708500</v>
      </c>
      <c r="D99" s="41">
        <f t="shared" ref="D99:K99" si="52">D100</f>
        <v>0</v>
      </c>
      <c r="E99" s="41">
        <f t="shared" si="52"/>
        <v>708500</v>
      </c>
      <c r="F99" s="41">
        <f t="shared" si="52"/>
        <v>0</v>
      </c>
      <c r="G99" s="41">
        <f t="shared" si="52"/>
        <v>708500</v>
      </c>
      <c r="H99" s="41">
        <f t="shared" si="52"/>
        <v>2927</v>
      </c>
      <c r="I99" s="41">
        <f t="shared" si="52"/>
        <v>711427</v>
      </c>
      <c r="J99" s="41">
        <f t="shared" si="52"/>
        <v>0</v>
      </c>
      <c r="K99" s="41">
        <f t="shared" si="52"/>
        <v>711427</v>
      </c>
      <c r="L99" s="50"/>
    </row>
    <row r="100" spans="1:12" s="51" customFormat="1" ht="28.5" hidden="1" customHeight="1" x14ac:dyDescent="0.25">
      <c r="A100" s="33" t="s">
        <v>170</v>
      </c>
      <c r="B100" s="160" t="s">
        <v>171</v>
      </c>
      <c r="C100" s="41">
        <v>708500</v>
      </c>
      <c r="D100" s="41"/>
      <c r="E100" s="41">
        <f t="shared" ref="E100" si="53">C100+D100</f>
        <v>708500</v>
      </c>
      <c r="F100" s="41"/>
      <c r="G100" s="41">
        <f t="shared" ref="G100" si="54">E100+F100</f>
        <v>708500</v>
      </c>
      <c r="H100" s="41">
        <v>2927</v>
      </c>
      <c r="I100" s="41">
        <f t="shared" ref="I100" si="55">G100+H100</f>
        <v>711427</v>
      </c>
      <c r="J100" s="41"/>
      <c r="K100" s="41">
        <f t="shared" ref="K100" si="56">I100+J100</f>
        <v>711427</v>
      </c>
    </row>
    <row r="101" spans="1:12" s="51" customFormat="1" ht="27.75" hidden="1" customHeight="1" x14ac:dyDescent="0.25">
      <c r="A101" s="33" t="s">
        <v>172</v>
      </c>
      <c r="B101" s="160" t="s">
        <v>173</v>
      </c>
      <c r="C101" s="41">
        <f>C102</f>
        <v>132400</v>
      </c>
      <c r="D101" s="41">
        <f t="shared" ref="D101:K101" si="57">D102</f>
        <v>0</v>
      </c>
      <c r="E101" s="41">
        <f t="shared" si="57"/>
        <v>132400</v>
      </c>
      <c r="F101" s="41">
        <f t="shared" si="57"/>
        <v>0</v>
      </c>
      <c r="G101" s="41">
        <f t="shared" si="57"/>
        <v>132400</v>
      </c>
      <c r="H101" s="41">
        <f t="shared" si="57"/>
        <v>0</v>
      </c>
      <c r="I101" s="41">
        <f t="shared" si="57"/>
        <v>132400</v>
      </c>
      <c r="J101" s="41">
        <f t="shared" si="57"/>
        <v>0</v>
      </c>
      <c r="K101" s="41">
        <f t="shared" si="57"/>
        <v>132400</v>
      </c>
      <c r="L101" s="50"/>
    </row>
    <row r="102" spans="1:12" s="58" customFormat="1" ht="28.5" hidden="1" customHeight="1" x14ac:dyDescent="0.25">
      <c r="A102" s="33" t="s">
        <v>174</v>
      </c>
      <c r="B102" s="160" t="s">
        <v>175</v>
      </c>
      <c r="C102" s="41">
        <v>132400</v>
      </c>
      <c r="D102" s="41"/>
      <c r="E102" s="41">
        <f t="shared" ref="E102" si="58">C102+D102</f>
        <v>132400</v>
      </c>
      <c r="F102" s="41"/>
      <c r="G102" s="41">
        <f t="shared" ref="G102" si="59">E102+F102</f>
        <v>132400</v>
      </c>
      <c r="H102" s="41"/>
      <c r="I102" s="41">
        <f t="shared" ref="I102" si="60">G102+H102</f>
        <v>132400</v>
      </c>
      <c r="J102" s="41"/>
      <c r="K102" s="41">
        <f t="shared" ref="K102" si="61">I102+J102</f>
        <v>132400</v>
      </c>
    </row>
    <row r="103" spans="1:12" s="51" customFormat="1" ht="27" hidden="1" customHeight="1" x14ac:dyDescent="0.25">
      <c r="A103" s="33" t="s">
        <v>176</v>
      </c>
      <c r="B103" s="160" t="s">
        <v>177</v>
      </c>
      <c r="C103" s="41">
        <f>C104</f>
        <v>1172900</v>
      </c>
      <c r="D103" s="41">
        <f t="shared" ref="D103:K103" si="62">D104</f>
        <v>0</v>
      </c>
      <c r="E103" s="41">
        <f t="shared" si="62"/>
        <v>1172900</v>
      </c>
      <c r="F103" s="41">
        <f t="shared" si="62"/>
        <v>0</v>
      </c>
      <c r="G103" s="41">
        <f t="shared" si="62"/>
        <v>1172900</v>
      </c>
      <c r="H103" s="41">
        <f t="shared" si="62"/>
        <v>0</v>
      </c>
      <c r="I103" s="41">
        <f t="shared" si="62"/>
        <v>1172900</v>
      </c>
      <c r="J103" s="41">
        <f t="shared" si="62"/>
        <v>0</v>
      </c>
      <c r="K103" s="41">
        <f t="shared" si="62"/>
        <v>1172900</v>
      </c>
      <c r="L103" s="52"/>
    </row>
    <row r="104" spans="1:12" s="51" customFormat="1" ht="27" hidden="1" customHeight="1" x14ac:dyDescent="0.25">
      <c r="A104" s="33" t="s">
        <v>178</v>
      </c>
      <c r="B104" s="160" t="s">
        <v>179</v>
      </c>
      <c r="C104" s="41">
        <v>1172900</v>
      </c>
      <c r="D104" s="41"/>
      <c r="E104" s="41">
        <f t="shared" ref="E104" si="63">C104+D104</f>
        <v>1172900</v>
      </c>
      <c r="F104" s="41"/>
      <c r="G104" s="41">
        <f t="shared" ref="G104" si="64">E104+F104</f>
        <v>1172900</v>
      </c>
      <c r="H104" s="41"/>
      <c r="I104" s="41">
        <f t="shared" ref="I104" si="65">G104+H104</f>
        <v>1172900</v>
      </c>
      <c r="J104" s="41"/>
      <c r="K104" s="41">
        <f t="shared" ref="K104" si="66">I104+J104</f>
        <v>1172900</v>
      </c>
    </row>
    <row r="105" spans="1:12" s="51" customFormat="1" ht="27" hidden="1" customHeight="1" x14ac:dyDescent="0.25">
      <c r="A105" s="34" t="s">
        <v>180</v>
      </c>
      <c r="B105" s="161" t="s">
        <v>181</v>
      </c>
      <c r="C105" s="35">
        <f>C106</f>
        <v>33720740</v>
      </c>
      <c r="D105" s="35">
        <f t="shared" ref="D105:K105" si="67">D106</f>
        <v>0</v>
      </c>
      <c r="E105" s="35">
        <f t="shared" si="67"/>
        <v>33720740</v>
      </c>
      <c r="F105" s="35">
        <f t="shared" si="67"/>
        <v>0</v>
      </c>
      <c r="G105" s="35">
        <f t="shared" si="67"/>
        <v>33720740</v>
      </c>
      <c r="H105" s="35">
        <f t="shared" si="67"/>
        <v>0</v>
      </c>
      <c r="I105" s="35">
        <f t="shared" si="67"/>
        <v>33720740</v>
      </c>
      <c r="J105" s="35">
        <f t="shared" si="67"/>
        <v>0</v>
      </c>
      <c r="K105" s="35">
        <f t="shared" si="67"/>
        <v>33720740</v>
      </c>
      <c r="L105" s="50"/>
    </row>
    <row r="106" spans="1:12" s="51" customFormat="1" ht="27" hidden="1" customHeight="1" x14ac:dyDescent="0.25">
      <c r="A106" s="33" t="s">
        <v>182</v>
      </c>
      <c r="B106" s="160" t="s">
        <v>183</v>
      </c>
      <c r="C106" s="41">
        <f>SUM(C107:C119)</f>
        <v>33720740</v>
      </c>
      <c r="D106" s="41">
        <f t="shared" ref="D106:K106" si="68">SUM(D107:D119)</f>
        <v>0</v>
      </c>
      <c r="E106" s="41">
        <f t="shared" si="68"/>
        <v>33720740</v>
      </c>
      <c r="F106" s="41">
        <f t="shared" si="68"/>
        <v>0</v>
      </c>
      <c r="G106" s="41">
        <f t="shared" si="68"/>
        <v>33720740</v>
      </c>
      <c r="H106" s="41">
        <f t="shared" si="68"/>
        <v>0</v>
      </c>
      <c r="I106" s="41">
        <f t="shared" si="68"/>
        <v>33720740</v>
      </c>
      <c r="J106" s="41">
        <f t="shared" si="68"/>
        <v>0</v>
      </c>
      <c r="K106" s="41">
        <f t="shared" si="68"/>
        <v>33720740</v>
      </c>
      <c r="L106" s="50"/>
    </row>
    <row r="107" spans="1:12" s="51" customFormat="1" ht="52.5" hidden="1" customHeight="1" x14ac:dyDescent="0.25">
      <c r="A107" s="33"/>
      <c r="B107" s="160" t="s">
        <v>184</v>
      </c>
      <c r="C107" s="41">
        <v>8781000</v>
      </c>
      <c r="D107" s="41"/>
      <c r="E107" s="41">
        <f t="shared" ref="E107:E118" si="69">C107+D107</f>
        <v>8781000</v>
      </c>
      <c r="F107" s="41"/>
      <c r="G107" s="41">
        <f t="shared" ref="G107:G118" si="70">E107+F107</f>
        <v>8781000</v>
      </c>
      <c r="H107" s="41"/>
      <c r="I107" s="41">
        <f t="shared" ref="I107:I118" si="71">G107+H107</f>
        <v>8781000</v>
      </c>
      <c r="J107" s="41"/>
      <c r="K107" s="41">
        <f t="shared" ref="K107:K118" si="72">I107+J107</f>
        <v>8781000</v>
      </c>
    </row>
    <row r="108" spans="1:12" s="51" customFormat="1" ht="51.75" hidden="1" customHeight="1" x14ac:dyDescent="0.25">
      <c r="A108" s="33"/>
      <c r="B108" s="160" t="s">
        <v>185</v>
      </c>
      <c r="C108" s="41">
        <v>124020</v>
      </c>
      <c r="D108" s="41"/>
      <c r="E108" s="41">
        <f t="shared" si="69"/>
        <v>124020</v>
      </c>
      <c r="F108" s="41"/>
      <c r="G108" s="41">
        <f t="shared" si="70"/>
        <v>124020</v>
      </c>
      <c r="H108" s="41"/>
      <c r="I108" s="41">
        <f t="shared" si="71"/>
        <v>124020</v>
      </c>
      <c r="J108" s="41"/>
      <c r="K108" s="41">
        <f t="shared" si="72"/>
        <v>124020</v>
      </c>
    </row>
    <row r="109" spans="1:12" s="51" customFormat="1" ht="27.75" hidden="1" customHeight="1" x14ac:dyDescent="0.25">
      <c r="A109" s="33"/>
      <c r="B109" s="160" t="s">
        <v>186</v>
      </c>
      <c r="C109" s="41">
        <v>13690000</v>
      </c>
      <c r="D109" s="41"/>
      <c r="E109" s="41">
        <f t="shared" si="69"/>
        <v>13690000</v>
      </c>
      <c r="F109" s="41"/>
      <c r="G109" s="41">
        <f t="shared" si="70"/>
        <v>13690000</v>
      </c>
      <c r="H109" s="41"/>
      <c r="I109" s="41">
        <f t="shared" si="71"/>
        <v>13690000</v>
      </c>
      <c r="J109" s="41"/>
      <c r="K109" s="41">
        <f t="shared" si="72"/>
        <v>13690000</v>
      </c>
    </row>
    <row r="110" spans="1:12" s="51" customFormat="1" ht="41.25" hidden="1" customHeight="1" x14ac:dyDescent="0.25">
      <c r="A110" s="33"/>
      <c r="B110" s="160" t="s">
        <v>187</v>
      </c>
      <c r="C110" s="41">
        <v>4433800</v>
      </c>
      <c r="D110" s="41"/>
      <c r="E110" s="41">
        <f t="shared" si="69"/>
        <v>4433800</v>
      </c>
      <c r="F110" s="41"/>
      <c r="G110" s="41">
        <f t="shared" si="70"/>
        <v>4433800</v>
      </c>
      <c r="H110" s="41"/>
      <c r="I110" s="41">
        <f t="shared" si="71"/>
        <v>4433800</v>
      </c>
      <c r="J110" s="41"/>
      <c r="K110" s="41">
        <f t="shared" si="72"/>
        <v>4433800</v>
      </c>
    </row>
    <row r="111" spans="1:12" s="51" customFormat="1" ht="66" hidden="1" customHeight="1" x14ac:dyDescent="0.25">
      <c r="A111" s="33"/>
      <c r="B111" s="160" t="s">
        <v>188</v>
      </c>
      <c r="C111" s="41">
        <v>200</v>
      </c>
      <c r="D111" s="41"/>
      <c r="E111" s="41">
        <f t="shared" si="69"/>
        <v>200</v>
      </c>
      <c r="F111" s="41"/>
      <c r="G111" s="41">
        <f t="shared" si="70"/>
        <v>200</v>
      </c>
      <c r="H111" s="41"/>
      <c r="I111" s="41">
        <f t="shared" si="71"/>
        <v>200</v>
      </c>
      <c r="J111" s="41"/>
      <c r="K111" s="41">
        <f t="shared" si="72"/>
        <v>200</v>
      </c>
    </row>
    <row r="112" spans="1:12" s="51" customFormat="1" ht="55.5" hidden="1" customHeight="1" x14ac:dyDescent="0.25">
      <c r="A112" s="33"/>
      <c r="B112" s="160" t="s">
        <v>189</v>
      </c>
      <c r="C112" s="41">
        <v>35000</v>
      </c>
      <c r="D112" s="41"/>
      <c r="E112" s="41">
        <f t="shared" si="69"/>
        <v>35000</v>
      </c>
      <c r="F112" s="41"/>
      <c r="G112" s="41">
        <f t="shared" si="70"/>
        <v>35000</v>
      </c>
      <c r="H112" s="41"/>
      <c r="I112" s="41">
        <f t="shared" si="71"/>
        <v>35000</v>
      </c>
      <c r="J112" s="41"/>
      <c r="K112" s="41">
        <f t="shared" si="72"/>
        <v>35000</v>
      </c>
    </row>
    <row r="113" spans="1:13" s="51" customFormat="1" ht="55.5" hidden="1" customHeight="1" x14ac:dyDescent="0.25">
      <c r="A113" s="33"/>
      <c r="B113" s="160" t="s">
        <v>190</v>
      </c>
      <c r="C113" s="41">
        <v>12720</v>
      </c>
      <c r="D113" s="41"/>
      <c r="E113" s="41">
        <f t="shared" si="69"/>
        <v>12720</v>
      </c>
      <c r="F113" s="41"/>
      <c r="G113" s="41">
        <f t="shared" si="70"/>
        <v>12720</v>
      </c>
      <c r="H113" s="41"/>
      <c r="I113" s="41">
        <f t="shared" si="71"/>
        <v>12720</v>
      </c>
      <c r="J113" s="41"/>
      <c r="K113" s="41">
        <f t="shared" si="72"/>
        <v>12720</v>
      </c>
    </row>
    <row r="114" spans="1:13" s="51" customFormat="1" ht="77.25" hidden="1" customHeight="1" x14ac:dyDescent="0.25">
      <c r="A114" s="33"/>
      <c r="B114" s="160" t="s">
        <v>191</v>
      </c>
      <c r="C114" s="41">
        <v>5076800</v>
      </c>
      <c r="D114" s="41"/>
      <c r="E114" s="41">
        <f t="shared" si="69"/>
        <v>5076800</v>
      </c>
      <c r="F114" s="41"/>
      <c r="G114" s="41">
        <f t="shared" si="70"/>
        <v>5076800</v>
      </c>
      <c r="H114" s="41"/>
      <c r="I114" s="41">
        <f t="shared" si="71"/>
        <v>5076800</v>
      </c>
      <c r="J114" s="41"/>
      <c r="K114" s="41">
        <f t="shared" si="72"/>
        <v>5076800</v>
      </c>
    </row>
    <row r="115" spans="1:13" s="51" customFormat="1" ht="37.5" hidden="1" customHeight="1" x14ac:dyDescent="0.25">
      <c r="A115" s="33"/>
      <c r="B115" s="160" t="s">
        <v>192</v>
      </c>
      <c r="C115" s="41">
        <v>430500</v>
      </c>
      <c r="D115" s="41"/>
      <c r="E115" s="41">
        <f t="shared" si="69"/>
        <v>430500</v>
      </c>
      <c r="F115" s="41"/>
      <c r="G115" s="41">
        <f t="shared" si="70"/>
        <v>430500</v>
      </c>
      <c r="H115" s="41"/>
      <c r="I115" s="41">
        <f t="shared" si="71"/>
        <v>430500</v>
      </c>
      <c r="J115" s="41"/>
      <c r="K115" s="41">
        <f t="shared" si="72"/>
        <v>430500</v>
      </c>
    </row>
    <row r="116" spans="1:13" s="51" customFormat="1" ht="65.25" hidden="1" customHeight="1" x14ac:dyDescent="0.25">
      <c r="A116" s="33"/>
      <c r="B116" s="160" t="s">
        <v>193</v>
      </c>
      <c r="C116" s="41">
        <v>287200</v>
      </c>
      <c r="D116" s="41"/>
      <c r="E116" s="41">
        <f t="shared" si="69"/>
        <v>287200</v>
      </c>
      <c r="F116" s="41"/>
      <c r="G116" s="41">
        <f t="shared" si="70"/>
        <v>287200</v>
      </c>
      <c r="H116" s="41"/>
      <c r="I116" s="41">
        <f t="shared" si="71"/>
        <v>287200</v>
      </c>
      <c r="J116" s="41"/>
      <c r="K116" s="41">
        <f t="shared" si="72"/>
        <v>287200</v>
      </c>
    </row>
    <row r="117" spans="1:13" s="51" customFormat="1" ht="40.5" hidden="1" customHeight="1" x14ac:dyDescent="0.25">
      <c r="A117" s="33"/>
      <c r="B117" s="160" t="s">
        <v>194</v>
      </c>
      <c r="C117" s="41">
        <v>574000</v>
      </c>
      <c r="D117" s="41"/>
      <c r="E117" s="41">
        <f t="shared" si="69"/>
        <v>574000</v>
      </c>
      <c r="F117" s="41"/>
      <c r="G117" s="41">
        <f t="shared" si="70"/>
        <v>574000</v>
      </c>
      <c r="H117" s="41"/>
      <c r="I117" s="41">
        <f t="shared" si="71"/>
        <v>574000</v>
      </c>
      <c r="J117" s="41"/>
      <c r="K117" s="41">
        <f t="shared" si="72"/>
        <v>574000</v>
      </c>
    </row>
    <row r="118" spans="1:13" s="51" customFormat="1" ht="25.5" hidden="1" customHeight="1" x14ac:dyDescent="0.25">
      <c r="A118" s="33"/>
      <c r="B118" s="160" t="s">
        <v>195</v>
      </c>
      <c r="C118" s="41">
        <v>143500</v>
      </c>
      <c r="D118" s="41"/>
      <c r="E118" s="41">
        <f t="shared" si="69"/>
        <v>143500</v>
      </c>
      <c r="F118" s="41"/>
      <c r="G118" s="41">
        <f t="shared" si="70"/>
        <v>143500</v>
      </c>
      <c r="H118" s="41"/>
      <c r="I118" s="41">
        <f t="shared" si="71"/>
        <v>143500</v>
      </c>
      <c r="J118" s="41"/>
      <c r="K118" s="41">
        <f t="shared" si="72"/>
        <v>143500</v>
      </c>
    </row>
    <row r="119" spans="1:13" s="51" customFormat="1" ht="41.25" hidden="1" customHeight="1" x14ac:dyDescent="0.25">
      <c r="A119" s="33"/>
      <c r="B119" s="160" t="s">
        <v>196</v>
      </c>
      <c r="C119" s="41">
        <v>132000</v>
      </c>
      <c r="D119" s="41"/>
      <c r="E119" s="41">
        <f>C119+D119</f>
        <v>132000</v>
      </c>
      <c r="F119" s="41"/>
      <c r="G119" s="41">
        <f>E119+F119</f>
        <v>132000</v>
      </c>
      <c r="H119" s="41"/>
      <c r="I119" s="41">
        <f>G119+H119</f>
        <v>132000</v>
      </c>
      <c r="J119" s="41"/>
      <c r="K119" s="41">
        <f>I119+J119</f>
        <v>132000</v>
      </c>
    </row>
    <row r="120" spans="1:13" s="49" customFormat="1" ht="66" hidden="1" customHeight="1" x14ac:dyDescent="0.25">
      <c r="A120" s="34" t="s">
        <v>197</v>
      </c>
      <c r="B120" s="161" t="s">
        <v>198</v>
      </c>
      <c r="C120" s="35">
        <f>C121</f>
        <v>3544200</v>
      </c>
      <c r="D120" s="35">
        <f t="shared" ref="D120:K120" si="73">D121</f>
        <v>0</v>
      </c>
      <c r="E120" s="35">
        <f t="shared" si="73"/>
        <v>3544200</v>
      </c>
      <c r="F120" s="53">
        <f t="shared" si="73"/>
        <v>-3544200</v>
      </c>
      <c r="G120" s="35">
        <f t="shared" si="73"/>
        <v>0</v>
      </c>
      <c r="H120" s="53">
        <f t="shared" si="73"/>
        <v>0</v>
      </c>
      <c r="I120" s="35">
        <f t="shared" si="73"/>
        <v>0</v>
      </c>
      <c r="J120" s="53">
        <f t="shared" si="73"/>
        <v>0</v>
      </c>
      <c r="K120" s="35">
        <f t="shared" si="73"/>
        <v>0</v>
      </c>
    </row>
    <row r="121" spans="1:13" s="51" customFormat="1" ht="66" hidden="1" customHeight="1" x14ac:dyDescent="0.25">
      <c r="A121" s="33" t="s">
        <v>199</v>
      </c>
      <c r="B121" s="160" t="s">
        <v>200</v>
      </c>
      <c r="C121" s="41">
        <v>3544200</v>
      </c>
      <c r="D121" s="41"/>
      <c r="E121" s="41">
        <f>C121+D121</f>
        <v>3544200</v>
      </c>
      <c r="F121" s="56">
        <v>-3544200</v>
      </c>
      <c r="G121" s="41">
        <f>E121+F121</f>
        <v>0</v>
      </c>
      <c r="H121" s="56"/>
      <c r="I121" s="41">
        <f>G121+H121</f>
        <v>0</v>
      </c>
      <c r="J121" s="56"/>
      <c r="K121" s="41">
        <f>I121+J121</f>
        <v>0</v>
      </c>
    </row>
    <row r="122" spans="1:13" s="49" customFormat="1" ht="39.75" hidden="1" customHeight="1" x14ac:dyDescent="0.25">
      <c r="A122" s="34" t="s">
        <v>201</v>
      </c>
      <c r="B122" s="161" t="s">
        <v>202</v>
      </c>
      <c r="C122" s="35">
        <f>C123</f>
        <v>6529500</v>
      </c>
      <c r="D122" s="35">
        <f t="shared" ref="D122:K122" si="74">D123</f>
        <v>0</v>
      </c>
      <c r="E122" s="35">
        <f t="shared" si="74"/>
        <v>6529500</v>
      </c>
      <c r="F122" s="35">
        <f t="shared" si="74"/>
        <v>0</v>
      </c>
      <c r="G122" s="35">
        <f t="shared" si="74"/>
        <v>6529500</v>
      </c>
      <c r="H122" s="35">
        <f t="shared" si="74"/>
        <v>0</v>
      </c>
      <c r="I122" s="35">
        <f t="shared" si="74"/>
        <v>6529500</v>
      </c>
      <c r="J122" s="35">
        <f t="shared" si="74"/>
        <v>0</v>
      </c>
      <c r="K122" s="35">
        <f t="shared" si="74"/>
        <v>6529500</v>
      </c>
    </row>
    <row r="123" spans="1:13" s="51" customFormat="1" ht="27.75" hidden="1" customHeight="1" x14ac:dyDescent="0.25">
      <c r="A123" s="33" t="s">
        <v>203</v>
      </c>
      <c r="B123" s="160" t="s">
        <v>204</v>
      </c>
      <c r="C123" s="41">
        <v>6529500</v>
      </c>
      <c r="D123" s="41"/>
      <c r="E123" s="41">
        <f>C123+D123</f>
        <v>6529500</v>
      </c>
      <c r="F123" s="41"/>
      <c r="G123" s="41">
        <f>E123+F123</f>
        <v>6529500</v>
      </c>
      <c r="H123" s="41"/>
      <c r="I123" s="41">
        <f>G123+H123</f>
        <v>6529500</v>
      </c>
      <c r="J123" s="41"/>
      <c r="K123" s="41">
        <f>I123+J123</f>
        <v>6529500</v>
      </c>
    </row>
    <row r="124" spans="1:13" s="49" customFormat="1" ht="63.75" hidden="1" customHeight="1" x14ac:dyDescent="0.25">
      <c r="A124" s="34" t="s">
        <v>205</v>
      </c>
      <c r="B124" s="161" t="s">
        <v>206</v>
      </c>
      <c r="C124" s="35">
        <f>C125</f>
        <v>652000</v>
      </c>
      <c r="D124" s="35">
        <f t="shared" ref="D124:K124" si="75">D125</f>
        <v>0</v>
      </c>
      <c r="E124" s="35">
        <f t="shared" si="75"/>
        <v>652000</v>
      </c>
      <c r="F124" s="35">
        <f t="shared" si="75"/>
        <v>0</v>
      </c>
      <c r="G124" s="35">
        <f t="shared" si="75"/>
        <v>652000</v>
      </c>
      <c r="H124" s="35">
        <f t="shared" si="75"/>
        <v>0</v>
      </c>
      <c r="I124" s="35">
        <f t="shared" si="75"/>
        <v>652000</v>
      </c>
      <c r="J124" s="35">
        <f t="shared" si="75"/>
        <v>0</v>
      </c>
      <c r="K124" s="35">
        <f t="shared" si="75"/>
        <v>652000</v>
      </c>
      <c r="L124" s="48"/>
    </row>
    <row r="125" spans="1:13" s="51" customFormat="1" ht="53.25" hidden="1" customHeight="1" x14ac:dyDescent="0.25">
      <c r="A125" s="33" t="s">
        <v>207</v>
      </c>
      <c r="B125" s="160" t="s">
        <v>208</v>
      </c>
      <c r="C125" s="41">
        <v>652000</v>
      </c>
      <c r="D125" s="41"/>
      <c r="E125" s="41">
        <f>C125+D125</f>
        <v>652000</v>
      </c>
      <c r="F125" s="41"/>
      <c r="G125" s="41">
        <f>E125+F125</f>
        <v>652000</v>
      </c>
      <c r="H125" s="41"/>
      <c r="I125" s="41">
        <f>G125+H125</f>
        <v>652000</v>
      </c>
      <c r="J125" s="41"/>
      <c r="K125" s="41">
        <f>I125+J125</f>
        <v>652000</v>
      </c>
    </row>
    <row r="126" spans="1:13" s="49" customFormat="1" ht="53.25" hidden="1" customHeight="1" x14ac:dyDescent="0.25">
      <c r="A126" s="34" t="s">
        <v>209</v>
      </c>
      <c r="B126" s="59" t="s">
        <v>210</v>
      </c>
      <c r="C126" s="35">
        <f>C127</f>
        <v>0</v>
      </c>
      <c r="D126" s="35">
        <f t="shared" ref="D126:K126" si="76">D127</f>
        <v>0</v>
      </c>
      <c r="E126" s="35">
        <f t="shared" si="76"/>
        <v>0</v>
      </c>
      <c r="F126" s="35">
        <f t="shared" si="76"/>
        <v>3544200</v>
      </c>
      <c r="G126" s="35">
        <f t="shared" si="76"/>
        <v>3544200</v>
      </c>
      <c r="H126" s="35">
        <f t="shared" si="76"/>
        <v>0</v>
      </c>
      <c r="I126" s="35">
        <f t="shared" si="76"/>
        <v>3544200</v>
      </c>
      <c r="J126" s="35">
        <f t="shared" si="76"/>
        <v>0</v>
      </c>
      <c r="K126" s="35">
        <f t="shared" si="76"/>
        <v>3544200</v>
      </c>
    </row>
    <row r="127" spans="1:13" s="51" customFormat="1" ht="53.25" hidden="1" customHeight="1" x14ac:dyDescent="0.25">
      <c r="A127" s="33" t="s">
        <v>211</v>
      </c>
      <c r="B127" s="60" t="s">
        <v>212</v>
      </c>
      <c r="C127" s="41"/>
      <c r="D127" s="41"/>
      <c r="E127" s="41"/>
      <c r="F127" s="41">
        <v>3544200</v>
      </c>
      <c r="G127" s="41">
        <f t="shared" ref="G127" si="77">E127+F127</f>
        <v>3544200</v>
      </c>
      <c r="H127" s="41"/>
      <c r="I127" s="41">
        <f t="shared" ref="I127" si="78">G127+H127</f>
        <v>3544200</v>
      </c>
      <c r="J127" s="41"/>
      <c r="K127" s="41">
        <f t="shared" ref="K127" si="79">I127+J127</f>
        <v>3544200</v>
      </c>
    </row>
    <row r="128" spans="1:13" s="49" customFormat="1" ht="15" hidden="1" customHeight="1" x14ac:dyDescent="0.25">
      <c r="A128" s="34" t="s">
        <v>213</v>
      </c>
      <c r="B128" s="161" t="s">
        <v>214</v>
      </c>
      <c r="C128" s="35">
        <f>C129</f>
        <v>59263749.229999997</v>
      </c>
      <c r="D128" s="35">
        <f t="shared" ref="D128:K129" si="80">D129</f>
        <v>0</v>
      </c>
      <c r="E128" s="35">
        <f t="shared" si="80"/>
        <v>59263749.229999997</v>
      </c>
      <c r="F128" s="35">
        <f t="shared" si="80"/>
        <v>0</v>
      </c>
      <c r="G128" s="35">
        <f t="shared" si="80"/>
        <v>59263749.229999997</v>
      </c>
      <c r="H128" s="35">
        <f t="shared" si="80"/>
        <v>0</v>
      </c>
      <c r="I128" s="35">
        <f t="shared" si="80"/>
        <v>59263749.229999997</v>
      </c>
      <c r="J128" s="35">
        <f t="shared" si="80"/>
        <v>0</v>
      </c>
      <c r="K128" s="35">
        <f t="shared" si="80"/>
        <v>59263749.229999997</v>
      </c>
      <c r="L128" s="48"/>
      <c r="M128" s="48"/>
    </row>
    <row r="129" spans="1:13" s="51" customFormat="1" ht="15" hidden="1" customHeight="1" x14ac:dyDescent="0.25">
      <c r="A129" s="33" t="s">
        <v>215</v>
      </c>
      <c r="B129" s="160" t="s">
        <v>216</v>
      </c>
      <c r="C129" s="41">
        <f>C130</f>
        <v>59263749.229999997</v>
      </c>
      <c r="D129" s="41">
        <f t="shared" si="80"/>
        <v>0</v>
      </c>
      <c r="E129" s="41">
        <f t="shared" si="80"/>
        <v>59263749.229999997</v>
      </c>
      <c r="F129" s="41">
        <f t="shared" si="80"/>
        <v>0</v>
      </c>
      <c r="G129" s="41">
        <f t="shared" si="80"/>
        <v>59263749.229999997</v>
      </c>
      <c r="H129" s="41">
        <f t="shared" si="80"/>
        <v>0</v>
      </c>
      <c r="I129" s="41">
        <f t="shared" si="80"/>
        <v>59263749.229999997</v>
      </c>
      <c r="J129" s="41">
        <f t="shared" si="80"/>
        <v>0</v>
      </c>
      <c r="K129" s="41">
        <f t="shared" si="80"/>
        <v>59263749.229999997</v>
      </c>
      <c r="L129" s="50"/>
      <c r="M129" s="50"/>
    </row>
    <row r="130" spans="1:13" s="51" customFormat="1" ht="40.5" hidden="1" customHeight="1" x14ac:dyDescent="0.25">
      <c r="A130" s="33"/>
      <c r="B130" s="160" t="s">
        <v>217</v>
      </c>
      <c r="C130" s="41">
        <v>59263749.229999997</v>
      </c>
      <c r="D130" s="41"/>
      <c r="E130" s="41">
        <f>C130+D130</f>
        <v>59263749.229999997</v>
      </c>
      <c r="F130" s="41"/>
      <c r="G130" s="41">
        <f>E130+F130</f>
        <v>59263749.229999997</v>
      </c>
      <c r="H130" s="41"/>
      <c r="I130" s="41">
        <f>G130+H130</f>
        <v>59263749.229999997</v>
      </c>
      <c r="J130" s="41"/>
      <c r="K130" s="41">
        <f>I130+J130</f>
        <v>59263749.229999997</v>
      </c>
    </row>
    <row r="131" spans="1:13" s="51" customFormat="1" ht="15.75" hidden="1" customHeight="1" x14ac:dyDescent="0.25">
      <c r="A131" s="161" t="s">
        <v>218</v>
      </c>
      <c r="B131" s="161" t="s">
        <v>219</v>
      </c>
      <c r="C131" s="35">
        <f>C132</f>
        <v>4249300</v>
      </c>
      <c r="D131" s="35">
        <f t="shared" ref="D131:K132" si="81">D132</f>
        <v>0</v>
      </c>
      <c r="E131" s="35">
        <f t="shared" si="81"/>
        <v>4249300</v>
      </c>
      <c r="F131" s="35">
        <f t="shared" si="81"/>
        <v>0</v>
      </c>
      <c r="G131" s="35">
        <f t="shared" si="81"/>
        <v>4249300</v>
      </c>
      <c r="H131" s="35">
        <f t="shared" si="81"/>
        <v>0</v>
      </c>
      <c r="I131" s="35">
        <f t="shared" si="81"/>
        <v>4249300</v>
      </c>
      <c r="J131" s="35">
        <f t="shared" si="81"/>
        <v>0</v>
      </c>
      <c r="K131" s="35">
        <f t="shared" si="81"/>
        <v>4249300</v>
      </c>
    </row>
    <row r="132" spans="1:13" s="51" customFormat="1" ht="41.25" hidden="1" customHeight="1" x14ac:dyDescent="0.25">
      <c r="A132" s="160" t="s">
        <v>220</v>
      </c>
      <c r="B132" s="160" t="s">
        <v>221</v>
      </c>
      <c r="C132" s="41">
        <f>C133</f>
        <v>4249300</v>
      </c>
      <c r="D132" s="41">
        <f t="shared" si="81"/>
        <v>0</v>
      </c>
      <c r="E132" s="41">
        <f t="shared" si="81"/>
        <v>4249300</v>
      </c>
      <c r="F132" s="41">
        <f t="shared" si="81"/>
        <v>0</v>
      </c>
      <c r="G132" s="41">
        <f t="shared" si="81"/>
        <v>4249300</v>
      </c>
      <c r="H132" s="41">
        <f t="shared" si="81"/>
        <v>0</v>
      </c>
      <c r="I132" s="41">
        <f t="shared" si="81"/>
        <v>4249300</v>
      </c>
      <c r="J132" s="41">
        <f t="shared" si="81"/>
        <v>0</v>
      </c>
      <c r="K132" s="41">
        <f t="shared" si="81"/>
        <v>4249300</v>
      </c>
    </row>
    <row r="133" spans="1:13" s="51" customFormat="1" ht="42.75" hidden="1" customHeight="1" x14ac:dyDescent="0.25">
      <c r="A133" s="160" t="s">
        <v>222</v>
      </c>
      <c r="B133" s="160" t="s">
        <v>223</v>
      </c>
      <c r="C133" s="41">
        <v>4249300</v>
      </c>
      <c r="D133" s="35"/>
      <c r="E133" s="41">
        <f>C133+D133</f>
        <v>4249300</v>
      </c>
      <c r="F133" s="35"/>
      <c r="G133" s="41">
        <f>E133+F133</f>
        <v>4249300</v>
      </c>
      <c r="H133" s="35"/>
      <c r="I133" s="41">
        <f>G133+H133</f>
        <v>4249300</v>
      </c>
      <c r="J133" s="35"/>
      <c r="K133" s="41">
        <f>I133+J133</f>
        <v>4249300</v>
      </c>
    </row>
    <row r="134" spans="1:13" s="49" customFormat="1" ht="29.25" customHeight="1" x14ac:dyDescent="0.25">
      <c r="A134" s="34"/>
      <c r="B134" s="161" t="s">
        <v>224</v>
      </c>
      <c r="C134" s="35">
        <f t="shared" ref="C134:K134" si="82">C14+C76</f>
        <v>188253289.22999999</v>
      </c>
      <c r="D134" s="35">
        <f t="shared" si="82"/>
        <v>3881600</v>
      </c>
      <c r="E134" s="35">
        <f t="shared" si="82"/>
        <v>192134889.22999999</v>
      </c>
      <c r="F134" s="35">
        <f t="shared" si="82"/>
        <v>0</v>
      </c>
      <c r="G134" s="35">
        <f t="shared" si="82"/>
        <v>192134889.22999999</v>
      </c>
      <c r="H134" s="35">
        <f t="shared" si="82"/>
        <v>11015827</v>
      </c>
      <c r="I134" s="35">
        <f t="shared" si="82"/>
        <v>203150716.22999999</v>
      </c>
      <c r="J134" s="35">
        <f t="shared" si="82"/>
        <v>1201083</v>
      </c>
      <c r="K134" s="35">
        <f t="shared" si="82"/>
        <v>204351799.22999999</v>
      </c>
    </row>
  </sheetData>
  <mergeCells count="5">
    <mergeCell ref="A5:K5"/>
    <mergeCell ref="B4:K4"/>
    <mergeCell ref="B3:K3"/>
    <mergeCell ref="B2:K2"/>
    <mergeCell ref="B1:K1"/>
  </mergeCells>
  <pageMargins left="0.51181102362204722" right="0.31496062992125984" top="0.15748031496062992" bottom="0.15748031496062992"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2"/>
  <sheetViews>
    <sheetView workbookViewId="0">
      <selection activeCell="B46" sqref="B46"/>
    </sheetView>
  </sheetViews>
  <sheetFormatPr defaultRowHeight="15" x14ac:dyDescent="0.25"/>
  <cols>
    <col min="1" max="1" width="1.42578125" customWidth="1"/>
    <col min="2" max="2" width="70.85546875" customWidth="1"/>
    <col min="3" max="4" width="3.28515625" hidden="1" customWidth="1"/>
    <col min="5" max="5" width="4.140625" hidden="1" customWidth="1"/>
    <col min="6" max="7" width="4.5703125" style="7" customWidth="1"/>
    <col min="8" max="8" width="12" customWidth="1"/>
    <col min="9" max="9" width="5.28515625" customWidth="1"/>
    <col min="10" max="10" width="14.140625" hidden="1" customWidth="1"/>
    <col min="11" max="11" width="13.28515625" hidden="1" customWidth="1"/>
    <col min="12" max="12" width="14" hidden="1" customWidth="1"/>
    <col min="13" max="13" width="13.7109375" hidden="1" customWidth="1"/>
    <col min="14" max="14" width="14.28515625" hidden="1" customWidth="1"/>
    <col min="15" max="15" width="13.7109375" hidden="1" customWidth="1"/>
    <col min="16" max="16" width="14.28515625" hidden="1" customWidth="1"/>
    <col min="17" max="17" width="13.7109375" hidden="1" customWidth="1"/>
    <col min="18" max="18" width="14.28515625" hidden="1" customWidth="1"/>
    <col min="19" max="19" width="15.7109375" customWidth="1"/>
    <col min="20" max="20" width="14.28515625" hidden="1" customWidth="1"/>
    <col min="245" max="245" width="1.42578125" customWidth="1"/>
    <col min="246" max="246" width="59.5703125" customWidth="1"/>
    <col min="247" max="247" width="9.140625" customWidth="1"/>
    <col min="248" max="249" width="3.85546875" customWidth="1"/>
    <col min="250" max="250" width="10.5703125" customWidth="1"/>
    <col min="251" max="251" width="3.85546875" customWidth="1"/>
    <col min="252" max="254" width="14.42578125" customWidth="1"/>
    <col min="255" max="255" width="4.140625" customWidth="1"/>
    <col min="256" max="256" width="15" customWidth="1"/>
    <col min="257" max="258" width="9.140625" customWidth="1"/>
    <col min="259" max="259" width="11.5703125" customWidth="1"/>
    <col min="260" max="260" width="18.140625" customWidth="1"/>
    <col min="261" max="261" width="13.140625" customWidth="1"/>
    <col min="262" max="262" width="12.28515625" customWidth="1"/>
    <col min="501" max="501" width="1.42578125" customWidth="1"/>
    <col min="502" max="502" width="59.5703125" customWidth="1"/>
    <col min="503" max="503" width="9.140625" customWidth="1"/>
    <col min="504" max="505" width="3.85546875" customWidth="1"/>
    <col min="506" max="506" width="10.5703125" customWidth="1"/>
    <col min="507" max="507" width="3.85546875" customWidth="1"/>
    <col min="508" max="510" width="14.42578125" customWidth="1"/>
    <col min="511" max="511" width="4.140625" customWidth="1"/>
    <col min="512" max="512" width="15" customWidth="1"/>
    <col min="513" max="514" width="9.140625" customWidth="1"/>
    <col min="515" max="515" width="11.5703125" customWidth="1"/>
    <col min="516" max="516" width="18.140625" customWidth="1"/>
    <col min="517" max="517" width="13.140625" customWidth="1"/>
    <col min="518" max="518" width="12.28515625" customWidth="1"/>
    <col min="757" max="757" width="1.42578125" customWidth="1"/>
    <col min="758" max="758" width="59.5703125" customWidth="1"/>
    <col min="759" max="759" width="9.140625" customWidth="1"/>
    <col min="760" max="761" width="3.85546875" customWidth="1"/>
    <col min="762" max="762" width="10.5703125" customWidth="1"/>
    <col min="763" max="763" width="3.85546875" customWidth="1"/>
    <col min="764" max="766" width="14.42578125" customWidth="1"/>
    <col min="767" max="767" width="4.140625" customWidth="1"/>
    <col min="768" max="768" width="15" customWidth="1"/>
    <col min="769" max="770" width="9.140625" customWidth="1"/>
    <col min="771" max="771" width="11.5703125" customWidth="1"/>
    <col min="772" max="772" width="18.140625" customWidth="1"/>
    <col min="773" max="773" width="13.140625" customWidth="1"/>
    <col min="774" max="774" width="12.28515625" customWidth="1"/>
    <col min="1013" max="1013" width="1.42578125" customWidth="1"/>
    <col min="1014" max="1014" width="59.5703125" customWidth="1"/>
    <col min="1015" max="1015" width="9.140625" customWidth="1"/>
    <col min="1016" max="1017" width="3.85546875" customWidth="1"/>
    <col min="1018" max="1018" width="10.5703125" customWidth="1"/>
    <col min="1019" max="1019" width="3.85546875" customWidth="1"/>
    <col min="1020" max="1022" width="14.42578125" customWidth="1"/>
    <col min="1023" max="1023" width="4.140625" customWidth="1"/>
    <col min="1024" max="1024" width="15" customWidth="1"/>
    <col min="1025" max="1026" width="9.140625" customWidth="1"/>
    <col min="1027" max="1027" width="11.5703125" customWidth="1"/>
    <col min="1028" max="1028" width="18.140625" customWidth="1"/>
    <col min="1029" max="1029" width="13.140625" customWidth="1"/>
    <col min="1030" max="1030" width="12.28515625" customWidth="1"/>
    <col min="1269" max="1269" width="1.42578125" customWidth="1"/>
    <col min="1270" max="1270" width="59.5703125" customWidth="1"/>
    <col min="1271" max="1271" width="9.140625" customWidth="1"/>
    <col min="1272" max="1273" width="3.85546875" customWidth="1"/>
    <col min="1274" max="1274" width="10.5703125" customWidth="1"/>
    <col min="1275" max="1275" width="3.85546875" customWidth="1"/>
    <col min="1276" max="1278" width="14.42578125" customWidth="1"/>
    <col min="1279" max="1279" width="4.140625" customWidth="1"/>
    <col min="1280" max="1280" width="15" customWidth="1"/>
    <col min="1281" max="1282" width="9.140625" customWidth="1"/>
    <col min="1283" max="1283" width="11.5703125" customWidth="1"/>
    <col min="1284" max="1284" width="18.140625" customWidth="1"/>
    <col min="1285" max="1285" width="13.140625" customWidth="1"/>
    <col min="1286" max="1286" width="12.28515625" customWidth="1"/>
    <col min="1525" max="1525" width="1.42578125" customWidth="1"/>
    <col min="1526" max="1526" width="59.5703125" customWidth="1"/>
    <col min="1527" max="1527" width="9.140625" customWidth="1"/>
    <col min="1528" max="1529" width="3.85546875" customWidth="1"/>
    <col min="1530" max="1530" width="10.5703125" customWidth="1"/>
    <col min="1531" max="1531" width="3.85546875" customWidth="1"/>
    <col min="1532" max="1534" width="14.42578125" customWidth="1"/>
    <col min="1535" max="1535" width="4.140625" customWidth="1"/>
    <col min="1536" max="1536" width="15" customWidth="1"/>
    <col min="1537" max="1538" width="9.140625" customWidth="1"/>
    <col min="1539" max="1539" width="11.5703125" customWidth="1"/>
    <col min="1540" max="1540" width="18.140625" customWidth="1"/>
    <col min="1541" max="1541" width="13.140625" customWidth="1"/>
    <col min="1542" max="1542" width="12.28515625" customWidth="1"/>
    <col min="1781" max="1781" width="1.42578125" customWidth="1"/>
    <col min="1782" max="1782" width="59.5703125" customWidth="1"/>
    <col min="1783" max="1783" width="9.140625" customWidth="1"/>
    <col min="1784" max="1785" width="3.85546875" customWidth="1"/>
    <col min="1786" max="1786" width="10.5703125" customWidth="1"/>
    <col min="1787" max="1787" width="3.85546875" customWidth="1"/>
    <col min="1788" max="1790" width="14.42578125" customWidth="1"/>
    <col min="1791" max="1791" width="4.140625" customWidth="1"/>
    <col min="1792" max="1792" width="15" customWidth="1"/>
    <col min="1793" max="1794" width="9.140625" customWidth="1"/>
    <col min="1795" max="1795" width="11.5703125" customWidth="1"/>
    <col min="1796" max="1796" width="18.140625" customWidth="1"/>
    <col min="1797" max="1797" width="13.140625" customWidth="1"/>
    <col min="1798" max="1798" width="12.28515625" customWidth="1"/>
    <col min="2037" max="2037" width="1.42578125" customWidth="1"/>
    <col min="2038" max="2038" width="59.5703125" customWidth="1"/>
    <col min="2039" max="2039" width="9.140625" customWidth="1"/>
    <col min="2040" max="2041" width="3.85546875" customWidth="1"/>
    <col min="2042" max="2042" width="10.5703125" customWidth="1"/>
    <col min="2043" max="2043" width="3.85546875" customWidth="1"/>
    <col min="2044" max="2046" width="14.42578125" customWidth="1"/>
    <col min="2047" max="2047" width="4.140625" customWidth="1"/>
    <col min="2048" max="2048" width="15" customWidth="1"/>
    <col min="2049" max="2050" width="9.140625" customWidth="1"/>
    <col min="2051" max="2051" width="11.5703125" customWidth="1"/>
    <col min="2052" max="2052" width="18.140625" customWidth="1"/>
    <col min="2053" max="2053" width="13.140625" customWidth="1"/>
    <col min="2054" max="2054" width="12.28515625" customWidth="1"/>
    <col min="2293" max="2293" width="1.42578125" customWidth="1"/>
    <col min="2294" max="2294" width="59.5703125" customWidth="1"/>
    <col min="2295" max="2295" width="9.140625" customWidth="1"/>
    <col min="2296" max="2297" width="3.85546875" customWidth="1"/>
    <col min="2298" max="2298" width="10.5703125" customWidth="1"/>
    <col min="2299" max="2299" width="3.85546875" customWidth="1"/>
    <col min="2300" max="2302" width="14.42578125" customWidth="1"/>
    <col min="2303" max="2303" width="4.140625" customWidth="1"/>
    <col min="2304" max="2304" width="15" customWidth="1"/>
    <col min="2305" max="2306" width="9.140625" customWidth="1"/>
    <col min="2307" max="2307" width="11.5703125" customWidth="1"/>
    <col min="2308" max="2308" width="18.140625" customWidth="1"/>
    <col min="2309" max="2309" width="13.140625" customWidth="1"/>
    <col min="2310" max="2310" width="12.28515625" customWidth="1"/>
    <col min="2549" max="2549" width="1.42578125" customWidth="1"/>
    <col min="2550" max="2550" width="59.5703125" customWidth="1"/>
    <col min="2551" max="2551" width="9.140625" customWidth="1"/>
    <col min="2552" max="2553" width="3.85546875" customWidth="1"/>
    <col min="2554" max="2554" width="10.5703125" customWidth="1"/>
    <col min="2555" max="2555" width="3.85546875" customWidth="1"/>
    <col min="2556" max="2558" width="14.42578125" customWidth="1"/>
    <col min="2559" max="2559" width="4.140625" customWidth="1"/>
    <col min="2560" max="2560" width="15" customWidth="1"/>
    <col min="2561" max="2562" width="9.140625" customWidth="1"/>
    <col min="2563" max="2563" width="11.5703125" customWidth="1"/>
    <col min="2564" max="2564" width="18.140625" customWidth="1"/>
    <col min="2565" max="2565" width="13.140625" customWidth="1"/>
    <col min="2566" max="2566" width="12.28515625" customWidth="1"/>
    <col min="2805" max="2805" width="1.42578125" customWidth="1"/>
    <col min="2806" max="2806" width="59.5703125" customWidth="1"/>
    <col min="2807" max="2807" width="9.140625" customWidth="1"/>
    <col min="2808" max="2809" width="3.85546875" customWidth="1"/>
    <col min="2810" max="2810" width="10.5703125" customWidth="1"/>
    <col min="2811" max="2811" width="3.85546875" customWidth="1"/>
    <col min="2812" max="2814" width="14.42578125" customWidth="1"/>
    <col min="2815" max="2815" width="4.140625" customWidth="1"/>
    <col min="2816" max="2816" width="15" customWidth="1"/>
    <col min="2817" max="2818" width="9.140625" customWidth="1"/>
    <col min="2819" max="2819" width="11.5703125" customWidth="1"/>
    <col min="2820" max="2820" width="18.140625" customWidth="1"/>
    <col min="2821" max="2821" width="13.140625" customWidth="1"/>
    <col min="2822" max="2822" width="12.28515625" customWidth="1"/>
    <col min="3061" max="3061" width="1.42578125" customWidth="1"/>
    <col min="3062" max="3062" width="59.5703125" customWidth="1"/>
    <col min="3063" max="3063" width="9.140625" customWidth="1"/>
    <col min="3064" max="3065" width="3.85546875" customWidth="1"/>
    <col min="3066" max="3066" width="10.5703125" customWidth="1"/>
    <col min="3067" max="3067" width="3.85546875" customWidth="1"/>
    <col min="3068" max="3070" width="14.42578125" customWidth="1"/>
    <col min="3071" max="3071" width="4.140625" customWidth="1"/>
    <col min="3072" max="3072" width="15" customWidth="1"/>
    <col min="3073" max="3074" width="9.140625" customWidth="1"/>
    <col min="3075" max="3075" width="11.5703125" customWidth="1"/>
    <col min="3076" max="3076" width="18.140625" customWidth="1"/>
    <col min="3077" max="3077" width="13.140625" customWidth="1"/>
    <col min="3078" max="3078" width="12.28515625" customWidth="1"/>
    <col min="3317" max="3317" width="1.42578125" customWidth="1"/>
    <col min="3318" max="3318" width="59.5703125" customWidth="1"/>
    <col min="3319" max="3319" width="9.140625" customWidth="1"/>
    <col min="3320" max="3321" width="3.85546875" customWidth="1"/>
    <col min="3322" max="3322" width="10.5703125" customWidth="1"/>
    <col min="3323" max="3323" width="3.85546875" customWidth="1"/>
    <col min="3324" max="3326" width="14.42578125" customWidth="1"/>
    <col min="3327" max="3327" width="4.140625" customWidth="1"/>
    <col min="3328" max="3328" width="15" customWidth="1"/>
    <col min="3329" max="3330" width="9.140625" customWidth="1"/>
    <col min="3331" max="3331" width="11.5703125" customWidth="1"/>
    <col min="3332" max="3332" width="18.140625" customWidth="1"/>
    <col min="3333" max="3333" width="13.140625" customWidth="1"/>
    <col min="3334" max="3334" width="12.28515625" customWidth="1"/>
    <col min="3573" max="3573" width="1.42578125" customWidth="1"/>
    <col min="3574" max="3574" width="59.5703125" customWidth="1"/>
    <col min="3575" max="3575" width="9.140625" customWidth="1"/>
    <col min="3576" max="3577" width="3.85546875" customWidth="1"/>
    <col min="3578" max="3578" width="10.5703125" customWidth="1"/>
    <col min="3579" max="3579" width="3.85546875" customWidth="1"/>
    <col min="3580" max="3582" width="14.42578125" customWidth="1"/>
    <col min="3583" max="3583" width="4.140625" customWidth="1"/>
    <col min="3584" max="3584" width="15" customWidth="1"/>
    <col min="3585" max="3586" width="9.140625" customWidth="1"/>
    <col min="3587" max="3587" width="11.5703125" customWidth="1"/>
    <col min="3588" max="3588" width="18.140625" customWidth="1"/>
    <col min="3589" max="3589" width="13.140625" customWidth="1"/>
    <col min="3590" max="3590" width="12.28515625" customWidth="1"/>
    <col min="3829" max="3829" width="1.42578125" customWidth="1"/>
    <col min="3830" max="3830" width="59.5703125" customWidth="1"/>
    <col min="3831" max="3831" width="9.140625" customWidth="1"/>
    <col min="3832" max="3833" width="3.85546875" customWidth="1"/>
    <col min="3834" max="3834" width="10.5703125" customWidth="1"/>
    <col min="3835" max="3835" width="3.85546875" customWidth="1"/>
    <col min="3836" max="3838" width="14.42578125" customWidth="1"/>
    <col min="3839" max="3839" width="4.140625" customWidth="1"/>
    <col min="3840" max="3840" width="15" customWidth="1"/>
    <col min="3841" max="3842" width="9.140625" customWidth="1"/>
    <col min="3843" max="3843" width="11.5703125" customWidth="1"/>
    <col min="3844" max="3844" width="18.140625" customWidth="1"/>
    <col min="3845" max="3845" width="13.140625" customWidth="1"/>
    <col min="3846" max="3846" width="12.28515625" customWidth="1"/>
    <col min="4085" max="4085" width="1.42578125" customWidth="1"/>
    <col min="4086" max="4086" width="59.5703125" customWidth="1"/>
    <col min="4087" max="4087" width="9.140625" customWidth="1"/>
    <col min="4088" max="4089" width="3.85546875" customWidth="1"/>
    <col min="4090" max="4090" width="10.5703125" customWidth="1"/>
    <col min="4091" max="4091" width="3.85546875" customWidth="1"/>
    <col min="4092" max="4094" width="14.42578125" customWidth="1"/>
    <col min="4095" max="4095" width="4.140625" customWidth="1"/>
    <col min="4096" max="4096" width="15" customWidth="1"/>
    <col min="4097" max="4098" width="9.140625" customWidth="1"/>
    <col min="4099" max="4099" width="11.5703125" customWidth="1"/>
    <col min="4100" max="4100" width="18.140625" customWidth="1"/>
    <col min="4101" max="4101" width="13.140625" customWidth="1"/>
    <col min="4102" max="4102" width="12.28515625" customWidth="1"/>
    <col min="4341" max="4341" width="1.42578125" customWidth="1"/>
    <col min="4342" max="4342" width="59.5703125" customWidth="1"/>
    <col min="4343" max="4343" width="9.140625" customWidth="1"/>
    <col min="4344" max="4345" width="3.85546875" customWidth="1"/>
    <col min="4346" max="4346" width="10.5703125" customWidth="1"/>
    <col min="4347" max="4347" width="3.85546875" customWidth="1"/>
    <col min="4348" max="4350" width="14.42578125" customWidth="1"/>
    <col min="4351" max="4351" width="4.140625" customWidth="1"/>
    <col min="4352" max="4352" width="15" customWidth="1"/>
    <col min="4353" max="4354" width="9.140625" customWidth="1"/>
    <col min="4355" max="4355" width="11.5703125" customWidth="1"/>
    <col min="4356" max="4356" width="18.140625" customWidth="1"/>
    <col min="4357" max="4357" width="13.140625" customWidth="1"/>
    <col min="4358" max="4358" width="12.28515625" customWidth="1"/>
    <col min="4597" max="4597" width="1.42578125" customWidth="1"/>
    <col min="4598" max="4598" width="59.5703125" customWidth="1"/>
    <col min="4599" max="4599" width="9.140625" customWidth="1"/>
    <col min="4600" max="4601" width="3.85546875" customWidth="1"/>
    <col min="4602" max="4602" width="10.5703125" customWidth="1"/>
    <col min="4603" max="4603" width="3.85546875" customWidth="1"/>
    <col min="4604" max="4606" width="14.42578125" customWidth="1"/>
    <col min="4607" max="4607" width="4.140625" customWidth="1"/>
    <col min="4608" max="4608" width="15" customWidth="1"/>
    <col min="4609" max="4610" width="9.140625" customWidth="1"/>
    <col min="4611" max="4611" width="11.5703125" customWidth="1"/>
    <col min="4612" max="4612" width="18.140625" customWidth="1"/>
    <col min="4613" max="4613" width="13.140625" customWidth="1"/>
    <col min="4614" max="4614" width="12.28515625" customWidth="1"/>
    <col min="4853" max="4853" width="1.42578125" customWidth="1"/>
    <col min="4854" max="4854" width="59.5703125" customWidth="1"/>
    <col min="4855" max="4855" width="9.140625" customWidth="1"/>
    <col min="4856" max="4857" width="3.85546875" customWidth="1"/>
    <col min="4858" max="4858" width="10.5703125" customWidth="1"/>
    <col min="4859" max="4859" width="3.85546875" customWidth="1"/>
    <col min="4860" max="4862" width="14.42578125" customWidth="1"/>
    <col min="4863" max="4863" width="4.140625" customWidth="1"/>
    <col min="4864" max="4864" width="15" customWidth="1"/>
    <col min="4865" max="4866" width="9.140625" customWidth="1"/>
    <col min="4867" max="4867" width="11.5703125" customWidth="1"/>
    <col min="4868" max="4868" width="18.140625" customWidth="1"/>
    <col min="4869" max="4869" width="13.140625" customWidth="1"/>
    <col min="4870" max="4870" width="12.28515625" customWidth="1"/>
    <col min="5109" max="5109" width="1.42578125" customWidth="1"/>
    <col min="5110" max="5110" width="59.5703125" customWidth="1"/>
    <col min="5111" max="5111" width="9.140625" customWidth="1"/>
    <col min="5112" max="5113" width="3.85546875" customWidth="1"/>
    <col min="5114" max="5114" width="10.5703125" customWidth="1"/>
    <col min="5115" max="5115" width="3.85546875" customWidth="1"/>
    <col min="5116" max="5118" width="14.42578125" customWidth="1"/>
    <col min="5119" max="5119" width="4.140625" customWidth="1"/>
    <col min="5120" max="5120" width="15" customWidth="1"/>
    <col min="5121" max="5122" width="9.140625" customWidth="1"/>
    <col min="5123" max="5123" width="11.5703125" customWidth="1"/>
    <col min="5124" max="5124" width="18.140625" customWidth="1"/>
    <col min="5125" max="5125" width="13.140625" customWidth="1"/>
    <col min="5126" max="5126" width="12.28515625" customWidth="1"/>
    <col min="5365" max="5365" width="1.42578125" customWidth="1"/>
    <col min="5366" max="5366" width="59.5703125" customWidth="1"/>
    <col min="5367" max="5367" width="9.140625" customWidth="1"/>
    <col min="5368" max="5369" width="3.85546875" customWidth="1"/>
    <col min="5370" max="5370" width="10.5703125" customWidth="1"/>
    <col min="5371" max="5371" width="3.85546875" customWidth="1"/>
    <col min="5372" max="5374" width="14.42578125" customWidth="1"/>
    <col min="5375" max="5375" width="4.140625" customWidth="1"/>
    <col min="5376" max="5376" width="15" customWidth="1"/>
    <col min="5377" max="5378" width="9.140625" customWidth="1"/>
    <col min="5379" max="5379" width="11.5703125" customWidth="1"/>
    <col min="5380" max="5380" width="18.140625" customWidth="1"/>
    <col min="5381" max="5381" width="13.140625" customWidth="1"/>
    <col min="5382" max="5382" width="12.28515625" customWidth="1"/>
    <col min="5621" max="5621" width="1.42578125" customWidth="1"/>
    <col min="5622" max="5622" width="59.5703125" customWidth="1"/>
    <col min="5623" max="5623" width="9.140625" customWidth="1"/>
    <col min="5624" max="5625" width="3.85546875" customWidth="1"/>
    <col min="5626" max="5626" width="10.5703125" customWidth="1"/>
    <col min="5627" max="5627" width="3.85546875" customWidth="1"/>
    <col min="5628" max="5630" width="14.42578125" customWidth="1"/>
    <col min="5631" max="5631" width="4.140625" customWidth="1"/>
    <col min="5632" max="5632" width="15" customWidth="1"/>
    <col min="5633" max="5634" width="9.140625" customWidth="1"/>
    <col min="5635" max="5635" width="11.5703125" customWidth="1"/>
    <col min="5636" max="5636" width="18.140625" customWidth="1"/>
    <col min="5637" max="5637" width="13.140625" customWidth="1"/>
    <col min="5638" max="5638" width="12.28515625" customWidth="1"/>
    <col min="5877" max="5877" width="1.42578125" customWidth="1"/>
    <col min="5878" max="5878" width="59.5703125" customWidth="1"/>
    <col min="5879" max="5879" width="9.140625" customWidth="1"/>
    <col min="5880" max="5881" width="3.85546875" customWidth="1"/>
    <col min="5882" max="5882" width="10.5703125" customWidth="1"/>
    <col min="5883" max="5883" width="3.85546875" customWidth="1"/>
    <col min="5884" max="5886" width="14.42578125" customWidth="1"/>
    <col min="5887" max="5887" width="4.140625" customWidth="1"/>
    <col min="5888" max="5888" width="15" customWidth="1"/>
    <col min="5889" max="5890" width="9.140625" customWidth="1"/>
    <col min="5891" max="5891" width="11.5703125" customWidth="1"/>
    <col min="5892" max="5892" width="18.140625" customWidth="1"/>
    <col min="5893" max="5893" width="13.140625" customWidth="1"/>
    <col min="5894" max="5894" width="12.28515625" customWidth="1"/>
    <col min="6133" max="6133" width="1.42578125" customWidth="1"/>
    <col min="6134" max="6134" width="59.5703125" customWidth="1"/>
    <col min="6135" max="6135" width="9.140625" customWidth="1"/>
    <col min="6136" max="6137" width="3.85546875" customWidth="1"/>
    <col min="6138" max="6138" width="10.5703125" customWidth="1"/>
    <col min="6139" max="6139" width="3.85546875" customWidth="1"/>
    <col min="6140" max="6142" width="14.42578125" customWidth="1"/>
    <col min="6143" max="6143" width="4.140625" customWidth="1"/>
    <col min="6144" max="6144" width="15" customWidth="1"/>
    <col min="6145" max="6146" width="9.140625" customWidth="1"/>
    <col min="6147" max="6147" width="11.5703125" customWidth="1"/>
    <col min="6148" max="6148" width="18.140625" customWidth="1"/>
    <col min="6149" max="6149" width="13.140625" customWidth="1"/>
    <col min="6150" max="6150" width="12.28515625" customWidth="1"/>
    <col min="6389" max="6389" width="1.42578125" customWidth="1"/>
    <col min="6390" max="6390" width="59.5703125" customWidth="1"/>
    <col min="6391" max="6391" width="9.140625" customWidth="1"/>
    <col min="6392" max="6393" width="3.85546875" customWidth="1"/>
    <col min="6394" max="6394" width="10.5703125" customWidth="1"/>
    <col min="6395" max="6395" width="3.85546875" customWidth="1"/>
    <col min="6396" max="6398" width="14.42578125" customWidth="1"/>
    <col min="6399" max="6399" width="4.140625" customWidth="1"/>
    <col min="6400" max="6400" width="15" customWidth="1"/>
    <col min="6401" max="6402" width="9.140625" customWidth="1"/>
    <col min="6403" max="6403" width="11.5703125" customWidth="1"/>
    <col min="6404" max="6404" width="18.140625" customWidth="1"/>
    <col min="6405" max="6405" width="13.140625" customWidth="1"/>
    <col min="6406" max="6406" width="12.28515625" customWidth="1"/>
    <col min="6645" max="6645" width="1.42578125" customWidth="1"/>
    <col min="6646" max="6646" width="59.5703125" customWidth="1"/>
    <col min="6647" max="6647" width="9.140625" customWidth="1"/>
    <col min="6648" max="6649" width="3.85546875" customWidth="1"/>
    <col min="6650" max="6650" width="10.5703125" customWidth="1"/>
    <col min="6651" max="6651" width="3.85546875" customWidth="1"/>
    <col min="6652" max="6654" width="14.42578125" customWidth="1"/>
    <col min="6655" max="6655" width="4.140625" customWidth="1"/>
    <col min="6656" max="6656" width="15" customWidth="1"/>
    <col min="6657" max="6658" width="9.140625" customWidth="1"/>
    <col min="6659" max="6659" width="11.5703125" customWidth="1"/>
    <col min="6660" max="6660" width="18.140625" customWidth="1"/>
    <col min="6661" max="6661" width="13.140625" customWidth="1"/>
    <col min="6662" max="6662" width="12.28515625" customWidth="1"/>
    <col min="6901" max="6901" width="1.42578125" customWidth="1"/>
    <col min="6902" max="6902" width="59.5703125" customWidth="1"/>
    <col min="6903" max="6903" width="9.140625" customWidth="1"/>
    <col min="6904" max="6905" width="3.85546875" customWidth="1"/>
    <col min="6906" max="6906" width="10.5703125" customWidth="1"/>
    <col min="6907" max="6907" width="3.85546875" customWidth="1"/>
    <col min="6908" max="6910" width="14.42578125" customWidth="1"/>
    <col min="6911" max="6911" width="4.140625" customWidth="1"/>
    <col min="6912" max="6912" width="15" customWidth="1"/>
    <col min="6913" max="6914" width="9.140625" customWidth="1"/>
    <col min="6915" max="6915" width="11.5703125" customWidth="1"/>
    <col min="6916" max="6916" width="18.140625" customWidth="1"/>
    <col min="6917" max="6917" width="13.140625" customWidth="1"/>
    <col min="6918" max="6918" width="12.28515625" customWidth="1"/>
    <col min="7157" max="7157" width="1.42578125" customWidth="1"/>
    <col min="7158" max="7158" width="59.5703125" customWidth="1"/>
    <col min="7159" max="7159" width="9.140625" customWidth="1"/>
    <col min="7160" max="7161" width="3.85546875" customWidth="1"/>
    <col min="7162" max="7162" width="10.5703125" customWidth="1"/>
    <col min="7163" max="7163" width="3.85546875" customWidth="1"/>
    <col min="7164" max="7166" width="14.42578125" customWidth="1"/>
    <col min="7167" max="7167" width="4.140625" customWidth="1"/>
    <col min="7168" max="7168" width="15" customWidth="1"/>
    <col min="7169" max="7170" width="9.140625" customWidth="1"/>
    <col min="7171" max="7171" width="11.5703125" customWidth="1"/>
    <col min="7172" max="7172" width="18.140625" customWidth="1"/>
    <col min="7173" max="7173" width="13.140625" customWidth="1"/>
    <col min="7174" max="7174" width="12.28515625" customWidth="1"/>
    <col min="7413" max="7413" width="1.42578125" customWidth="1"/>
    <col min="7414" max="7414" width="59.5703125" customWidth="1"/>
    <col min="7415" max="7415" width="9.140625" customWidth="1"/>
    <col min="7416" max="7417" width="3.85546875" customWidth="1"/>
    <col min="7418" max="7418" width="10.5703125" customWidth="1"/>
    <col min="7419" max="7419" width="3.85546875" customWidth="1"/>
    <col min="7420" max="7422" width="14.42578125" customWidth="1"/>
    <col min="7423" max="7423" width="4.140625" customWidth="1"/>
    <col min="7424" max="7424" width="15" customWidth="1"/>
    <col min="7425" max="7426" width="9.140625" customWidth="1"/>
    <col min="7427" max="7427" width="11.5703125" customWidth="1"/>
    <col min="7428" max="7428" width="18.140625" customWidth="1"/>
    <col min="7429" max="7429" width="13.140625" customWidth="1"/>
    <col min="7430" max="7430" width="12.28515625" customWidth="1"/>
    <col min="7669" max="7669" width="1.42578125" customWidth="1"/>
    <col min="7670" max="7670" width="59.5703125" customWidth="1"/>
    <col min="7671" max="7671" width="9.140625" customWidth="1"/>
    <col min="7672" max="7673" width="3.85546875" customWidth="1"/>
    <col min="7674" max="7674" width="10.5703125" customWidth="1"/>
    <col min="7675" max="7675" width="3.85546875" customWidth="1"/>
    <col min="7676" max="7678" width="14.42578125" customWidth="1"/>
    <col min="7679" max="7679" width="4.140625" customWidth="1"/>
    <col min="7680" max="7680" width="15" customWidth="1"/>
    <col min="7681" max="7682" width="9.140625" customWidth="1"/>
    <col min="7683" max="7683" width="11.5703125" customWidth="1"/>
    <col min="7684" max="7684" width="18.140625" customWidth="1"/>
    <col min="7685" max="7685" width="13.140625" customWidth="1"/>
    <col min="7686" max="7686" width="12.28515625" customWidth="1"/>
    <col min="7925" max="7925" width="1.42578125" customWidth="1"/>
    <col min="7926" max="7926" width="59.5703125" customWidth="1"/>
    <col min="7927" max="7927" width="9.140625" customWidth="1"/>
    <col min="7928" max="7929" width="3.85546875" customWidth="1"/>
    <col min="7930" max="7930" width="10.5703125" customWidth="1"/>
    <col min="7931" max="7931" width="3.85546875" customWidth="1"/>
    <col min="7932" max="7934" width="14.42578125" customWidth="1"/>
    <col min="7935" max="7935" width="4.140625" customWidth="1"/>
    <col min="7936" max="7936" width="15" customWidth="1"/>
    <col min="7937" max="7938" width="9.140625" customWidth="1"/>
    <col min="7939" max="7939" width="11.5703125" customWidth="1"/>
    <col min="7940" max="7940" width="18.140625" customWidth="1"/>
    <col min="7941" max="7941" width="13.140625" customWidth="1"/>
    <col min="7942" max="7942" width="12.28515625" customWidth="1"/>
    <col min="8181" max="8181" width="1.42578125" customWidth="1"/>
    <col min="8182" max="8182" width="59.5703125" customWidth="1"/>
    <col min="8183" max="8183" width="9.140625" customWidth="1"/>
    <col min="8184" max="8185" width="3.85546875" customWidth="1"/>
    <col min="8186" max="8186" width="10.5703125" customWidth="1"/>
    <col min="8187" max="8187" width="3.85546875" customWidth="1"/>
    <col min="8188" max="8190" width="14.42578125" customWidth="1"/>
    <col min="8191" max="8191" width="4.140625" customWidth="1"/>
    <col min="8192" max="8192" width="15" customWidth="1"/>
    <col min="8193" max="8194" width="9.140625" customWidth="1"/>
    <col min="8195" max="8195" width="11.5703125" customWidth="1"/>
    <col min="8196" max="8196" width="18.140625" customWidth="1"/>
    <col min="8197" max="8197" width="13.140625" customWidth="1"/>
    <col min="8198" max="8198" width="12.28515625" customWidth="1"/>
    <col min="8437" max="8437" width="1.42578125" customWidth="1"/>
    <col min="8438" max="8438" width="59.5703125" customWidth="1"/>
    <col min="8439" max="8439" width="9.140625" customWidth="1"/>
    <col min="8440" max="8441" width="3.85546875" customWidth="1"/>
    <col min="8442" max="8442" width="10.5703125" customWidth="1"/>
    <col min="8443" max="8443" width="3.85546875" customWidth="1"/>
    <col min="8444" max="8446" width="14.42578125" customWidth="1"/>
    <col min="8447" max="8447" width="4.140625" customWidth="1"/>
    <col min="8448" max="8448" width="15" customWidth="1"/>
    <col min="8449" max="8450" width="9.140625" customWidth="1"/>
    <col min="8451" max="8451" width="11.5703125" customWidth="1"/>
    <col min="8452" max="8452" width="18.140625" customWidth="1"/>
    <col min="8453" max="8453" width="13.140625" customWidth="1"/>
    <col min="8454" max="8454" width="12.28515625" customWidth="1"/>
    <col min="8693" max="8693" width="1.42578125" customWidth="1"/>
    <col min="8694" max="8694" width="59.5703125" customWidth="1"/>
    <col min="8695" max="8695" width="9.140625" customWidth="1"/>
    <col min="8696" max="8697" width="3.85546875" customWidth="1"/>
    <col min="8698" max="8698" width="10.5703125" customWidth="1"/>
    <col min="8699" max="8699" width="3.85546875" customWidth="1"/>
    <col min="8700" max="8702" width="14.42578125" customWidth="1"/>
    <col min="8703" max="8703" width="4.140625" customWidth="1"/>
    <col min="8704" max="8704" width="15" customWidth="1"/>
    <col min="8705" max="8706" width="9.140625" customWidth="1"/>
    <col min="8707" max="8707" width="11.5703125" customWidth="1"/>
    <col min="8708" max="8708" width="18.140625" customWidth="1"/>
    <col min="8709" max="8709" width="13.140625" customWidth="1"/>
    <col min="8710" max="8710" width="12.28515625" customWidth="1"/>
    <col min="8949" max="8949" width="1.42578125" customWidth="1"/>
    <col min="8950" max="8950" width="59.5703125" customWidth="1"/>
    <col min="8951" max="8951" width="9.140625" customWidth="1"/>
    <col min="8952" max="8953" width="3.85546875" customWidth="1"/>
    <col min="8954" max="8954" width="10.5703125" customWidth="1"/>
    <col min="8955" max="8955" width="3.85546875" customWidth="1"/>
    <col min="8956" max="8958" width="14.42578125" customWidth="1"/>
    <col min="8959" max="8959" width="4.140625" customWidth="1"/>
    <col min="8960" max="8960" width="15" customWidth="1"/>
    <col min="8961" max="8962" width="9.140625" customWidth="1"/>
    <col min="8963" max="8963" width="11.5703125" customWidth="1"/>
    <col min="8964" max="8964" width="18.140625" customWidth="1"/>
    <col min="8965" max="8965" width="13.140625" customWidth="1"/>
    <col min="8966" max="8966" width="12.28515625" customWidth="1"/>
    <col min="9205" max="9205" width="1.42578125" customWidth="1"/>
    <col min="9206" max="9206" width="59.5703125" customWidth="1"/>
    <col min="9207" max="9207" width="9.140625" customWidth="1"/>
    <col min="9208" max="9209" width="3.85546875" customWidth="1"/>
    <col min="9210" max="9210" width="10.5703125" customWidth="1"/>
    <col min="9211" max="9211" width="3.85546875" customWidth="1"/>
    <col min="9212" max="9214" width="14.42578125" customWidth="1"/>
    <col min="9215" max="9215" width="4.140625" customWidth="1"/>
    <col min="9216" max="9216" width="15" customWidth="1"/>
    <col min="9217" max="9218" width="9.140625" customWidth="1"/>
    <col min="9219" max="9219" width="11.5703125" customWidth="1"/>
    <col min="9220" max="9220" width="18.140625" customWidth="1"/>
    <col min="9221" max="9221" width="13.140625" customWidth="1"/>
    <col min="9222" max="9222" width="12.28515625" customWidth="1"/>
    <col min="9461" max="9461" width="1.42578125" customWidth="1"/>
    <col min="9462" max="9462" width="59.5703125" customWidth="1"/>
    <col min="9463" max="9463" width="9.140625" customWidth="1"/>
    <col min="9464" max="9465" width="3.85546875" customWidth="1"/>
    <col min="9466" max="9466" width="10.5703125" customWidth="1"/>
    <col min="9467" max="9467" width="3.85546875" customWidth="1"/>
    <col min="9468" max="9470" width="14.42578125" customWidth="1"/>
    <col min="9471" max="9471" width="4.140625" customWidth="1"/>
    <col min="9472" max="9472" width="15" customWidth="1"/>
    <col min="9473" max="9474" width="9.140625" customWidth="1"/>
    <col min="9475" max="9475" width="11.5703125" customWidth="1"/>
    <col min="9476" max="9476" width="18.140625" customWidth="1"/>
    <col min="9477" max="9477" width="13.140625" customWidth="1"/>
    <col min="9478" max="9478" width="12.28515625" customWidth="1"/>
    <col min="9717" max="9717" width="1.42578125" customWidth="1"/>
    <col min="9718" max="9718" width="59.5703125" customWidth="1"/>
    <col min="9719" max="9719" width="9.140625" customWidth="1"/>
    <col min="9720" max="9721" width="3.85546875" customWidth="1"/>
    <col min="9722" max="9722" width="10.5703125" customWidth="1"/>
    <col min="9723" max="9723" width="3.85546875" customWidth="1"/>
    <col min="9724" max="9726" width="14.42578125" customWidth="1"/>
    <col min="9727" max="9727" width="4.140625" customWidth="1"/>
    <col min="9728" max="9728" width="15" customWidth="1"/>
    <col min="9729" max="9730" width="9.140625" customWidth="1"/>
    <col min="9731" max="9731" width="11.5703125" customWidth="1"/>
    <col min="9732" max="9732" width="18.140625" customWidth="1"/>
    <col min="9733" max="9733" width="13.140625" customWidth="1"/>
    <col min="9734" max="9734" width="12.28515625" customWidth="1"/>
    <col min="9973" max="9973" width="1.42578125" customWidth="1"/>
    <col min="9974" max="9974" width="59.5703125" customWidth="1"/>
    <col min="9975" max="9975" width="9.140625" customWidth="1"/>
    <col min="9976" max="9977" width="3.85546875" customWidth="1"/>
    <col min="9978" max="9978" width="10.5703125" customWidth="1"/>
    <col min="9979" max="9979" width="3.85546875" customWidth="1"/>
    <col min="9980" max="9982" width="14.42578125" customWidth="1"/>
    <col min="9983" max="9983" width="4.140625" customWidth="1"/>
    <col min="9984" max="9984" width="15" customWidth="1"/>
    <col min="9985" max="9986" width="9.140625" customWidth="1"/>
    <col min="9987" max="9987" width="11.5703125" customWidth="1"/>
    <col min="9988" max="9988" width="18.140625" customWidth="1"/>
    <col min="9989" max="9989" width="13.140625" customWidth="1"/>
    <col min="9990" max="9990" width="12.28515625" customWidth="1"/>
    <col min="10229" max="10229" width="1.42578125" customWidth="1"/>
    <col min="10230" max="10230" width="59.5703125" customWidth="1"/>
    <col min="10231" max="10231" width="9.140625" customWidth="1"/>
    <col min="10232" max="10233" width="3.85546875" customWidth="1"/>
    <col min="10234" max="10234" width="10.5703125" customWidth="1"/>
    <col min="10235" max="10235" width="3.85546875" customWidth="1"/>
    <col min="10236" max="10238" width="14.42578125" customWidth="1"/>
    <col min="10239" max="10239" width="4.140625" customWidth="1"/>
    <col min="10240" max="10240" width="15" customWidth="1"/>
    <col min="10241" max="10242" width="9.140625" customWidth="1"/>
    <col min="10243" max="10243" width="11.5703125" customWidth="1"/>
    <col min="10244" max="10244" width="18.140625" customWidth="1"/>
    <col min="10245" max="10245" width="13.140625" customWidth="1"/>
    <col min="10246" max="10246" width="12.28515625" customWidth="1"/>
    <col min="10485" max="10485" width="1.42578125" customWidth="1"/>
    <col min="10486" max="10486" width="59.5703125" customWidth="1"/>
    <col min="10487" max="10487" width="9.140625" customWidth="1"/>
    <col min="10488" max="10489" width="3.85546875" customWidth="1"/>
    <col min="10490" max="10490" width="10.5703125" customWidth="1"/>
    <col min="10491" max="10491" width="3.85546875" customWidth="1"/>
    <col min="10492" max="10494" width="14.42578125" customWidth="1"/>
    <col min="10495" max="10495" width="4.140625" customWidth="1"/>
    <col min="10496" max="10496" width="15" customWidth="1"/>
    <col min="10497" max="10498" width="9.140625" customWidth="1"/>
    <col min="10499" max="10499" width="11.5703125" customWidth="1"/>
    <col min="10500" max="10500" width="18.140625" customWidth="1"/>
    <col min="10501" max="10501" width="13.140625" customWidth="1"/>
    <col min="10502" max="10502" width="12.28515625" customWidth="1"/>
    <col min="10741" max="10741" width="1.42578125" customWidth="1"/>
    <col min="10742" max="10742" width="59.5703125" customWidth="1"/>
    <col min="10743" max="10743" width="9.140625" customWidth="1"/>
    <col min="10744" max="10745" width="3.85546875" customWidth="1"/>
    <col min="10746" max="10746" width="10.5703125" customWidth="1"/>
    <col min="10747" max="10747" width="3.85546875" customWidth="1"/>
    <col min="10748" max="10750" width="14.42578125" customWidth="1"/>
    <col min="10751" max="10751" width="4.140625" customWidth="1"/>
    <col min="10752" max="10752" width="15" customWidth="1"/>
    <col min="10753" max="10754" width="9.140625" customWidth="1"/>
    <col min="10755" max="10755" width="11.5703125" customWidth="1"/>
    <col min="10756" max="10756" width="18.140625" customWidth="1"/>
    <col min="10757" max="10757" width="13.140625" customWidth="1"/>
    <col min="10758" max="10758" width="12.28515625" customWidth="1"/>
    <col min="10997" max="10997" width="1.42578125" customWidth="1"/>
    <col min="10998" max="10998" width="59.5703125" customWidth="1"/>
    <col min="10999" max="10999" width="9.140625" customWidth="1"/>
    <col min="11000" max="11001" width="3.85546875" customWidth="1"/>
    <col min="11002" max="11002" width="10.5703125" customWidth="1"/>
    <col min="11003" max="11003" width="3.85546875" customWidth="1"/>
    <col min="11004" max="11006" width="14.42578125" customWidth="1"/>
    <col min="11007" max="11007" width="4.140625" customWidth="1"/>
    <col min="11008" max="11008" width="15" customWidth="1"/>
    <col min="11009" max="11010" width="9.140625" customWidth="1"/>
    <col min="11011" max="11011" width="11.5703125" customWidth="1"/>
    <col min="11012" max="11012" width="18.140625" customWidth="1"/>
    <col min="11013" max="11013" width="13.140625" customWidth="1"/>
    <col min="11014" max="11014" width="12.28515625" customWidth="1"/>
    <col min="11253" max="11253" width="1.42578125" customWidth="1"/>
    <col min="11254" max="11254" width="59.5703125" customWidth="1"/>
    <col min="11255" max="11255" width="9.140625" customWidth="1"/>
    <col min="11256" max="11257" width="3.85546875" customWidth="1"/>
    <col min="11258" max="11258" width="10.5703125" customWidth="1"/>
    <col min="11259" max="11259" width="3.85546875" customWidth="1"/>
    <col min="11260" max="11262" width="14.42578125" customWidth="1"/>
    <col min="11263" max="11263" width="4.140625" customWidth="1"/>
    <col min="11264" max="11264" width="15" customWidth="1"/>
    <col min="11265" max="11266" width="9.140625" customWidth="1"/>
    <col min="11267" max="11267" width="11.5703125" customWidth="1"/>
    <col min="11268" max="11268" width="18.140625" customWidth="1"/>
    <col min="11269" max="11269" width="13.140625" customWidth="1"/>
    <col min="11270" max="11270" width="12.28515625" customWidth="1"/>
    <col min="11509" max="11509" width="1.42578125" customWidth="1"/>
    <col min="11510" max="11510" width="59.5703125" customWidth="1"/>
    <col min="11511" max="11511" width="9.140625" customWidth="1"/>
    <col min="11512" max="11513" width="3.85546875" customWidth="1"/>
    <col min="11514" max="11514" width="10.5703125" customWidth="1"/>
    <col min="11515" max="11515" width="3.85546875" customWidth="1"/>
    <col min="11516" max="11518" width="14.42578125" customWidth="1"/>
    <col min="11519" max="11519" width="4.140625" customWidth="1"/>
    <col min="11520" max="11520" width="15" customWidth="1"/>
    <col min="11521" max="11522" width="9.140625" customWidth="1"/>
    <col min="11523" max="11523" width="11.5703125" customWidth="1"/>
    <col min="11524" max="11524" width="18.140625" customWidth="1"/>
    <col min="11525" max="11525" width="13.140625" customWidth="1"/>
    <col min="11526" max="11526" width="12.28515625" customWidth="1"/>
    <col min="11765" max="11765" width="1.42578125" customWidth="1"/>
    <col min="11766" max="11766" width="59.5703125" customWidth="1"/>
    <col min="11767" max="11767" width="9.140625" customWidth="1"/>
    <col min="11768" max="11769" width="3.85546875" customWidth="1"/>
    <col min="11770" max="11770" width="10.5703125" customWidth="1"/>
    <col min="11771" max="11771" width="3.85546875" customWidth="1"/>
    <col min="11772" max="11774" width="14.42578125" customWidth="1"/>
    <col min="11775" max="11775" width="4.140625" customWidth="1"/>
    <col min="11776" max="11776" width="15" customWidth="1"/>
    <col min="11777" max="11778" width="9.140625" customWidth="1"/>
    <col min="11779" max="11779" width="11.5703125" customWidth="1"/>
    <col min="11780" max="11780" width="18.140625" customWidth="1"/>
    <col min="11781" max="11781" width="13.140625" customWidth="1"/>
    <col min="11782" max="11782" width="12.28515625" customWidth="1"/>
    <col min="12021" max="12021" width="1.42578125" customWidth="1"/>
    <col min="12022" max="12022" width="59.5703125" customWidth="1"/>
    <col min="12023" max="12023" width="9.140625" customWidth="1"/>
    <col min="12024" max="12025" width="3.85546875" customWidth="1"/>
    <col min="12026" max="12026" width="10.5703125" customWidth="1"/>
    <col min="12027" max="12027" width="3.85546875" customWidth="1"/>
    <col min="12028" max="12030" width="14.42578125" customWidth="1"/>
    <col min="12031" max="12031" width="4.140625" customWidth="1"/>
    <col min="12032" max="12032" width="15" customWidth="1"/>
    <col min="12033" max="12034" width="9.140625" customWidth="1"/>
    <col min="12035" max="12035" width="11.5703125" customWidth="1"/>
    <col min="12036" max="12036" width="18.140625" customWidth="1"/>
    <col min="12037" max="12037" width="13.140625" customWidth="1"/>
    <col min="12038" max="12038" width="12.28515625" customWidth="1"/>
    <col min="12277" max="12277" width="1.42578125" customWidth="1"/>
    <col min="12278" max="12278" width="59.5703125" customWidth="1"/>
    <col min="12279" max="12279" width="9.140625" customWidth="1"/>
    <col min="12280" max="12281" width="3.85546875" customWidth="1"/>
    <col min="12282" max="12282" width="10.5703125" customWidth="1"/>
    <col min="12283" max="12283" width="3.85546875" customWidth="1"/>
    <col min="12284" max="12286" width="14.42578125" customWidth="1"/>
    <col min="12287" max="12287" width="4.140625" customWidth="1"/>
    <col min="12288" max="12288" width="15" customWidth="1"/>
    <col min="12289" max="12290" width="9.140625" customWidth="1"/>
    <col min="12291" max="12291" width="11.5703125" customWidth="1"/>
    <col min="12292" max="12292" width="18.140625" customWidth="1"/>
    <col min="12293" max="12293" width="13.140625" customWidth="1"/>
    <col min="12294" max="12294" width="12.28515625" customWidth="1"/>
    <col min="12533" max="12533" width="1.42578125" customWidth="1"/>
    <col min="12534" max="12534" width="59.5703125" customWidth="1"/>
    <col min="12535" max="12535" width="9.140625" customWidth="1"/>
    <col min="12536" max="12537" width="3.85546875" customWidth="1"/>
    <col min="12538" max="12538" width="10.5703125" customWidth="1"/>
    <col min="12539" max="12539" width="3.85546875" customWidth="1"/>
    <col min="12540" max="12542" width="14.42578125" customWidth="1"/>
    <col min="12543" max="12543" width="4.140625" customWidth="1"/>
    <col min="12544" max="12544" width="15" customWidth="1"/>
    <col min="12545" max="12546" width="9.140625" customWidth="1"/>
    <col min="12547" max="12547" width="11.5703125" customWidth="1"/>
    <col min="12548" max="12548" width="18.140625" customWidth="1"/>
    <col min="12549" max="12549" width="13.140625" customWidth="1"/>
    <col min="12550" max="12550" width="12.28515625" customWidth="1"/>
    <col min="12789" max="12789" width="1.42578125" customWidth="1"/>
    <col min="12790" max="12790" width="59.5703125" customWidth="1"/>
    <col min="12791" max="12791" width="9.140625" customWidth="1"/>
    <col min="12792" max="12793" width="3.85546875" customWidth="1"/>
    <col min="12794" max="12794" width="10.5703125" customWidth="1"/>
    <col min="12795" max="12795" width="3.85546875" customWidth="1"/>
    <col min="12796" max="12798" width="14.42578125" customWidth="1"/>
    <col min="12799" max="12799" width="4.140625" customWidth="1"/>
    <col min="12800" max="12800" width="15" customWidth="1"/>
    <col min="12801" max="12802" width="9.140625" customWidth="1"/>
    <col min="12803" max="12803" width="11.5703125" customWidth="1"/>
    <col min="12804" max="12804" width="18.140625" customWidth="1"/>
    <col min="12805" max="12805" width="13.140625" customWidth="1"/>
    <col min="12806" max="12806" width="12.28515625" customWidth="1"/>
    <col min="13045" max="13045" width="1.42578125" customWidth="1"/>
    <col min="13046" max="13046" width="59.5703125" customWidth="1"/>
    <col min="13047" max="13047" width="9.140625" customWidth="1"/>
    <col min="13048" max="13049" width="3.85546875" customWidth="1"/>
    <col min="13050" max="13050" width="10.5703125" customWidth="1"/>
    <col min="13051" max="13051" width="3.85546875" customWidth="1"/>
    <col min="13052" max="13054" width="14.42578125" customWidth="1"/>
    <col min="13055" max="13055" width="4.140625" customWidth="1"/>
    <col min="13056" max="13056" width="15" customWidth="1"/>
    <col min="13057" max="13058" width="9.140625" customWidth="1"/>
    <col min="13059" max="13059" width="11.5703125" customWidth="1"/>
    <col min="13060" max="13060" width="18.140625" customWidth="1"/>
    <col min="13061" max="13061" width="13.140625" customWidth="1"/>
    <col min="13062" max="13062" width="12.28515625" customWidth="1"/>
    <col min="13301" max="13301" width="1.42578125" customWidth="1"/>
    <col min="13302" max="13302" width="59.5703125" customWidth="1"/>
    <col min="13303" max="13303" width="9.140625" customWidth="1"/>
    <col min="13304" max="13305" width="3.85546875" customWidth="1"/>
    <col min="13306" max="13306" width="10.5703125" customWidth="1"/>
    <col min="13307" max="13307" width="3.85546875" customWidth="1"/>
    <col min="13308" max="13310" width="14.42578125" customWidth="1"/>
    <col min="13311" max="13311" width="4.140625" customWidth="1"/>
    <col min="13312" max="13312" width="15" customWidth="1"/>
    <col min="13313" max="13314" width="9.140625" customWidth="1"/>
    <col min="13315" max="13315" width="11.5703125" customWidth="1"/>
    <col min="13316" max="13316" width="18.140625" customWidth="1"/>
    <col min="13317" max="13317" width="13.140625" customWidth="1"/>
    <col min="13318" max="13318" width="12.28515625" customWidth="1"/>
    <col min="13557" max="13557" width="1.42578125" customWidth="1"/>
    <col min="13558" max="13558" width="59.5703125" customWidth="1"/>
    <col min="13559" max="13559" width="9.140625" customWidth="1"/>
    <col min="13560" max="13561" width="3.85546875" customWidth="1"/>
    <col min="13562" max="13562" width="10.5703125" customWidth="1"/>
    <col min="13563" max="13563" width="3.85546875" customWidth="1"/>
    <col min="13564" max="13566" width="14.42578125" customWidth="1"/>
    <col min="13567" max="13567" width="4.140625" customWidth="1"/>
    <col min="13568" max="13568" width="15" customWidth="1"/>
    <col min="13569" max="13570" width="9.140625" customWidth="1"/>
    <col min="13571" max="13571" width="11.5703125" customWidth="1"/>
    <col min="13572" max="13572" width="18.140625" customWidth="1"/>
    <col min="13573" max="13573" width="13.140625" customWidth="1"/>
    <col min="13574" max="13574" width="12.28515625" customWidth="1"/>
    <col min="13813" max="13813" width="1.42578125" customWidth="1"/>
    <col min="13814" max="13814" width="59.5703125" customWidth="1"/>
    <col min="13815" max="13815" width="9.140625" customWidth="1"/>
    <col min="13816" max="13817" width="3.85546875" customWidth="1"/>
    <col min="13818" max="13818" width="10.5703125" customWidth="1"/>
    <col min="13819" max="13819" width="3.85546875" customWidth="1"/>
    <col min="13820" max="13822" width="14.42578125" customWidth="1"/>
    <col min="13823" max="13823" width="4.140625" customWidth="1"/>
    <col min="13824" max="13824" width="15" customWidth="1"/>
    <col min="13825" max="13826" width="9.140625" customWidth="1"/>
    <col min="13827" max="13827" width="11.5703125" customWidth="1"/>
    <col min="13828" max="13828" width="18.140625" customWidth="1"/>
    <col min="13829" max="13829" width="13.140625" customWidth="1"/>
    <col min="13830" max="13830" width="12.28515625" customWidth="1"/>
    <col min="14069" max="14069" width="1.42578125" customWidth="1"/>
    <col min="14070" max="14070" width="59.5703125" customWidth="1"/>
    <col min="14071" max="14071" width="9.140625" customWidth="1"/>
    <col min="14072" max="14073" width="3.85546875" customWidth="1"/>
    <col min="14074" max="14074" width="10.5703125" customWidth="1"/>
    <col min="14075" max="14075" width="3.85546875" customWidth="1"/>
    <col min="14076" max="14078" width="14.42578125" customWidth="1"/>
    <col min="14079" max="14079" width="4.140625" customWidth="1"/>
    <col min="14080" max="14080" width="15" customWidth="1"/>
    <col min="14081" max="14082" width="9.140625" customWidth="1"/>
    <col min="14083" max="14083" width="11.5703125" customWidth="1"/>
    <col min="14084" max="14084" width="18.140625" customWidth="1"/>
    <col min="14085" max="14085" width="13.140625" customWidth="1"/>
    <col min="14086" max="14086" width="12.28515625" customWidth="1"/>
    <col min="14325" max="14325" width="1.42578125" customWidth="1"/>
    <col min="14326" max="14326" width="59.5703125" customWidth="1"/>
    <col min="14327" max="14327" width="9.140625" customWidth="1"/>
    <col min="14328" max="14329" width="3.85546875" customWidth="1"/>
    <col min="14330" max="14330" width="10.5703125" customWidth="1"/>
    <col min="14331" max="14331" width="3.85546875" customWidth="1"/>
    <col min="14332" max="14334" width="14.42578125" customWidth="1"/>
    <col min="14335" max="14335" width="4.140625" customWidth="1"/>
    <col min="14336" max="14336" width="15" customWidth="1"/>
    <col min="14337" max="14338" width="9.140625" customWidth="1"/>
    <col min="14339" max="14339" width="11.5703125" customWidth="1"/>
    <col min="14340" max="14340" width="18.140625" customWidth="1"/>
    <col min="14341" max="14341" width="13.140625" customWidth="1"/>
    <col min="14342" max="14342" width="12.28515625" customWidth="1"/>
    <col min="14581" max="14581" width="1.42578125" customWidth="1"/>
    <col min="14582" max="14582" width="59.5703125" customWidth="1"/>
    <col min="14583" max="14583" width="9.140625" customWidth="1"/>
    <col min="14584" max="14585" width="3.85546875" customWidth="1"/>
    <col min="14586" max="14586" width="10.5703125" customWidth="1"/>
    <col min="14587" max="14587" width="3.85546875" customWidth="1"/>
    <col min="14588" max="14590" width="14.42578125" customWidth="1"/>
    <col min="14591" max="14591" width="4.140625" customWidth="1"/>
    <col min="14592" max="14592" width="15" customWidth="1"/>
    <col min="14593" max="14594" width="9.140625" customWidth="1"/>
    <col min="14595" max="14595" width="11.5703125" customWidth="1"/>
    <col min="14596" max="14596" width="18.140625" customWidth="1"/>
    <col min="14597" max="14597" width="13.140625" customWidth="1"/>
    <col min="14598" max="14598" width="12.28515625" customWidth="1"/>
    <col min="14837" max="14837" width="1.42578125" customWidth="1"/>
    <col min="14838" max="14838" width="59.5703125" customWidth="1"/>
    <col min="14839" max="14839" width="9.140625" customWidth="1"/>
    <col min="14840" max="14841" width="3.85546875" customWidth="1"/>
    <col min="14842" max="14842" width="10.5703125" customWidth="1"/>
    <col min="14843" max="14843" width="3.85546875" customWidth="1"/>
    <col min="14844" max="14846" width="14.42578125" customWidth="1"/>
    <col min="14847" max="14847" width="4.140625" customWidth="1"/>
    <col min="14848" max="14848" width="15" customWidth="1"/>
    <col min="14849" max="14850" width="9.140625" customWidth="1"/>
    <col min="14851" max="14851" width="11.5703125" customWidth="1"/>
    <col min="14852" max="14852" width="18.140625" customWidth="1"/>
    <col min="14853" max="14853" width="13.140625" customWidth="1"/>
    <col min="14854" max="14854" width="12.28515625" customWidth="1"/>
    <col min="15093" max="15093" width="1.42578125" customWidth="1"/>
    <col min="15094" max="15094" width="59.5703125" customWidth="1"/>
    <col min="15095" max="15095" width="9.140625" customWidth="1"/>
    <col min="15096" max="15097" width="3.85546875" customWidth="1"/>
    <col min="15098" max="15098" width="10.5703125" customWidth="1"/>
    <col min="15099" max="15099" width="3.85546875" customWidth="1"/>
    <col min="15100" max="15102" width="14.42578125" customWidth="1"/>
    <col min="15103" max="15103" width="4.140625" customWidth="1"/>
    <col min="15104" max="15104" width="15" customWidth="1"/>
    <col min="15105" max="15106" width="9.140625" customWidth="1"/>
    <col min="15107" max="15107" width="11.5703125" customWidth="1"/>
    <col min="15108" max="15108" width="18.140625" customWidth="1"/>
    <col min="15109" max="15109" width="13.140625" customWidth="1"/>
    <col min="15110" max="15110" width="12.28515625" customWidth="1"/>
    <col min="15349" max="15349" width="1.42578125" customWidth="1"/>
    <col min="15350" max="15350" width="59.5703125" customWidth="1"/>
    <col min="15351" max="15351" width="9.140625" customWidth="1"/>
    <col min="15352" max="15353" width="3.85546875" customWidth="1"/>
    <col min="15354" max="15354" width="10.5703125" customWidth="1"/>
    <col min="15355" max="15355" width="3.85546875" customWidth="1"/>
    <col min="15356" max="15358" width="14.42578125" customWidth="1"/>
    <col min="15359" max="15359" width="4.140625" customWidth="1"/>
    <col min="15360" max="15360" width="15" customWidth="1"/>
    <col min="15361" max="15362" width="9.140625" customWidth="1"/>
    <col min="15363" max="15363" width="11.5703125" customWidth="1"/>
    <col min="15364" max="15364" width="18.140625" customWidth="1"/>
    <col min="15365" max="15365" width="13.140625" customWidth="1"/>
    <col min="15366" max="15366" width="12.28515625" customWidth="1"/>
    <col min="15605" max="15605" width="1.42578125" customWidth="1"/>
    <col min="15606" max="15606" width="59.5703125" customWidth="1"/>
    <col min="15607" max="15607" width="9.140625" customWidth="1"/>
    <col min="15608" max="15609" width="3.85546875" customWidth="1"/>
    <col min="15610" max="15610" width="10.5703125" customWidth="1"/>
    <col min="15611" max="15611" width="3.85546875" customWidth="1"/>
    <col min="15612" max="15614" width="14.42578125" customWidth="1"/>
    <col min="15615" max="15615" width="4.140625" customWidth="1"/>
    <col min="15616" max="15616" width="15" customWidth="1"/>
    <col min="15617" max="15618" width="9.140625" customWidth="1"/>
    <col min="15619" max="15619" width="11.5703125" customWidth="1"/>
    <col min="15620" max="15620" width="18.140625" customWidth="1"/>
    <col min="15621" max="15621" width="13.140625" customWidth="1"/>
    <col min="15622" max="15622" width="12.28515625" customWidth="1"/>
    <col min="15861" max="15861" width="1.42578125" customWidth="1"/>
    <col min="15862" max="15862" width="59.5703125" customWidth="1"/>
    <col min="15863" max="15863" width="9.140625" customWidth="1"/>
    <col min="15864" max="15865" width="3.85546875" customWidth="1"/>
    <col min="15866" max="15866" width="10.5703125" customWidth="1"/>
    <col min="15867" max="15867" width="3.85546875" customWidth="1"/>
    <col min="15868" max="15870" width="14.42578125" customWidth="1"/>
    <col min="15871" max="15871" width="4.140625" customWidth="1"/>
    <col min="15872" max="15872" width="15" customWidth="1"/>
    <col min="15873" max="15874" width="9.140625" customWidth="1"/>
    <col min="15875" max="15875" width="11.5703125" customWidth="1"/>
    <col min="15876" max="15876" width="18.140625" customWidth="1"/>
    <col min="15877" max="15877" width="13.140625" customWidth="1"/>
    <col min="15878" max="15878" width="12.28515625" customWidth="1"/>
    <col min="16117" max="16117" width="1.42578125" customWidth="1"/>
    <col min="16118" max="16118" width="59.5703125" customWidth="1"/>
    <col min="16119" max="16119" width="0" hidden="1" customWidth="1"/>
    <col min="16120" max="16121" width="3.85546875" customWidth="1"/>
    <col min="16122" max="16122" width="10.5703125" customWidth="1"/>
    <col min="16123" max="16123" width="3.85546875" customWidth="1"/>
    <col min="16124" max="16126" width="14.42578125" customWidth="1"/>
    <col min="16127" max="16127" width="4.140625" customWidth="1"/>
    <col min="16128" max="16128" width="15" customWidth="1"/>
    <col min="16129" max="16130" width="0" hidden="1" customWidth="1"/>
    <col min="16131" max="16131" width="11.5703125" customWidth="1"/>
    <col min="16132" max="16132" width="18.140625" customWidth="1"/>
    <col min="16133" max="16133" width="13.140625" customWidth="1"/>
    <col min="16134" max="16134" width="12.28515625" customWidth="1"/>
  </cols>
  <sheetData>
    <row r="1" spans="1:20" ht="15" customHeight="1" x14ac:dyDescent="0.25">
      <c r="F1" s="222" t="s">
        <v>649</v>
      </c>
      <c r="G1" s="222"/>
      <c r="H1" s="222"/>
      <c r="I1" s="222"/>
      <c r="J1" s="222"/>
      <c r="K1" s="222"/>
      <c r="L1" s="222"/>
      <c r="M1" s="222"/>
      <c r="N1" s="222"/>
      <c r="O1" s="222"/>
      <c r="P1" s="222"/>
      <c r="Q1" s="222"/>
      <c r="R1" s="222"/>
      <c r="S1" s="222"/>
      <c r="T1" s="222"/>
    </row>
    <row r="2" spans="1:20" ht="46.5" customHeight="1" x14ac:dyDescent="0.25">
      <c r="F2" s="223" t="s">
        <v>0</v>
      </c>
      <c r="G2" s="223"/>
      <c r="H2" s="223"/>
      <c r="I2" s="223"/>
      <c r="J2" s="223"/>
      <c r="K2" s="223"/>
      <c r="L2" s="223"/>
      <c r="M2" s="223"/>
      <c r="N2" s="223"/>
      <c r="O2" s="223"/>
      <c r="P2" s="223"/>
      <c r="Q2" s="223"/>
      <c r="R2" s="223"/>
      <c r="S2" s="223"/>
      <c r="T2" s="223"/>
    </row>
    <row r="3" spans="1:20" s="1" customFormat="1" ht="12.75" customHeight="1" x14ac:dyDescent="0.25">
      <c r="B3" s="2"/>
      <c r="C3" s="2"/>
      <c r="D3" s="2"/>
      <c r="E3" s="2"/>
      <c r="F3" s="222" t="s">
        <v>622</v>
      </c>
      <c r="G3" s="222"/>
      <c r="H3" s="222"/>
      <c r="I3" s="222"/>
      <c r="J3" s="222"/>
      <c r="K3" s="222"/>
      <c r="L3" s="222"/>
      <c r="M3" s="222"/>
      <c r="N3" s="222"/>
    </row>
    <row r="4" spans="1:20" s="1" customFormat="1" ht="36" customHeight="1" x14ac:dyDescent="0.25">
      <c r="B4" s="2"/>
      <c r="C4" s="2"/>
      <c r="D4" s="2"/>
      <c r="E4" s="2"/>
      <c r="F4" s="223" t="s">
        <v>1</v>
      </c>
      <c r="G4" s="223"/>
      <c r="H4" s="223"/>
      <c r="I4" s="223"/>
      <c r="J4" s="223"/>
      <c r="K4" s="223"/>
      <c r="L4" s="223"/>
      <c r="M4" s="223"/>
      <c r="N4" s="223"/>
      <c r="O4" s="223"/>
      <c r="P4" s="223"/>
      <c r="Q4" s="223"/>
      <c r="R4" s="223"/>
      <c r="S4" s="223"/>
      <c r="T4" s="223"/>
    </row>
    <row r="5" spans="1:20" s="1" customFormat="1" ht="54" customHeight="1" x14ac:dyDescent="0.25">
      <c r="A5" s="201" t="s">
        <v>2</v>
      </c>
      <c r="B5" s="201"/>
      <c r="C5" s="201"/>
      <c r="D5" s="201"/>
      <c r="E5" s="201"/>
      <c r="F5" s="201"/>
      <c r="G5" s="201"/>
      <c r="H5" s="201"/>
      <c r="I5" s="201"/>
      <c r="J5" s="201"/>
      <c r="K5" s="201"/>
      <c r="L5" s="201"/>
      <c r="M5" s="201"/>
      <c r="N5" s="201"/>
      <c r="O5" s="201"/>
      <c r="P5" s="201"/>
      <c r="Q5" s="201"/>
      <c r="R5" s="201"/>
      <c r="S5" s="201"/>
      <c r="T5" s="201"/>
    </row>
    <row r="6" spans="1:20" s="1" customFormat="1" ht="13.5" customHeight="1" x14ac:dyDescent="0.25">
      <c r="A6" s="3"/>
      <c r="B6" s="3"/>
      <c r="C6" s="3"/>
      <c r="D6" s="3"/>
      <c r="E6" s="3"/>
      <c r="F6" s="4"/>
      <c r="G6" s="4"/>
      <c r="H6" s="3"/>
      <c r="I6" s="3"/>
      <c r="K6" s="5" t="s">
        <v>3</v>
      </c>
    </row>
    <row r="7" spans="1:20" s="97" customFormat="1" ht="22.5" customHeight="1" x14ac:dyDescent="0.25">
      <c r="A7" s="199" t="s">
        <v>12</v>
      </c>
      <c r="B7" s="200"/>
      <c r="C7" s="153"/>
      <c r="D7" s="153"/>
      <c r="E7" s="153"/>
      <c r="F7" s="73" t="s">
        <v>573</v>
      </c>
      <c r="G7" s="73" t="s">
        <v>574</v>
      </c>
      <c r="H7" s="73" t="s">
        <v>575</v>
      </c>
      <c r="I7" s="73" t="s">
        <v>576</v>
      </c>
      <c r="J7" s="153" t="s">
        <v>577</v>
      </c>
      <c r="K7" s="99" t="s">
        <v>616</v>
      </c>
      <c r="L7" s="153" t="s">
        <v>580</v>
      </c>
      <c r="M7" s="99" t="s">
        <v>617</v>
      </c>
      <c r="N7" s="153" t="s">
        <v>582</v>
      </c>
      <c r="O7" s="99" t="s">
        <v>618</v>
      </c>
      <c r="P7" s="153" t="s">
        <v>619</v>
      </c>
      <c r="Q7" s="99" t="s">
        <v>620</v>
      </c>
      <c r="R7" s="153" t="s">
        <v>227</v>
      </c>
      <c r="S7" s="196" t="s">
        <v>654</v>
      </c>
      <c r="T7" s="153" t="s">
        <v>631</v>
      </c>
    </row>
    <row r="8" spans="1:20" s="66" customFormat="1" ht="12.75" customHeight="1" x14ac:dyDescent="0.25">
      <c r="A8" s="208" t="s">
        <v>229</v>
      </c>
      <c r="B8" s="209"/>
      <c r="C8" s="155"/>
      <c r="D8" s="155"/>
      <c r="E8" s="155"/>
      <c r="F8" s="64" t="s">
        <v>230</v>
      </c>
      <c r="G8" s="64"/>
      <c r="H8" s="64"/>
      <c r="I8" s="64"/>
      <c r="J8" s="65">
        <f>J9+J19+J40+J58+J63</f>
        <v>16972200</v>
      </c>
      <c r="K8" s="65">
        <f t="shared" ref="K8:T8" si="0">K9+K19+K40+K58+K63</f>
        <v>2836100</v>
      </c>
      <c r="L8" s="65">
        <f t="shared" si="0"/>
        <v>19808300</v>
      </c>
      <c r="M8" s="65">
        <f t="shared" si="0"/>
        <v>-4000</v>
      </c>
      <c r="N8" s="65">
        <f t="shared" si="0"/>
        <v>19804300</v>
      </c>
      <c r="O8" s="65">
        <f t="shared" si="0"/>
        <v>0</v>
      </c>
      <c r="P8" s="65">
        <f t="shared" si="0"/>
        <v>19804300</v>
      </c>
      <c r="Q8" s="65">
        <f t="shared" si="0"/>
        <v>0</v>
      </c>
      <c r="R8" s="65">
        <f t="shared" si="0"/>
        <v>19804300</v>
      </c>
      <c r="S8" s="65">
        <f t="shared" si="0"/>
        <v>2158300</v>
      </c>
      <c r="T8" s="65">
        <f t="shared" si="0"/>
        <v>21962600</v>
      </c>
    </row>
    <row r="9" spans="1:20" s="69" customFormat="1" ht="12.75" hidden="1" customHeight="1" x14ac:dyDescent="0.25">
      <c r="A9" s="202" t="s">
        <v>231</v>
      </c>
      <c r="B9" s="203"/>
      <c r="C9" s="156"/>
      <c r="D9" s="156"/>
      <c r="E9" s="156"/>
      <c r="F9" s="67" t="s">
        <v>230</v>
      </c>
      <c r="G9" s="67" t="s">
        <v>232</v>
      </c>
      <c r="H9" s="67"/>
      <c r="I9" s="67"/>
      <c r="J9" s="68">
        <f t="shared" ref="J9:T10" si="1">J10</f>
        <v>604700</v>
      </c>
      <c r="K9" s="68">
        <f t="shared" si="1"/>
        <v>0</v>
      </c>
      <c r="L9" s="68">
        <f t="shared" si="1"/>
        <v>604700</v>
      </c>
      <c r="M9" s="68">
        <f t="shared" si="1"/>
        <v>0</v>
      </c>
      <c r="N9" s="68">
        <f t="shared" si="1"/>
        <v>604700</v>
      </c>
      <c r="O9" s="68">
        <f t="shared" si="1"/>
        <v>0</v>
      </c>
      <c r="P9" s="68">
        <f t="shared" si="1"/>
        <v>604700</v>
      </c>
      <c r="Q9" s="68">
        <f t="shared" si="1"/>
        <v>0</v>
      </c>
      <c r="R9" s="68">
        <f t="shared" si="1"/>
        <v>604700</v>
      </c>
      <c r="S9" s="68">
        <f t="shared" si="1"/>
        <v>0</v>
      </c>
      <c r="T9" s="68">
        <f t="shared" si="1"/>
        <v>604700</v>
      </c>
    </row>
    <row r="10" spans="1:20" s="1" customFormat="1" ht="12.75" hidden="1" customHeight="1" x14ac:dyDescent="0.25">
      <c r="A10" s="206" t="s">
        <v>233</v>
      </c>
      <c r="B10" s="207"/>
      <c r="C10" s="154"/>
      <c r="D10" s="154"/>
      <c r="E10" s="154"/>
      <c r="F10" s="70" t="s">
        <v>230</v>
      </c>
      <c r="G10" s="70" t="s">
        <v>232</v>
      </c>
      <c r="H10" s="70" t="s">
        <v>234</v>
      </c>
      <c r="I10" s="70"/>
      <c r="J10" s="71">
        <f t="shared" si="1"/>
        <v>604700</v>
      </c>
      <c r="K10" s="71">
        <f t="shared" si="1"/>
        <v>0</v>
      </c>
      <c r="L10" s="71">
        <f t="shared" si="1"/>
        <v>604700</v>
      </c>
      <c r="M10" s="71">
        <f t="shared" si="1"/>
        <v>0</v>
      </c>
      <c r="N10" s="71">
        <f>N11</f>
        <v>604700</v>
      </c>
      <c r="O10" s="71">
        <f t="shared" si="1"/>
        <v>0</v>
      </c>
      <c r="P10" s="71">
        <f t="shared" si="1"/>
        <v>604700</v>
      </c>
      <c r="Q10" s="71">
        <f t="shared" si="1"/>
        <v>0</v>
      </c>
      <c r="R10" s="71">
        <f t="shared" si="1"/>
        <v>604700</v>
      </c>
      <c r="S10" s="71">
        <f t="shared" si="1"/>
        <v>0</v>
      </c>
      <c r="T10" s="71">
        <f t="shared" si="1"/>
        <v>604700</v>
      </c>
    </row>
    <row r="11" spans="1:20" s="1" customFormat="1" ht="12.75" hidden="1" customHeight="1" x14ac:dyDescent="0.25">
      <c r="A11" s="206" t="s">
        <v>235</v>
      </c>
      <c r="B11" s="207"/>
      <c r="C11" s="154"/>
      <c r="D11" s="154"/>
      <c r="E11" s="154"/>
      <c r="F11" s="70" t="s">
        <v>230</v>
      </c>
      <c r="G11" s="70" t="s">
        <v>232</v>
      </c>
      <c r="H11" s="70" t="s">
        <v>236</v>
      </c>
      <c r="I11" s="70"/>
      <c r="J11" s="71">
        <f>J12+J14+J16</f>
        <v>604700</v>
      </c>
      <c r="K11" s="71">
        <f t="shared" ref="K11:T11" si="2">K12+K14+K16</f>
        <v>0</v>
      </c>
      <c r="L11" s="71">
        <f t="shared" si="2"/>
        <v>604700</v>
      </c>
      <c r="M11" s="71">
        <f t="shared" si="2"/>
        <v>0</v>
      </c>
      <c r="N11" s="71">
        <f t="shared" si="2"/>
        <v>604700</v>
      </c>
      <c r="O11" s="71">
        <f t="shared" si="2"/>
        <v>0</v>
      </c>
      <c r="P11" s="71">
        <f t="shared" si="2"/>
        <v>604700</v>
      </c>
      <c r="Q11" s="71">
        <f t="shared" si="2"/>
        <v>0</v>
      </c>
      <c r="R11" s="71">
        <f t="shared" si="2"/>
        <v>604700</v>
      </c>
      <c r="S11" s="71">
        <f t="shared" si="2"/>
        <v>0</v>
      </c>
      <c r="T11" s="71">
        <f t="shared" si="2"/>
        <v>604700</v>
      </c>
    </row>
    <row r="12" spans="1:20" s="1" customFormat="1" ht="25.5" hidden="1" customHeight="1" x14ac:dyDescent="0.25">
      <c r="A12" s="154"/>
      <c r="B12" s="154" t="s">
        <v>237</v>
      </c>
      <c r="C12" s="154"/>
      <c r="D12" s="154"/>
      <c r="E12" s="154"/>
      <c r="F12" s="70" t="s">
        <v>238</v>
      </c>
      <c r="G12" s="70" t="s">
        <v>232</v>
      </c>
      <c r="H12" s="70" t="s">
        <v>236</v>
      </c>
      <c r="I12" s="70" t="s">
        <v>239</v>
      </c>
      <c r="J12" s="71">
        <f>J13</f>
        <v>432300</v>
      </c>
      <c r="K12" s="71">
        <f t="shared" ref="K12:T12" si="3">K13</f>
        <v>0</v>
      </c>
      <c r="L12" s="71">
        <f t="shared" si="3"/>
        <v>432300</v>
      </c>
      <c r="M12" s="71">
        <f t="shared" si="3"/>
        <v>0</v>
      </c>
      <c r="N12" s="71">
        <f t="shared" si="3"/>
        <v>432300</v>
      </c>
      <c r="O12" s="71">
        <f t="shared" si="3"/>
        <v>0</v>
      </c>
      <c r="P12" s="71">
        <f t="shared" si="3"/>
        <v>432300</v>
      </c>
      <c r="Q12" s="71">
        <f t="shared" si="3"/>
        <v>0</v>
      </c>
      <c r="R12" s="71">
        <f t="shared" si="3"/>
        <v>432300</v>
      </c>
      <c r="S12" s="71">
        <f t="shared" si="3"/>
        <v>0</v>
      </c>
      <c r="T12" s="71">
        <f t="shared" si="3"/>
        <v>432300</v>
      </c>
    </row>
    <row r="13" spans="1:20" s="1" customFormat="1" ht="12.75" hidden="1" customHeight="1" x14ac:dyDescent="0.25">
      <c r="A13" s="72"/>
      <c r="B13" s="160" t="s">
        <v>240</v>
      </c>
      <c r="C13" s="160"/>
      <c r="D13" s="160"/>
      <c r="E13" s="160"/>
      <c r="F13" s="70" t="s">
        <v>230</v>
      </c>
      <c r="G13" s="70" t="s">
        <v>232</v>
      </c>
      <c r="H13" s="70" t="s">
        <v>236</v>
      </c>
      <c r="I13" s="70" t="s">
        <v>241</v>
      </c>
      <c r="J13" s="71">
        <f>432329-29</f>
        <v>432300</v>
      </c>
      <c r="K13" s="71"/>
      <c r="L13" s="71">
        <f t="shared" ref="L13:L79" si="4">J13+K13</f>
        <v>432300</v>
      </c>
      <c r="M13" s="71"/>
      <c r="N13" s="71">
        <f>L13+M13</f>
        <v>432300</v>
      </c>
      <c r="O13" s="71"/>
      <c r="P13" s="71">
        <f>N13+O13</f>
        <v>432300</v>
      </c>
      <c r="Q13" s="71"/>
      <c r="R13" s="71">
        <f>P13+Q13</f>
        <v>432300</v>
      </c>
      <c r="S13" s="71"/>
      <c r="T13" s="71">
        <f>R13+S13</f>
        <v>432300</v>
      </c>
    </row>
    <row r="14" spans="1:20" s="1" customFormat="1" ht="12.75" hidden="1" customHeight="1" x14ac:dyDescent="0.25">
      <c r="A14" s="72"/>
      <c r="B14" s="160" t="s">
        <v>242</v>
      </c>
      <c r="C14" s="160"/>
      <c r="D14" s="160"/>
      <c r="E14" s="160"/>
      <c r="F14" s="70" t="s">
        <v>230</v>
      </c>
      <c r="G14" s="70" t="s">
        <v>232</v>
      </c>
      <c r="H14" s="70" t="s">
        <v>236</v>
      </c>
      <c r="I14" s="70" t="s">
        <v>243</v>
      </c>
      <c r="J14" s="71">
        <f>J15</f>
        <v>171700</v>
      </c>
      <c r="K14" s="71">
        <f t="shared" ref="K14:T14" si="5">K15</f>
        <v>0</v>
      </c>
      <c r="L14" s="71">
        <f t="shared" si="4"/>
        <v>171700</v>
      </c>
      <c r="M14" s="71">
        <f t="shared" si="5"/>
        <v>0</v>
      </c>
      <c r="N14" s="71">
        <f t="shared" si="5"/>
        <v>171700</v>
      </c>
      <c r="O14" s="71">
        <f t="shared" si="5"/>
        <v>0</v>
      </c>
      <c r="P14" s="71">
        <f t="shared" si="5"/>
        <v>171700</v>
      </c>
      <c r="Q14" s="71">
        <f t="shared" si="5"/>
        <v>0</v>
      </c>
      <c r="R14" s="71">
        <f t="shared" si="5"/>
        <v>171700</v>
      </c>
      <c r="S14" s="71">
        <f t="shared" si="5"/>
        <v>0</v>
      </c>
      <c r="T14" s="71">
        <f t="shared" si="5"/>
        <v>171700</v>
      </c>
    </row>
    <row r="15" spans="1:20" s="1" customFormat="1" ht="12.75" hidden="1" customHeight="1" x14ac:dyDescent="0.25">
      <c r="A15" s="72"/>
      <c r="B15" s="154" t="s">
        <v>244</v>
      </c>
      <c r="C15" s="154"/>
      <c r="D15" s="154"/>
      <c r="E15" s="154"/>
      <c r="F15" s="70" t="s">
        <v>230</v>
      </c>
      <c r="G15" s="70" t="s">
        <v>232</v>
      </c>
      <c r="H15" s="70" t="s">
        <v>236</v>
      </c>
      <c r="I15" s="70" t="s">
        <v>245</v>
      </c>
      <c r="J15" s="71">
        <f>171670+30</f>
        <v>171700</v>
      </c>
      <c r="K15" s="71"/>
      <c r="L15" s="71">
        <f t="shared" si="4"/>
        <v>171700</v>
      </c>
      <c r="M15" s="71"/>
      <c r="N15" s="71">
        <f>L15+M15</f>
        <v>171700</v>
      </c>
      <c r="O15" s="71"/>
      <c r="P15" s="71">
        <f t="shared" ref="P15" si="6">N15+O15</f>
        <v>171700</v>
      </c>
      <c r="Q15" s="71"/>
      <c r="R15" s="71">
        <f t="shared" ref="R15" si="7">P15+Q15</f>
        <v>171700</v>
      </c>
      <c r="S15" s="71"/>
      <c r="T15" s="71">
        <f t="shared" ref="T15" si="8">R15+S15</f>
        <v>171700</v>
      </c>
    </row>
    <row r="16" spans="1:20" s="1" customFormat="1" ht="12.75" hidden="1" customHeight="1" x14ac:dyDescent="0.25">
      <c r="A16" s="72"/>
      <c r="B16" s="154" t="s">
        <v>246</v>
      </c>
      <c r="C16" s="154"/>
      <c r="D16" s="154"/>
      <c r="E16" s="154"/>
      <c r="F16" s="70" t="s">
        <v>230</v>
      </c>
      <c r="G16" s="70" t="s">
        <v>232</v>
      </c>
      <c r="H16" s="70" t="s">
        <v>236</v>
      </c>
      <c r="I16" s="70" t="s">
        <v>247</v>
      </c>
      <c r="J16" s="71">
        <f>J17+J18</f>
        <v>700</v>
      </c>
      <c r="K16" s="71">
        <f t="shared" ref="K16:T16" si="9">K17+K18</f>
        <v>0</v>
      </c>
      <c r="L16" s="71">
        <f t="shared" si="4"/>
        <v>700</v>
      </c>
      <c r="M16" s="71">
        <f t="shared" si="9"/>
        <v>0</v>
      </c>
      <c r="N16" s="71">
        <f t="shared" si="9"/>
        <v>700</v>
      </c>
      <c r="O16" s="71">
        <f t="shared" si="9"/>
        <v>0</v>
      </c>
      <c r="P16" s="71">
        <f t="shared" si="9"/>
        <v>700</v>
      </c>
      <c r="Q16" s="71">
        <f t="shared" si="9"/>
        <v>0</v>
      </c>
      <c r="R16" s="71">
        <f t="shared" si="9"/>
        <v>700</v>
      </c>
      <c r="S16" s="71">
        <f t="shared" si="9"/>
        <v>0</v>
      </c>
      <c r="T16" s="71">
        <f t="shared" si="9"/>
        <v>700</v>
      </c>
    </row>
    <row r="17" spans="1:20" s="1" customFormat="1" ht="12.75" hidden="1" customHeight="1" x14ac:dyDescent="0.25">
      <c r="A17" s="72"/>
      <c r="B17" s="154" t="s">
        <v>248</v>
      </c>
      <c r="C17" s="154"/>
      <c r="D17" s="154"/>
      <c r="E17" s="154"/>
      <c r="F17" s="70" t="s">
        <v>230</v>
      </c>
      <c r="G17" s="70" t="s">
        <v>232</v>
      </c>
      <c r="H17" s="70" t="s">
        <v>236</v>
      </c>
      <c r="I17" s="70" t="s">
        <v>249</v>
      </c>
      <c r="J17" s="71"/>
      <c r="K17" s="71"/>
      <c r="L17" s="71">
        <f t="shared" si="4"/>
        <v>0</v>
      </c>
      <c r="M17" s="71"/>
      <c r="N17" s="71">
        <f>L17+M17</f>
        <v>0</v>
      </c>
      <c r="O17" s="71"/>
      <c r="P17" s="71">
        <f t="shared" ref="P17:P18" si="10">N17+O17</f>
        <v>0</v>
      </c>
      <c r="Q17" s="71"/>
      <c r="R17" s="71">
        <f t="shared" ref="R17:R18" si="11">P17+Q17</f>
        <v>0</v>
      </c>
      <c r="S17" s="71"/>
      <c r="T17" s="71">
        <f t="shared" ref="T17:T18" si="12">R17+S17</f>
        <v>0</v>
      </c>
    </row>
    <row r="18" spans="1:20" s="1" customFormat="1" ht="12.75" hidden="1" customHeight="1" x14ac:dyDescent="0.25">
      <c r="A18" s="72"/>
      <c r="B18" s="154" t="s">
        <v>250</v>
      </c>
      <c r="C18" s="154"/>
      <c r="D18" s="154"/>
      <c r="E18" s="154"/>
      <c r="F18" s="70" t="s">
        <v>230</v>
      </c>
      <c r="G18" s="70" t="s">
        <v>232</v>
      </c>
      <c r="H18" s="70" t="s">
        <v>236</v>
      </c>
      <c r="I18" s="70" t="s">
        <v>251</v>
      </c>
      <c r="J18" s="71">
        <v>700</v>
      </c>
      <c r="K18" s="71"/>
      <c r="L18" s="71">
        <f t="shared" si="4"/>
        <v>700</v>
      </c>
      <c r="M18" s="71"/>
      <c r="N18" s="71">
        <f>L18+M18</f>
        <v>700</v>
      </c>
      <c r="O18" s="71"/>
      <c r="P18" s="71">
        <f t="shared" si="10"/>
        <v>700</v>
      </c>
      <c r="Q18" s="71"/>
      <c r="R18" s="71">
        <f t="shared" si="11"/>
        <v>700</v>
      </c>
      <c r="S18" s="71"/>
      <c r="T18" s="71">
        <f t="shared" si="12"/>
        <v>700</v>
      </c>
    </row>
    <row r="19" spans="1:20" s="69" customFormat="1" ht="12.75" hidden="1" customHeight="1" x14ac:dyDescent="0.25">
      <c r="A19" s="202" t="s">
        <v>252</v>
      </c>
      <c r="B19" s="203"/>
      <c r="C19" s="156"/>
      <c r="D19" s="156"/>
      <c r="E19" s="156"/>
      <c r="F19" s="67" t="s">
        <v>230</v>
      </c>
      <c r="G19" s="67" t="s">
        <v>253</v>
      </c>
      <c r="H19" s="67"/>
      <c r="I19" s="67"/>
      <c r="J19" s="68">
        <f>J20+J32</f>
        <v>10257700</v>
      </c>
      <c r="K19" s="68">
        <f t="shared" ref="K19:T19" si="13">K20+K32</f>
        <v>1494100</v>
      </c>
      <c r="L19" s="71">
        <f t="shared" si="4"/>
        <v>11751800</v>
      </c>
      <c r="M19" s="68">
        <f t="shared" si="13"/>
        <v>0</v>
      </c>
      <c r="N19" s="68">
        <f t="shared" si="13"/>
        <v>11751800</v>
      </c>
      <c r="O19" s="68">
        <f t="shared" si="13"/>
        <v>0</v>
      </c>
      <c r="P19" s="68">
        <f t="shared" si="13"/>
        <v>11751800</v>
      </c>
      <c r="Q19" s="68">
        <f t="shared" si="13"/>
        <v>0</v>
      </c>
      <c r="R19" s="68">
        <f t="shared" si="13"/>
        <v>11751800</v>
      </c>
      <c r="S19" s="68">
        <f t="shared" si="13"/>
        <v>0</v>
      </c>
      <c r="T19" s="68">
        <f t="shared" si="13"/>
        <v>11751800</v>
      </c>
    </row>
    <row r="20" spans="1:20" s="1" customFormat="1" ht="12.75" hidden="1" customHeight="1" x14ac:dyDescent="0.25">
      <c r="A20" s="206" t="s">
        <v>233</v>
      </c>
      <c r="B20" s="207"/>
      <c r="C20" s="154"/>
      <c r="D20" s="154"/>
      <c r="E20" s="154"/>
      <c r="F20" s="70" t="s">
        <v>230</v>
      </c>
      <c r="G20" s="70" t="s">
        <v>253</v>
      </c>
      <c r="H20" s="70" t="s">
        <v>254</v>
      </c>
      <c r="I20" s="70"/>
      <c r="J20" s="71">
        <f>J21+J29</f>
        <v>10238700</v>
      </c>
      <c r="K20" s="71">
        <f t="shared" ref="K20:T20" si="14">K21+K29</f>
        <v>1494100</v>
      </c>
      <c r="L20" s="71">
        <f t="shared" si="4"/>
        <v>11732800</v>
      </c>
      <c r="M20" s="71">
        <f t="shared" si="14"/>
        <v>0</v>
      </c>
      <c r="N20" s="71">
        <f t="shared" si="14"/>
        <v>11732800</v>
      </c>
      <c r="O20" s="71">
        <f t="shared" si="14"/>
        <v>0</v>
      </c>
      <c r="P20" s="71">
        <f t="shared" si="14"/>
        <v>11732800</v>
      </c>
      <c r="Q20" s="71">
        <f t="shared" si="14"/>
        <v>0</v>
      </c>
      <c r="R20" s="71">
        <f t="shared" si="14"/>
        <v>11732800</v>
      </c>
      <c r="S20" s="71">
        <f t="shared" si="14"/>
        <v>0</v>
      </c>
      <c r="T20" s="71">
        <f t="shared" si="14"/>
        <v>11732800</v>
      </c>
    </row>
    <row r="21" spans="1:20" s="1" customFormat="1" ht="12.75" hidden="1" customHeight="1" x14ac:dyDescent="0.25">
      <c r="A21" s="206" t="s">
        <v>235</v>
      </c>
      <c r="B21" s="207"/>
      <c r="C21" s="154"/>
      <c r="D21" s="154"/>
      <c r="E21" s="154"/>
      <c r="F21" s="70" t="s">
        <v>230</v>
      </c>
      <c r="G21" s="70" t="s">
        <v>253</v>
      </c>
      <c r="H21" s="70" t="s">
        <v>236</v>
      </c>
      <c r="I21" s="70"/>
      <c r="J21" s="71">
        <f>J22+J24+J26</f>
        <v>9520900</v>
      </c>
      <c r="K21" s="71">
        <f t="shared" ref="K21:T21" si="15">K22+K24+K26</f>
        <v>1266000</v>
      </c>
      <c r="L21" s="71">
        <f t="shared" si="4"/>
        <v>10786900</v>
      </c>
      <c r="M21" s="71">
        <f t="shared" si="15"/>
        <v>0</v>
      </c>
      <c r="N21" s="71">
        <f t="shared" si="15"/>
        <v>10786900</v>
      </c>
      <c r="O21" s="71">
        <f t="shared" si="15"/>
        <v>0</v>
      </c>
      <c r="P21" s="71">
        <f t="shared" si="15"/>
        <v>10786900</v>
      </c>
      <c r="Q21" s="71">
        <f t="shared" si="15"/>
        <v>0</v>
      </c>
      <c r="R21" s="71">
        <f t="shared" si="15"/>
        <v>10786900</v>
      </c>
      <c r="S21" s="71">
        <f t="shared" si="15"/>
        <v>0</v>
      </c>
      <c r="T21" s="71">
        <f t="shared" si="15"/>
        <v>10786900</v>
      </c>
    </row>
    <row r="22" spans="1:20" s="1" customFormat="1" ht="25.5" hidden="1" customHeight="1" x14ac:dyDescent="0.25">
      <c r="A22" s="154"/>
      <c r="B22" s="154" t="s">
        <v>237</v>
      </c>
      <c r="C22" s="154"/>
      <c r="D22" s="154"/>
      <c r="E22" s="154"/>
      <c r="F22" s="70" t="s">
        <v>238</v>
      </c>
      <c r="G22" s="70" t="s">
        <v>253</v>
      </c>
      <c r="H22" s="70" t="s">
        <v>236</v>
      </c>
      <c r="I22" s="70" t="s">
        <v>239</v>
      </c>
      <c r="J22" s="71">
        <f>J23</f>
        <v>6346500</v>
      </c>
      <c r="K22" s="71">
        <f t="shared" ref="K22:T22" si="16">K23</f>
        <v>924000</v>
      </c>
      <c r="L22" s="71">
        <f t="shared" si="4"/>
        <v>7270500</v>
      </c>
      <c r="M22" s="71">
        <f t="shared" si="16"/>
        <v>0</v>
      </c>
      <c r="N22" s="71">
        <f t="shared" si="16"/>
        <v>7270500</v>
      </c>
      <c r="O22" s="71">
        <f t="shared" si="16"/>
        <v>0</v>
      </c>
      <c r="P22" s="71">
        <f t="shared" si="16"/>
        <v>7270500</v>
      </c>
      <c r="Q22" s="71">
        <f t="shared" si="16"/>
        <v>0</v>
      </c>
      <c r="R22" s="71">
        <f t="shared" si="16"/>
        <v>7270500</v>
      </c>
      <c r="S22" s="71">
        <f t="shared" si="16"/>
        <v>0</v>
      </c>
      <c r="T22" s="71">
        <f t="shared" si="16"/>
        <v>7270500</v>
      </c>
    </row>
    <row r="23" spans="1:20" s="1" customFormat="1" ht="12.75" hidden="1" customHeight="1" x14ac:dyDescent="0.25">
      <c r="A23" s="72"/>
      <c r="B23" s="160" t="s">
        <v>240</v>
      </c>
      <c r="C23" s="160"/>
      <c r="D23" s="160"/>
      <c r="E23" s="160"/>
      <c r="F23" s="70" t="s">
        <v>230</v>
      </c>
      <c r="G23" s="70" t="s">
        <v>253</v>
      </c>
      <c r="H23" s="70" t="s">
        <v>236</v>
      </c>
      <c r="I23" s="70" t="s">
        <v>241</v>
      </c>
      <c r="J23" s="71">
        <f>6346456+44</f>
        <v>6346500</v>
      </c>
      <c r="K23" s="71">
        <f>1024000-100000</f>
        <v>924000</v>
      </c>
      <c r="L23" s="71">
        <f t="shared" si="4"/>
        <v>7270500</v>
      </c>
      <c r="M23" s="71"/>
      <c r="N23" s="71">
        <f>L23+M23</f>
        <v>7270500</v>
      </c>
      <c r="O23" s="71"/>
      <c r="P23" s="71">
        <f t="shared" ref="P23" si="17">N23+O23</f>
        <v>7270500</v>
      </c>
      <c r="Q23" s="71"/>
      <c r="R23" s="71">
        <f t="shared" ref="R23" si="18">P23+Q23</f>
        <v>7270500</v>
      </c>
      <c r="S23" s="71"/>
      <c r="T23" s="71">
        <f t="shared" ref="T23" si="19">R23+S23</f>
        <v>7270500</v>
      </c>
    </row>
    <row r="24" spans="1:20" s="1" customFormat="1" ht="12.75" hidden="1" customHeight="1" x14ac:dyDescent="0.25">
      <c r="A24" s="72"/>
      <c r="B24" s="160" t="s">
        <v>242</v>
      </c>
      <c r="C24" s="160"/>
      <c r="D24" s="160"/>
      <c r="E24" s="160"/>
      <c r="F24" s="70" t="s">
        <v>230</v>
      </c>
      <c r="G24" s="70" t="s">
        <v>253</v>
      </c>
      <c r="H24" s="70" t="s">
        <v>236</v>
      </c>
      <c r="I24" s="70" t="s">
        <v>243</v>
      </c>
      <c r="J24" s="71">
        <f>J25</f>
        <v>2929800</v>
      </c>
      <c r="K24" s="71">
        <f t="shared" ref="K24:T24" si="20">K25</f>
        <v>342000</v>
      </c>
      <c r="L24" s="71">
        <f t="shared" si="4"/>
        <v>3271800</v>
      </c>
      <c r="M24" s="71">
        <f t="shared" si="20"/>
        <v>0</v>
      </c>
      <c r="N24" s="71">
        <f t="shared" si="20"/>
        <v>3271800</v>
      </c>
      <c r="O24" s="71">
        <f t="shared" si="20"/>
        <v>0</v>
      </c>
      <c r="P24" s="71">
        <f t="shared" si="20"/>
        <v>3271800</v>
      </c>
      <c r="Q24" s="71">
        <f t="shared" si="20"/>
        <v>0</v>
      </c>
      <c r="R24" s="71">
        <f t="shared" si="20"/>
        <v>3271800</v>
      </c>
      <c r="S24" s="71">
        <f t="shared" si="20"/>
        <v>0</v>
      </c>
      <c r="T24" s="71">
        <f t="shared" si="20"/>
        <v>3271800</v>
      </c>
    </row>
    <row r="25" spans="1:20" s="1" customFormat="1" ht="12.75" hidden="1" customHeight="1" x14ac:dyDescent="0.25">
      <c r="A25" s="72"/>
      <c r="B25" s="154" t="s">
        <v>244</v>
      </c>
      <c r="C25" s="154"/>
      <c r="D25" s="154"/>
      <c r="E25" s="154"/>
      <c r="F25" s="70" t="s">
        <v>230</v>
      </c>
      <c r="G25" s="70" t="s">
        <v>253</v>
      </c>
      <c r="H25" s="70" t="s">
        <v>236</v>
      </c>
      <c r="I25" s="70" t="s">
        <v>245</v>
      </c>
      <c r="J25" s="71">
        <f>2929767+33</f>
        <v>2929800</v>
      </c>
      <c r="K25" s="71">
        <v>342000</v>
      </c>
      <c r="L25" s="71">
        <f t="shared" si="4"/>
        <v>3271800</v>
      </c>
      <c r="M25" s="71"/>
      <c r="N25" s="71">
        <f>L25+M25</f>
        <v>3271800</v>
      </c>
      <c r="O25" s="71"/>
      <c r="P25" s="71">
        <f t="shared" ref="P25" si="21">N25+O25</f>
        <v>3271800</v>
      </c>
      <c r="Q25" s="71"/>
      <c r="R25" s="71">
        <f t="shared" ref="R25" si="22">P25+Q25</f>
        <v>3271800</v>
      </c>
      <c r="S25" s="71"/>
      <c r="T25" s="71">
        <f t="shared" ref="T25" si="23">R25+S25</f>
        <v>3271800</v>
      </c>
    </row>
    <row r="26" spans="1:20" s="1" customFormat="1" ht="12.75" hidden="1" customHeight="1" x14ac:dyDescent="0.25">
      <c r="A26" s="72"/>
      <c r="B26" s="154" t="s">
        <v>246</v>
      </c>
      <c r="C26" s="154"/>
      <c r="D26" s="154"/>
      <c r="E26" s="154"/>
      <c r="F26" s="70" t="s">
        <v>230</v>
      </c>
      <c r="G26" s="70" t="s">
        <v>253</v>
      </c>
      <c r="H26" s="70" t="s">
        <v>236</v>
      </c>
      <c r="I26" s="70" t="s">
        <v>247</v>
      </c>
      <c r="J26" s="71">
        <f>J27+J28</f>
        <v>244600</v>
      </c>
      <c r="K26" s="71">
        <f t="shared" ref="K26:T26" si="24">K27+K28</f>
        <v>0</v>
      </c>
      <c r="L26" s="71">
        <f t="shared" si="4"/>
        <v>244600</v>
      </c>
      <c r="M26" s="71">
        <f t="shared" si="24"/>
        <v>0</v>
      </c>
      <c r="N26" s="71">
        <f t="shared" si="24"/>
        <v>244600</v>
      </c>
      <c r="O26" s="71">
        <f t="shared" si="24"/>
        <v>0</v>
      </c>
      <c r="P26" s="71">
        <f t="shared" si="24"/>
        <v>244600</v>
      </c>
      <c r="Q26" s="71">
        <f t="shared" si="24"/>
        <v>0</v>
      </c>
      <c r="R26" s="71">
        <f t="shared" si="24"/>
        <v>244600</v>
      </c>
      <c r="S26" s="71">
        <f t="shared" si="24"/>
        <v>0</v>
      </c>
      <c r="T26" s="71">
        <f t="shared" si="24"/>
        <v>244600</v>
      </c>
    </row>
    <row r="27" spans="1:20" s="1" customFormat="1" ht="12.75" hidden="1" customHeight="1" x14ac:dyDescent="0.25">
      <c r="A27" s="72"/>
      <c r="B27" s="154" t="s">
        <v>248</v>
      </c>
      <c r="C27" s="154"/>
      <c r="D27" s="154"/>
      <c r="E27" s="154"/>
      <c r="F27" s="70" t="s">
        <v>230</v>
      </c>
      <c r="G27" s="70" t="s">
        <v>253</v>
      </c>
      <c r="H27" s="70" t="s">
        <v>236</v>
      </c>
      <c r="I27" s="70" t="s">
        <v>249</v>
      </c>
      <c r="J27" s="71">
        <v>150000</v>
      </c>
      <c r="K27" s="71"/>
      <c r="L27" s="71">
        <f t="shared" si="4"/>
        <v>150000</v>
      </c>
      <c r="M27" s="71"/>
      <c r="N27" s="71">
        <f>L27+M27</f>
        <v>150000</v>
      </c>
      <c r="O27" s="71"/>
      <c r="P27" s="71">
        <f t="shared" ref="P27:P28" si="25">N27+O27</f>
        <v>150000</v>
      </c>
      <c r="Q27" s="71"/>
      <c r="R27" s="71">
        <f t="shared" ref="R27:R28" si="26">P27+Q27</f>
        <v>150000</v>
      </c>
      <c r="S27" s="71"/>
      <c r="T27" s="71">
        <f t="shared" ref="T27:T28" si="27">R27+S27</f>
        <v>150000</v>
      </c>
    </row>
    <row r="28" spans="1:20" s="1" customFormat="1" ht="12.75" hidden="1" customHeight="1" x14ac:dyDescent="0.25">
      <c r="A28" s="72"/>
      <c r="B28" s="154" t="s">
        <v>250</v>
      </c>
      <c r="C28" s="154"/>
      <c r="D28" s="154"/>
      <c r="E28" s="154"/>
      <c r="F28" s="70" t="s">
        <v>230</v>
      </c>
      <c r="G28" s="70" t="s">
        <v>253</v>
      </c>
      <c r="H28" s="70" t="s">
        <v>236</v>
      </c>
      <c r="I28" s="70" t="s">
        <v>251</v>
      </c>
      <c r="J28" s="71">
        <v>94600</v>
      </c>
      <c r="K28" s="71"/>
      <c r="L28" s="71">
        <f t="shared" si="4"/>
        <v>94600</v>
      </c>
      <c r="M28" s="71"/>
      <c r="N28" s="71">
        <f>L28+M28</f>
        <v>94600</v>
      </c>
      <c r="O28" s="71"/>
      <c r="P28" s="71">
        <f t="shared" si="25"/>
        <v>94600</v>
      </c>
      <c r="Q28" s="71"/>
      <c r="R28" s="71">
        <f t="shared" si="26"/>
        <v>94600</v>
      </c>
      <c r="S28" s="71"/>
      <c r="T28" s="71">
        <f t="shared" si="27"/>
        <v>94600</v>
      </c>
    </row>
    <row r="29" spans="1:20" s="1" customFormat="1" ht="12.75" hidden="1" customHeight="1" x14ac:dyDescent="0.25">
      <c r="A29" s="206" t="s">
        <v>255</v>
      </c>
      <c r="B29" s="207"/>
      <c r="C29" s="154"/>
      <c r="D29" s="154"/>
      <c r="E29" s="154"/>
      <c r="F29" s="70" t="s">
        <v>230</v>
      </c>
      <c r="G29" s="70" t="s">
        <v>253</v>
      </c>
      <c r="H29" s="70" t="s">
        <v>256</v>
      </c>
      <c r="I29" s="70"/>
      <c r="J29" s="71">
        <f t="shared" ref="J29:T30" si="28">J30</f>
        <v>717800</v>
      </c>
      <c r="K29" s="71">
        <f t="shared" si="28"/>
        <v>228100</v>
      </c>
      <c r="L29" s="71">
        <f t="shared" si="4"/>
        <v>945900</v>
      </c>
      <c r="M29" s="71">
        <f t="shared" si="28"/>
        <v>0</v>
      </c>
      <c r="N29" s="71">
        <f t="shared" si="28"/>
        <v>945900</v>
      </c>
      <c r="O29" s="71">
        <f t="shared" si="28"/>
        <v>0</v>
      </c>
      <c r="P29" s="71">
        <f t="shared" si="28"/>
        <v>945900</v>
      </c>
      <c r="Q29" s="71">
        <f t="shared" si="28"/>
        <v>0</v>
      </c>
      <c r="R29" s="71">
        <f t="shared" si="28"/>
        <v>945900</v>
      </c>
      <c r="S29" s="71">
        <f t="shared" si="28"/>
        <v>0</v>
      </c>
      <c r="T29" s="71">
        <f t="shared" si="28"/>
        <v>945900</v>
      </c>
    </row>
    <row r="30" spans="1:20" s="1" customFormat="1" ht="25.5" hidden="1" customHeight="1" x14ac:dyDescent="0.25">
      <c r="A30" s="154"/>
      <c r="B30" s="154" t="s">
        <v>237</v>
      </c>
      <c r="C30" s="154"/>
      <c r="D30" s="154"/>
      <c r="E30" s="154"/>
      <c r="F30" s="70" t="s">
        <v>238</v>
      </c>
      <c r="G30" s="70" t="s">
        <v>253</v>
      </c>
      <c r="H30" s="70" t="s">
        <v>256</v>
      </c>
      <c r="I30" s="70" t="s">
        <v>239</v>
      </c>
      <c r="J30" s="71">
        <f t="shared" si="28"/>
        <v>717800</v>
      </c>
      <c r="K30" s="71">
        <f t="shared" si="28"/>
        <v>228100</v>
      </c>
      <c r="L30" s="71">
        <f t="shared" si="4"/>
        <v>945900</v>
      </c>
      <c r="M30" s="71">
        <f t="shared" si="28"/>
        <v>0</v>
      </c>
      <c r="N30" s="71">
        <f t="shared" si="28"/>
        <v>945900</v>
      </c>
      <c r="O30" s="71">
        <f t="shared" si="28"/>
        <v>0</v>
      </c>
      <c r="P30" s="71">
        <f t="shared" si="28"/>
        <v>945900</v>
      </c>
      <c r="Q30" s="71">
        <f t="shared" si="28"/>
        <v>0</v>
      </c>
      <c r="R30" s="71">
        <f t="shared" si="28"/>
        <v>945900</v>
      </c>
      <c r="S30" s="71">
        <f t="shared" si="28"/>
        <v>0</v>
      </c>
      <c r="T30" s="71">
        <f t="shared" si="28"/>
        <v>945900</v>
      </c>
    </row>
    <row r="31" spans="1:20" s="1" customFormat="1" ht="12.75" hidden="1" customHeight="1" x14ac:dyDescent="0.25">
      <c r="A31" s="72"/>
      <c r="B31" s="160" t="s">
        <v>240</v>
      </c>
      <c r="C31" s="160"/>
      <c r="D31" s="160"/>
      <c r="E31" s="160"/>
      <c r="F31" s="70" t="s">
        <v>230</v>
      </c>
      <c r="G31" s="70" t="s">
        <v>253</v>
      </c>
      <c r="H31" s="70" t="s">
        <v>256</v>
      </c>
      <c r="I31" s="70" t="s">
        <v>241</v>
      </c>
      <c r="J31" s="71">
        <f>717741+59</f>
        <v>717800</v>
      </c>
      <c r="K31" s="71">
        <f>241100-13000</f>
        <v>228100</v>
      </c>
      <c r="L31" s="71">
        <f t="shared" si="4"/>
        <v>945900</v>
      </c>
      <c r="M31" s="71"/>
      <c r="N31" s="71">
        <f>L31+M31</f>
        <v>945900</v>
      </c>
      <c r="O31" s="71"/>
      <c r="P31" s="71">
        <f t="shared" ref="P31" si="29">N31+O31</f>
        <v>945900</v>
      </c>
      <c r="Q31" s="71"/>
      <c r="R31" s="71">
        <f t="shared" ref="R31" si="30">P31+Q31</f>
        <v>945900</v>
      </c>
      <c r="S31" s="71"/>
      <c r="T31" s="71">
        <f t="shared" ref="T31" si="31">R31+S31</f>
        <v>945900</v>
      </c>
    </row>
    <row r="32" spans="1:20" s="1" customFormat="1" ht="12.75" hidden="1" customHeight="1" x14ac:dyDescent="0.25">
      <c r="A32" s="206" t="s">
        <v>257</v>
      </c>
      <c r="B32" s="207"/>
      <c r="C32" s="154"/>
      <c r="D32" s="154"/>
      <c r="E32" s="154"/>
      <c r="F32" s="70" t="s">
        <v>230</v>
      </c>
      <c r="G32" s="70" t="s">
        <v>253</v>
      </c>
      <c r="H32" s="70" t="s">
        <v>258</v>
      </c>
      <c r="I32" s="70"/>
      <c r="J32" s="71">
        <f>J33</f>
        <v>19000</v>
      </c>
      <c r="K32" s="71">
        <f t="shared" ref="K32:T32" si="32">K33</f>
        <v>0</v>
      </c>
      <c r="L32" s="71">
        <f t="shared" si="4"/>
        <v>19000</v>
      </c>
      <c r="M32" s="71">
        <f t="shared" si="32"/>
        <v>0</v>
      </c>
      <c r="N32" s="71">
        <f t="shared" si="32"/>
        <v>19000</v>
      </c>
      <c r="O32" s="71">
        <f t="shared" si="32"/>
        <v>0</v>
      </c>
      <c r="P32" s="71">
        <f t="shared" si="32"/>
        <v>19000</v>
      </c>
      <c r="Q32" s="71">
        <f t="shared" si="32"/>
        <v>0</v>
      </c>
      <c r="R32" s="71">
        <f t="shared" si="32"/>
        <v>19000</v>
      </c>
      <c r="S32" s="71">
        <f t="shared" si="32"/>
        <v>0</v>
      </c>
      <c r="T32" s="71">
        <f t="shared" si="32"/>
        <v>19000</v>
      </c>
    </row>
    <row r="33" spans="1:20" s="1" customFormat="1" ht="12.75" hidden="1" customHeight="1" x14ac:dyDescent="0.25">
      <c r="A33" s="206" t="s">
        <v>259</v>
      </c>
      <c r="B33" s="207"/>
      <c r="C33" s="150"/>
      <c r="D33" s="150"/>
      <c r="E33" s="154"/>
      <c r="F33" s="70" t="s">
        <v>230</v>
      </c>
      <c r="G33" s="70" t="s">
        <v>253</v>
      </c>
      <c r="H33" s="70" t="s">
        <v>260</v>
      </c>
      <c r="I33" s="70"/>
      <c r="J33" s="71">
        <f>J34+J37</f>
        <v>19000</v>
      </c>
      <c r="K33" s="71">
        <f t="shared" ref="K33:T33" si="33">K34+K37</f>
        <v>0</v>
      </c>
      <c r="L33" s="71">
        <f t="shared" si="4"/>
        <v>19000</v>
      </c>
      <c r="M33" s="71">
        <f t="shared" si="33"/>
        <v>0</v>
      </c>
      <c r="N33" s="71">
        <f t="shared" si="33"/>
        <v>19000</v>
      </c>
      <c r="O33" s="71">
        <f t="shared" si="33"/>
        <v>0</v>
      </c>
      <c r="P33" s="71">
        <f t="shared" si="33"/>
        <v>19000</v>
      </c>
      <c r="Q33" s="71">
        <f t="shared" si="33"/>
        <v>0</v>
      </c>
      <c r="R33" s="71">
        <f t="shared" si="33"/>
        <v>19000</v>
      </c>
      <c r="S33" s="71">
        <f t="shared" si="33"/>
        <v>0</v>
      </c>
      <c r="T33" s="71">
        <f t="shared" si="33"/>
        <v>19000</v>
      </c>
    </row>
    <row r="34" spans="1:20" s="1" customFormat="1" ht="12.75" hidden="1" customHeight="1" x14ac:dyDescent="0.25">
      <c r="A34" s="206" t="s">
        <v>261</v>
      </c>
      <c r="B34" s="207"/>
      <c r="C34" s="154"/>
      <c r="D34" s="154"/>
      <c r="E34" s="154"/>
      <c r="F34" s="70" t="s">
        <v>230</v>
      </c>
      <c r="G34" s="70" t="s">
        <v>253</v>
      </c>
      <c r="H34" s="70" t="s">
        <v>262</v>
      </c>
      <c r="I34" s="70"/>
      <c r="J34" s="71">
        <f>J35</f>
        <v>15500</v>
      </c>
      <c r="K34" s="71">
        <f t="shared" ref="K34:T35" si="34">K35</f>
        <v>0</v>
      </c>
      <c r="L34" s="71">
        <f t="shared" si="4"/>
        <v>15500</v>
      </c>
      <c r="M34" s="71">
        <f t="shared" si="34"/>
        <v>0</v>
      </c>
      <c r="N34" s="71">
        <f t="shared" si="34"/>
        <v>15500</v>
      </c>
      <c r="O34" s="71">
        <f t="shared" si="34"/>
        <v>0</v>
      </c>
      <c r="P34" s="71">
        <f t="shared" si="34"/>
        <v>15500</v>
      </c>
      <c r="Q34" s="71">
        <f t="shared" si="34"/>
        <v>0</v>
      </c>
      <c r="R34" s="71">
        <f t="shared" si="34"/>
        <v>15500</v>
      </c>
      <c r="S34" s="71">
        <f t="shared" si="34"/>
        <v>0</v>
      </c>
      <c r="T34" s="71">
        <f t="shared" si="34"/>
        <v>15500</v>
      </c>
    </row>
    <row r="35" spans="1:20" s="1" customFormat="1" ht="12.75" hidden="1" customHeight="1" x14ac:dyDescent="0.25">
      <c r="A35" s="72"/>
      <c r="B35" s="160" t="s">
        <v>242</v>
      </c>
      <c r="C35" s="160"/>
      <c r="D35" s="160"/>
      <c r="E35" s="160"/>
      <c r="F35" s="70" t="s">
        <v>230</v>
      </c>
      <c r="G35" s="70" t="s">
        <v>253</v>
      </c>
      <c r="H35" s="70" t="s">
        <v>262</v>
      </c>
      <c r="I35" s="70" t="s">
        <v>243</v>
      </c>
      <c r="J35" s="71">
        <f>J36</f>
        <v>15500</v>
      </c>
      <c r="K35" s="71">
        <f t="shared" si="34"/>
        <v>0</v>
      </c>
      <c r="L35" s="71">
        <f t="shared" si="4"/>
        <v>15500</v>
      </c>
      <c r="M35" s="71">
        <f t="shared" si="34"/>
        <v>0</v>
      </c>
      <c r="N35" s="71">
        <f t="shared" si="34"/>
        <v>15500</v>
      </c>
      <c r="O35" s="71">
        <f t="shared" si="34"/>
        <v>0</v>
      </c>
      <c r="P35" s="71">
        <f t="shared" si="34"/>
        <v>15500</v>
      </c>
      <c r="Q35" s="71">
        <f t="shared" si="34"/>
        <v>0</v>
      </c>
      <c r="R35" s="71">
        <f t="shared" si="34"/>
        <v>15500</v>
      </c>
      <c r="S35" s="71">
        <f t="shared" si="34"/>
        <v>0</v>
      </c>
      <c r="T35" s="71">
        <f t="shared" si="34"/>
        <v>15500</v>
      </c>
    </row>
    <row r="36" spans="1:20" s="1" customFormat="1" ht="12.75" hidden="1" customHeight="1" x14ac:dyDescent="0.25">
      <c r="A36" s="72"/>
      <c r="B36" s="154" t="s">
        <v>244</v>
      </c>
      <c r="C36" s="154"/>
      <c r="D36" s="154"/>
      <c r="E36" s="154"/>
      <c r="F36" s="70" t="s">
        <v>230</v>
      </c>
      <c r="G36" s="70" t="s">
        <v>253</v>
      </c>
      <c r="H36" s="70" t="s">
        <v>262</v>
      </c>
      <c r="I36" s="70" t="s">
        <v>245</v>
      </c>
      <c r="J36" s="71">
        <v>15500</v>
      </c>
      <c r="K36" s="71"/>
      <c r="L36" s="71">
        <f t="shared" si="4"/>
        <v>15500</v>
      </c>
      <c r="M36" s="71"/>
      <c r="N36" s="71">
        <f>L36+M36</f>
        <v>15500</v>
      </c>
      <c r="O36" s="71"/>
      <c r="P36" s="71">
        <f t="shared" ref="P36" si="35">N36+O36</f>
        <v>15500</v>
      </c>
      <c r="Q36" s="71"/>
      <c r="R36" s="71">
        <f t="shared" ref="R36" si="36">P36+Q36</f>
        <v>15500</v>
      </c>
      <c r="S36" s="71"/>
      <c r="T36" s="71">
        <f t="shared" ref="T36" si="37">R36+S36</f>
        <v>15500</v>
      </c>
    </row>
    <row r="37" spans="1:20" s="1" customFormat="1" ht="12.75" hidden="1" customHeight="1" x14ac:dyDescent="0.25">
      <c r="A37" s="206" t="s">
        <v>263</v>
      </c>
      <c r="B37" s="207"/>
      <c r="C37" s="154"/>
      <c r="D37" s="154"/>
      <c r="E37" s="154"/>
      <c r="F37" s="70" t="s">
        <v>230</v>
      </c>
      <c r="G37" s="70" t="s">
        <v>253</v>
      </c>
      <c r="H37" s="70" t="s">
        <v>264</v>
      </c>
      <c r="I37" s="70"/>
      <c r="J37" s="71">
        <f t="shared" ref="J37:T38" si="38">J38</f>
        <v>3500</v>
      </c>
      <c r="K37" s="71">
        <f t="shared" si="38"/>
        <v>0</v>
      </c>
      <c r="L37" s="71">
        <f t="shared" si="4"/>
        <v>3500</v>
      </c>
      <c r="M37" s="71">
        <f t="shared" si="38"/>
        <v>0</v>
      </c>
      <c r="N37" s="71">
        <f t="shared" si="38"/>
        <v>3500</v>
      </c>
      <c r="O37" s="71">
        <f t="shared" si="38"/>
        <v>0</v>
      </c>
      <c r="P37" s="71">
        <f t="shared" si="38"/>
        <v>3500</v>
      </c>
      <c r="Q37" s="71">
        <f t="shared" si="38"/>
        <v>0</v>
      </c>
      <c r="R37" s="71">
        <f t="shared" si="38"/>
        <v>3500</v>
      </c>
      <c r="S37" s="71">
        <f t="shared" si="38"/>
        <v>0</v>
      </c>
      <c r="T37" s="71">
        <f t="shared" si="38"/>
        <v>3500</v>
      </c>
    </row>
    <row r="38" spans="1:20" s="1" customFormat="1" ht="12.75" hidden="1" customHeight="1" x14ac:dyDescent="0.25">
      <c r="A38" s="72"/>
      <c r="B38" s="160" t="s">
        <v>242</v>
      </c>
      <c r="C38" s="160"/>
      <c r="D38" s="160"/>
      <c r="E38" s="160"/>
      <c r="F38" s="70" t="s">
        <v>230</v>
      </c>
      <c r="G38" s="70" t="s">
        <v>253</v>
      </c>
      <c r="H38" s="70" t="s">
        <v>264</v>
      </c>
      <c r="I38" s="70" t="s">
        <v>243</v>
      </c>
      <c r="J38" s="71">
        <f t="shared" si="38"/>
        <v>3500</v>
      </c>
      <c r="K38" s="71">
        <f t="shared" si="38"/>
        <v>0</v>
      </c>
      <c r="L38" s="71">
        <f t="shared" si="4"/>
        <v>3500</v>
      </c>
      <c r="M38" s="71">
        <f t="shared" si="38"/>
        <v>0</v>
      </c>
      <c r="N38" s="71">
        <f t="shared" si="38"/>
        <v>3500</v>
      </c>
      <c r="O38" s="71">
        <f t="shared" si="38"/>
        <v>0</v>
      </c>
      <c r="P38" s="71">
        <f t="shared" si="38"/>
        <v>3500</v>
      </c>
      <c r="Q38" s="71">
        <f t="shared" si="38"/>
        <v>0</v>
      </c>
      <c r="R38" s="71">
        <f t="shared" si="38"/>
        <v>3500</v>
      </c>
      <c r="S38" s="71">
        <f t="shared" si="38"/>
        <v>0</v>
      </c>
      <c r="T38" s="71">
        <f t="shared" si="38"/>
        <v>3500</v>
      </c>
    </row>
    <row r="39" spans="1:20" s="1" customFormat="1" ht="12.75" hidden="1" customHeight="1" x14ac:dyDescent="0.25">
      <c r="A39" s="72"/>
      <c r="B39" s="154" t="s">
        <v>244</v>
      </c>
      <c r="C39" s="154"/>
      <c r="D39" s="154"/>
      <c r="E39" s="154"/>
      <c r="F39" s="70" t="s">
        <v>230</v>
      </c>
      <c r="G39" s="70" t="s">
        <v>253</v>
      </c>
      <c r="H39" s="70" t="s">
        <v>264</v>
      </c>
      <c r="I39" s="70" t="s">
        <v>245</v>
      </c>
      <c r="J39" s="71">
        <v>3500</v>
      </c>
      <c r="K39" s="71"/>
      <c r="L39" s="71">
        <f t="shared" si="4"/>
        <v>3500</v>
      </c>
      <c r="M39" s="71"/>
      <c r="N39" s="71">
        <f>L39+M39</f>
        <v>3500</v>
      </c>
      <c r="O39" s="71"/>
      <c r="P39" s="71">
        <f t="shared" ref="P39" si="39">N39+O39</f>
        <v>3500</v>
      </c>
      <c r="Q39" s="71"/>
      <c r="R39" s="71">
        <f t="shared" ref="R39" si="40">P39+Q39</f>
        <v>3500</v>
      </c>
      <c r="S39" s="71"/>
      <c r="T39" s="71">
        <f t="shared" ref="T39" si="41">R39+S39</f>
        <v>3500</v>
      </c>
    </row>
    <row r="40" spans="1:20" s="69" customFormat="1" ht="12.75" hidden="1" customHeight="1" x14ac:dyDescent="0.25">
      <c r="A40" s="202" t="s">
        <v>265</v>
      </c>
      <c r="B40" s="203"/>
      <c r="C40" s="156"/>
      <c r="D40" s="156"/>
      <c r="E40" s="156"/>
      <c r="F40" s="67" t="s">
        <v>230</v>
      </c>
      <c r="G40" s="67" t="s">
        <v>266</v>
      </c>
      <c r="H40" s="67"/>
      <c r="I40" s="67"/>
      <c r="J40" s="68">
        <f>J41+J53</f>
        <v>3662600</v>
      </c>
      <c r="K40" s="68">
        <f t="shared" ref="K40:T40" si="42">K41+K53</f>
        <v>792000</v>
      </c>
      <c r="L40" s="71">
        <f t="shared" si="4"/>
        <v>4454600</v>
      </c>
      <c r="M40" s="68">
        <f t="shared" si="42"/>
        <v>0</v>
      </c>
      <c r="N40" s="68">
        <f t="shared" si="42"/>
        <v>4454600</v>
      </c>
      <c r="O40" s="68">
        <f t="shared" si="42"/>
        <v>0</v>
      </c>
      <c r="P40" s="68">
        <f t="shared" si="42"/>
        <v>4454600</v>
      </c>
      <c r="Q40" s="68">
        <f t="shared" si="42"/>
        <v>0</v>
      </c>
      <c r="R40" s="68">
        <f t="shared" si="42"/>
        <v>4454600</v>
      </c>
      <c r="S40" s="68">
        <f t="shared" si="42"/>
        <v>0</v>
      </c>
      <c r="T40" s="68">
        <f t="shared" si="42"/>
        <v>4454600</v>
      </c>
    </row>
    <row r="41" spans="1:20" s="1" customFormat="1" ht="12.75" hidden="1" customHeight="1" x14ac:dyDescent="0.25">
      <c r="A41" s="206" t="s">
        <v>233</v>
      </c>
      <c r="B41" s="207"/>
      <c r="C41" s="154"/>
      <c r="D41" s="154"/>
      <c r="E41" s="154"/>
      <c r="F41" s="70" t="s">
        <v>230</v>
      </c>
      <c r="G41" s="70" t="s">
        <v>266</v>
      </c>
      <c r="H41" s="70" t="s">
        <v>254</v>
      </c>
      <c r="I41" s="70"/>
      <c r="J41" s="71">
        <f>J42+J50</f>
        <v>3644600</v>
      </c>
      <c r="K41" s="71">
        <f t="shared" ref="K41:T41" si="43">K42+K50</f>
        <v>792000</v>
      </c>
      <c r="L41" s="71">
        <f t="shared" si="4"/>
        <v>4436600</v>
      </c>
      <c r="M41" s="71">
        <f t="shared" si="43"/>
        <v>0</v>
      </c>
      <c r="N41" s="71">
        <f t="shared" si="43"/>
        <v>4436600</v>
      </c>
      <c r="O41" s="71">
        <f t="shared" si="43"/>
        <v>0</v>
      </c>
      <c r="P41" s="71">
        <f t="shared" si="43"/>
        <v>4436600</v>
      </c>
      <c r="Q41" s="71">
        <f t="shared" si="43"/>
        <v>0</v>
      </c>
      <c r="R41" s="71">
        <f t="shared" si="43"/>
        <v>4436600</v>
      </c>
      <c r="S41" s="71">
        <f t="shared" si="43"/>
        <v>0</v>
      </c>
      <c r="T41" s="71">
        <f t="shared" si="43"/>
        <v>4436600</v>
      </c>
    </row>
    <row r="42" spans="1:20" s="1" customFormat="1" ht="12.75" hidden="1" customHeight="1" x14ac:dyDescent="0.25">
      <c r="A42" s="206" t="s">
        <v>235</v>
      </c>
      <c r="B42" s="207"/>
      <c r="C42" s="154"/>
      <c r="D42" s="154"/>
      <c r="E42" s="154"/>
      <c r="F42" s="70" t="s">
        <v>230</v>
      </c>
      <c r="G42" s="70" t="s">
        <v>266</v>
      </c>
      <c r="H42" s="70" t="s">
        <v>236</v>
      </c>
      <c r="I42" s="70"/>
      <c r="J42" s="71">
        <f>J43+J45+J47</f>
        <v>3346300</v>
      </c>
      <c r="K42" s="71">
        <f t="shared" ref="K42:T42" si="44">K43+K45+K47</f>
        <v>721800</v>
      </c>
      <c r="L42" s="71">
        <f t="shared" si="4"/>
        <v>4068100</v>
      </c>
      <c r="M42" s="71">
        <f t="shared" si="44"/>
        <v>0</v>
      </c>
      <c r="N42" s="71">
        <f t="shared" si="44"/>
        <v>4068100</v>
      </c>
      <c r="O42" s="71">
        <f t="shared" si="44"/>
        <v>0</v>
      </c>
      <c r="P42" s="71">
        <f t="shared" si="44"/>
        <v>4068100</v>
      </c>
      <c r="Q42" s="71">
        <f t="shared" si="44"/>
        <v>0</v>
      </c>
      <c r="R42" s="71">
        <f t="shared" si="44"/>
        <v>4068100</v>
      </c>
      <c r="S42" s="71">
        <f t="shared" si="44"/>
        <v>0</v>
      </c>
      <c r="T42" s="71">
        <f t="shared" si="44"/>
        <v>4068100</v>
      </c>
    </row>
    <row r="43" spans="1:20" s="1" customFormat="1" ht="25.5" hidden="1" customHeight="1" x14ac:dyDescent="0.25">
      <c r="A43" s="154"/>
      <c r="B43" s="154" t="s">
        <v>237</v>
      </c>
      <c r="C43" s="154"/>
      <c r="D43" s="154"/>
      <c r="E43" s="154"/>
      <c r="F43" s="70" t="s">
        <v>238</v>
      </c>
      <c r="G43" s="70" t="s">
        <v>266</v>
      </c>
      <c r="H43" s="70" t="s">
        <v>236</v>
      </c>
      <c r="I43" s="70" t="s">
        <v>239</v>
      </c>
      <c r="J43" s="71">
        <f>J44</f>
        <v>2954700</v>
      </c>
      <c r="K43" s="71">
        <f t="shared" ref="K43:T43" si="45">K44</f>
        <v>630300</v>
      </c>
      <c r="L43" s="71">
        <f t="shared" si="4"/>
        <v>3585000</v>
      </c>
      <c r="M43" s="71">
        <f t="shared" si="45"/>
        <v>0</v>
      </c>
      <c r="N43" s="71">
        <f t="shared" si="45"/>
        <v>3585000</v>
      </c>
      <c r="O43" s="71">
        <f t="shared" si="45"/>
        <v>0</v>
      </c>
      <c r="P43" s="71">
        <f t="shared" si="45"/>
        <v>3585000</v>
      </c>
      <c r="Q43" s="71">
        <f t="shared" si="45"/>
        <v>0</v>
      </c>
      <c r="R43" s="71">
        <f t="shared" si="45"/>
        <v>3585000</v>
      </c>
      <c r="S43" s="71">
        <f t="shared" si="45"/>
        <v>0</v>
      </c>
      <c r="T43" s="71">
        <f t="shared" si="45"/>
        <v>3585000</v>
      </c>
    </row>
    <row r="44" spans="1:20" s="1" customFormat="1" ht="12.75" hidden="1" customHeight="1" x14ac:dyDescent="0.25">
      <c r="A44" s="72"/>
      <c r="B44" s="160" t="s">
        <v>240</v>
      </c>
      <c r="C44" s="160"/>
      <c r="D44" s="160"/>
      <c r="E44" s="160"/>
      <c r="F44" s="70" t="s">
        <v>230</v>
      </c>
      <c r="G44" s="70" t="s">
        <v>266</v>
      </c>
      <c r="H44" s="70" t="s">
        <v>236</v>
      </c>
      <c r="I44" s="70" t="s">
        <v>241</v>
      </c>
      <c r="J44" s="71">
        <f>2954645+55</f>
        <v>2954700</v>
      </c>
      <c r="K44" s="71">
        <f>679600-49300</f>
        <v>630300</v>
      </c>
      <c r="L44" s="71">
        <f t="shared" si="4"/>
        <v>3585000</v>
      </c>
      <c r="M44" s="71"/>
      <c r="N44" s="71">
        <f>L44+M44</f>
        <v>3585000</v>
      </c>
      <c r="O44" s="71"/>
      <c r="P44" s="71">
        <f t="shared" ref="P44" si="46">N44+O44</f>
        <v>3585000</v>
      </c>
      <c r="Q44" s="71"/>
      <c r="R44" s="71">
        <f t="shared" ref="R44" si="47">P44+Q44</f>
        <v>3585000</v>
      </c>
      <c r="S44" s="71"/>
      <c r="T44" s="71">
        <f t="shared" ref="T44" si="48">R44+S44</f>
        <v>3585000</v>
      </c>
    </row>
    <row r="45" spans="1:20" s="1" customFormat="1" ht="15.75" customHeight="1" x14ac:dyDescent="0.25">
      <c r="A45" s="72"/>
      <c r="B45" s="160" t="s">
        <v>242</v>
      </c>
      <c r="C45" s="160"/>
      <c r="D45" s="160"/>
      <c r="E45" s="160"/>
      <c r="F45" s="70" t="s">
        <v>230</v>
      </c>
      <c r="G45" s="70" t="s">
        <v>266</v>
      </c>
      <c r="H45" s="70" t="s">
        <v>236</v>
      </c>
      <c r="I45" s="70" t="s">
        <v>243</v>
      </c>
      <c r="J45" s="71">
        <f>J46</f>
        <v>384000</v>
      </c>
      <c r="K45" s="71">
        <f t="shared" ref="K45:T45" si="49">K46</f>
        <v>91500</v>
      </c>
      <c r="L45" s="71">
        <f t="shared" si="4"/>
        <v>475500</v>
      </c>
      <c r="M45" s="71">
        <f t="shared" si="49"/>
        <v>0</v>
      </c>
      <c r="N45" s="71">
        <f t="shared" si="49"/>
        <v>475500</v>
      </c>
      <c r="O45" s="71">
        <f t="shared" si="49"/>
        <v>0</v>
      </c>
      <c r="P45" s="71">
        <f t="shared" si="49"/>
        <v>475500</v>
      </c>
      <c r="Q45" s="71">
        <f t="shared" si="49"/>
        <v>0</v>
      </c>
      <c r="R45" s="71">
        <f t="shared" si="49"/>
        <v>475500</v>
      </c>
      <c r="S45" s="71">
        <f t="shared" si="49"/>
        <v>-4000</v>
      </c>
      <c r="T45" s="71">
        <f t="shared" si="49"/>
        <v>471500</v>
      </c>
    </row>
    <row r="46" spans="1:20" s="1" customFormat="1" ht="15.75" customHeight="1" x14ac:dyDescent="0.25">
      <c r="A46" s="72"/>
      <c r="B46" s="154" t="s">
        <v>244</v>
      </c>
      <c r="C46" s="154"/>
      <c r="D46" s="154"/>
      <c r="E46" s="154"/>
      <c r="F46" s="70" t="s">
        <v>230</v>
      </c>
      <c r="G46" s="70" t="s">
        <v>266</v>
      </c>
      <c r="H46" s="70" t="s">
        <v>236</v>
      </c>
      <c r="I46" s="70" t="s">
        <v>245</v>
      </c>
      <c r="J46" s="71">
        <v>384000</v>
      </c>
      <c r="K46" s="71">
        <v>91500</v>
      </c>
      <c r="L46" s="71">
        <f t="shared" si="4"/>
        <v>475500</v>
      </c>
      <c r="M46" s="71"/>
      <c r="N46" s="71">
        <f>L46+M46</f>
        <v>475500</v>
      </c>
      <c r="O46" s="71"/>
      <c r="P46" s="71">
        <f t="shared" ref="P46" si="50">N46+O46</f>
        <v>475500</v>
      </c>
      <c r="Q46" s="71"/>
      <c r="R46" s="71">
        <f t="shared" ref="R46" si="51">P46+Q46</f>
        <v>475500</v>
      </c>
      <c r="S46" s="71">
        <v>-4000</v>
      </c>
      <c r="T46" s="71">
        <f t="shared" ref="T46" si="52">R46+S46</f>
        <v>471500</v>
      </c>
    </row>
    <row r="47" spans="1:20" s="1" customFormat="1" ht="15.75" customHeight="1" x14ac:dyDescent="0.25">
      <c r="A47" s="72"/>
      <c r="B47" s="154" t="s">
        <v>246</v>
      </c>
      <c r="C47" s="154"/>
      <c r="D47" s="154"/>
      <c r="E47" s="154"/>
      <c r="F47" s="70" t="s">
        <v>230</v>
      </c>
      <c r="G47" s="70" t="s">
        <v>266</v>
      </c>
      <c r="H47" s="70" t="s">
        <v>236</v>
      </c>
      <c r="I47" s="70" t="s">
        <v>247</v>
      </c>
      <c r="J47" s="71">
        <f>J48+J49</f>
        <v>7600</v>
      </c>
      <c r="K47" s="71">
        <f t="shared" ref="K47:T47" si="53">K48+K49</f>
        <v>0</v>
      </c>
      <c r="L47" s="71">
        <f t="shared" si="4"/>
        <v>7600</v>
      </c>
      <c r="M47" s="71">
        <f t="shared" si="53"/>
        <v>0</v>
      </c>
      <c r="N47" s="71">
        <f t="shared" si="53"/>
        <v>7600</v>
      </c>
      <c r="O47" s="71">
        <f t="shared" si="53"/>
        <v>0</v>
      </c>
      <c r="P47" s="71">
        <f t="shared" si="53"/>
        <v>7600</v>
      </c>
      <c r="Q47" s="71">
        <f t="shared" si="53"/>
        <v>0</v>
      </c>
      <c r="R47" s="71">
        <f t="shared" si="53"/>
        <v>7600</v>
      </c>
      <c r="S47" s="71">
        <f t="shared" si="53"/>
        <v>4000</v>
      </c>
      <c r="T47" s="71">
        <f t="shared" si="53"/>
        <v>11600</v>
      </c>
    </row>
    <row r="48" spans="1:20" s="1" customFormat="1" ht="15.75" customHeight="1" x14ac:dyDescent="0.25">
      <c r="A48" s="72"/>
      <c r="B48" s="154" t="s">
        <v>248</v>
      </c>
      <c r="C48" s="154"/>
      <c r="D48" s="154"/>
      <c r="E48" s="154"/>
      <c r="F48" s="70" t="s">
        <v>230</v>
      </c>
      <c r="G48" s="70" t="s">
        <v>266</v>
      </c>
      <c r="H48" s="70" t="s">
        <v>236</v>
      </c>
      <c r="I48" s="70" t="s">
        <v>249</v>
      </c>
      <c r="J48" s="71">
        <v>6000</v>
      </c>
      <c r="K48" s="71"/>
      <c r="L48" s="71">
        <f t="shared" si="4"/>
        <v>6000</v>
      </c>
      <c r="M48" s="71"/>
      <c r="N48" s="71">
        <f>L48+M48</f>
        <v>6000</v>
      </c>
      <c r="O48" s="71"/>
      <c r="P48" s="71">
        <f t="shared" ref="P48:P49" si="54">N48+O48</f>
        <v>6000</v>
      </c>
      <c r="Q48" s="71"/>
      <c r="R48" s="71">
        <f t="shared" ref="R48:R49" si="55">P48+Q48</f>
        <v>6000</v>
      </c>
      <c r="S48" s="71">
        <v>4000</v>
      </c>
      <c r="T48" s="71">
        <f t="shared" ref="T48:T49" si="56">R48+S48</f>
        <v>10000</v>
      </c>
    </row>
    <row r="49" spans="1:20" s="1" customFormat="1" ht="12.75" hidden="1" customHeight="1" x14ac:dyDescent="0.25">
      <c r="A49" s="72"/>
      <c r="B49" s="154" t="s">
        <v>250</v>
      </c>
      <c r="C49" s="154"/>
      <c r="D49" s="154"/>
      <c r="E49" s="154"/>
      <c r="F49" s="70" t="s">
        <v>230</v>
      </c>
      <c r="G49" s="70" t="s">
        <v>266</v>
      </c>
      <c r="H49" s="70" t="s">
        <v>236</v>
      </c>
      <c r="I49" s="70" t="s">
        <v>251</v>
      </c>
      <c r="J49" s="71">
        <v>1600</v>
      </c>
      <c r="K49" s="71"/>
      <c r="L49" s="71">
        <f t="shared" si="4"/>
        <v>1600</v>
      </c>
      <c r="M49" s="71"/>
      <c r="N49" s="71">
        <f>L49+M49</f>
        <v>1600</v>
      </c>
      <c r="O49" s="71"/>
      <c r="P49" s="71">
        <f t="shared" si="54"/>
        <v>1600</v>
      </c>
      <c r="Q49" s="71"/>
      <c r="R49" s="71">
        <f t="shared" si="55"/>
        <v>1600</v>
      </c>
      <c r="S49" s="71"/>
      <c r="T49" s="71">
        <f t="shared" si="56"/>
        <v>1600</v>
      </c>
    </row>
    <row r="50" spans="1:20" s="1" customFormat="1" ht="12.75" hidden="1" customHeight="1" x14ac:dyDescent="0.25">
      <c r="A50" s="206" t="s">
        <v>267</v>
      </c>
      <c r="B50" s="207"/>
      <c r="C50" s="154"/>
      <c r="D50" s="154"/>
      <c r="E50" s="154"/>
      <c r="F50" s="70" t="s">
        <v>230</v>
      </c>
      <c r="G50" s="70" t="s">
        <v>266</v>
      </c>
      <c r="H50" s="70" t="s">
        <v>268</v>
      </c>
      <c r="I50" s="70"/>
      <c r="J50" s="71">
        <f t="shared" ref="J50:T51" si="57">J51</f>
        <v>298300</v>
      </c>
      <c r="K50" s="71">
        <f t="shared" si="57"/>
        <v>70200</v>
      </c>
      <c r="L50" s="71">
        <f t="shared" si="4"/>
        <v>368500</v>
      </c>
      <c r="M50" s="71">
        <f t="shared" si="57"/>
        <v>0</v>
      </c>
      <c r="N50" s="71">
        <f t="shared" si="57"/>
        <v>368500</v>
      </c>
      <c r="O50" s="71">
        <f t="shared" si="57"/>
        <v>0</v>
      </c>
      <c r="P50" s="71">
        <f t="shared" si="57"/>
        <v>368500</v>
      </c>
      <c r="Q50" s="71">
        <f t="shared" si="57"/>
        <v>0</v>
      </c>
      <c r="R50" s="71">
        <f t="shared" si="57"/>
        <v>368500</v>
      </c>
      <c r="S50" s="71">
        <f t="shared" si="57"/>
        <v>0</v>
      </c>
      <c r="T50" s="71">
        <f t="shared" si="57"/>
        <v>368500</v>
      </c>
    </row>
    <row r="51" spans="1:20" s="1" customFormat="1" ht="25.5" hidden="1" customHeight="1" x14ac:dyDescent="0.25">
      <c r="A51" s="154"/>
      <c r="B51" s="154" t="s">
        <v>237</v>
      </c>
      <c r="C51" s="154"/>
      <c r="D51" s="154"/>
      <c r="E51" s="154"/>
      <c r="F51" s="70" t="s">
        <v>238</v>
      </c>
      <c r="G51" s="70" t="s">
        <v>266</v>
      </c>
      <c r="H51" s="70" t="s">
        <v>268</v>
      </c>
      <c r="I51" s="70" t="s">
        <v>239</v>
      </c>
      <c r="J51" s="71">
        <f t="shared" si="57"/>
        <v>298300</v>
      </c>
      <c r="K51" s="71">
        <f t="shared" si="57"/>
        <v>70200</v>
      </c>
      <c r="L51" s="71">
        <f t="shared" si="4"/>
        <v>368500</v>
      </c>
      <c r="M51" s="71">
        <f t="shared" si="57"/>
        <v>0</v>
      </c>
      <c r="N51" s="71">
        <f t="shared" si="57"/>
        <v>368500</v>
      </c>
      <c r="O51" s="71">
        <f t="shared" si="57"/>
        <v>0</v>
      </c>
      <c r="P51" s="71">
        <f t="shared" si="57"/>
        <v>368500</v>
      </c>
      <c r="Q51" s="71">
        <f t="shared" si="57"/>
        <v>0</v>
      </c>
      <c r="R51" s="71">
        <f t="shared" si="57"/>
        <v>368500</v>
      </c>
      <c r="S51" s="71">
        <f t="shared" si="57"/>
        <v>0</v>
      </c>
      <c r="T51" s="71">
        <f t="shared" si="57"/>
        <v>368500</v>
      </c>
    </row>
    <row r="52" spans="1:20" s="1" customFormat="1" ht="12.75" hidden="1" customHeight="1" x14ac:dyDescent="0.25">
      <c r="A52" s="72"/>
      <c r="B52" s="160" t="s">
        <v>240</v>
      </c>
      <c r="C52" s="160"/>
      <c r="D52" s="160"/>
      <c r="E52" s="160"/>
      <c r="F52" s="70" t="s">
        <v>230</v>
      </c>
      <c r="G52" s="70" t="s">
        <v>266</v>
      </c>
      <c r="H52" s="70" t="s">
        <v>268</v>
      </c>
      <c r="I52" s="70" t="s">
        <v>241</v>
      </c>
      <c r="J52" s="71">
        <f>298287+13</f>
        <v>298300</v>
      </c>
      <c r="K52" s="71">
        <f>75300-5100</f>
        <v>70200</v>
      </c>
      <c r="L52" s="71">
        <f t="shared" si="4"/>
        <v>368500</v>
      </c>
      <c r="M52" s="71"/>
      <c r="N52" s="71">
        <f>L52+M52</f>
        <v>368500</v>
      </c>
      <c r="O52" s="71"/>
      <c r="P52" s="71">
        <f t="shared" ref="P52" si="58">N52+O52</f>
        <v>368500</v>
      </c>
      <c r="Q52" s="71"/>
      <c r="R52" s="71">
        <f t="shared" ref="R52" si="59">P52+Q52</f>
        <v>368500</v>
      </c>
      <c r="S52" s="71"/>
      <c r="T52" s="71">
        <f t="shared" ref="T52" si="60">R52+S52</f>
        <v>368500</v>
      </c>
    </row>
    <row r="53" spans="1:20" s="1" customFormat="1" ht="12.75" hidden="1" customHeight="1" x14ac:dyDescent="0.25">
      <c r="A53" s="206" t="s">
        <v>257</v>
      </c>
      <c r="B53" s="207"/>
      <c r="C53" s="154"/>
      <c r="D53" s="154"/>
      <c r="E53" s="154"/>
      <c r="F53" s="70" t="s">
        <v>230</v>
      </c>
      <c r="G53" s="70" t="s">
        <v>266</v>
      </c>
      <c r="H53" s="70" t="s">
        <v>258</v>
      </c>
      <c r="I53" s="70"/>
      <c r="J53" s="71">
        <f>J54</f>
        <v>18000</v>
      </c>
      <c r="K53" s="71">
        <f t="shared" ref="K53:T56" si="61">K54</f>
        <v>0</v>
      </c>
      <c r="L53" s="71">
        <f t="shared" si="4"/>
        <v>18000</v>
      </c>
      <c r="M53" s="71">
        <f t="shared" si="61"/>
        <v>0</v>
      </c>
      <c r="N53" s="71">
        <f t="shared" si="61"/>
        <v>18000</v>
      </c>
      <c r="O53" s="71">
        <f t="shared" si="61"/>
        <v>0</v>
      </c>
      <c r="P53" s="71">
        <f t="shared" si="61"/>
        <v>18000</v>
      </c>
      <c r="Q53" s="71">
        <f t="shared" si="61"/>
        <v>0</v>
      </c>
      <c r="R53" s="71">
        <f t="shared" si="61"/>
        <v>18000</v>
      </c>
      <c r="S53" s="71">
        <f t="shared" si="61"/>
        <v>0</v>
      </c>
      <c r="T53" s="71">
        <f t="shared" si="61"/>
        <v>18000</v>
      </c>
    </row>
    <row r="54" spans="1:20" s="1" customFormat="1" ht="12.75" hidden="1" customHeight="1" x14ac:dyDescent="0.25">
      <c r="A54" s="206" t="s">
        <v>259</v>
      </c>
      <c r="B54" s="207"/>
      <c r="C54" s="150"/>
      <c r="D54" s="150"/>
      <c r="E54" s="154"/>
      <c r="F54" s="70" t="s">
        <v>230</v>
      </c>
      <c r="G54" s="70" t="s">
        <v>266</v>
      </c>
      <c r="H54" s="70" t="s">
        <v>260</v>
      </c>
      <c r="I54" s="70"/>
      <c r="J54" s="71">
        <f>J55</f>
        <v>18000</v>
      </c>
      <c r="K54" s="71">
        <f t="shared" si="61"/>
        <v>0</v>
      </c>
      <c r="L54" s="71">
        <f t="shared" si="4"/>
        <v>18000</v>
      </c>
      <c r="M54" s="71">
        <f t="shared" si="61"/>
        <v>0</v>
      </c>
      <c r="N54" s="71">
        <f t="shared" si="61"/>
        <v>18000</v>
      </c>
      <c r="O54" s="71">
        <f t="shared" si="61"/>
        <v>0</v>
      </c>
      <c r="P54" s="71">
        <f t="shared" si="61"/>
        <v>18000</v>
      </c>
      <c r="Q54" s="71">
        <f t="shared" si="61"/>
        <v>0</v>
      </c>
      <c r="R54" s="71">
        <f t="shared" si="61"/>
        <v>18000</v>
      </c>
      <c r="S54" s="71">
        <f t="shared" si="61"/>
        <v>0</v>
      </c>
      <c r="T54" s="71">
        <f t="shared" si="61"/>
        <v>18000</v>
      </c>
    </row>
    <row r="55" spans="1:20" s="1" customFormat="1" ht="12.75" hidden="1" customHeight="1" x14ac:dyDescent="0.25">
      <c r="A55" s="206" t="s">
        <v>269</v>
      </c>
      <c r="B55" s="207"/>
      <c r="C55" s="154"/>
      <c r="D55" s="154"/>
      <c r="E55" s="154"/>
      <c r="F55" s="70" t="s">
        <v>230</v>
      </c>
      <c r="G55" s="70" t="s">
        <v>266</v>
      </c>
      <c r="H55" s="70" t="s">
        <v>270</v>
      </c>
      <c r="I55" s="70"/>
      <c r="J55" s="71">
        <f>J56</f>
        <v>18000</v>
      </c>
      <c r="K55" s="71">
        <f t="shared" si="61"/>
        <v>0</v>
      </c>
      <c r="L55" s="71">
        <f t="shared" si="4"/>
        <v>18000</v>
      </c>
      <c r="M55" s="71">
        <f t="shared" si="61"/>
        <v>0</v>
      </c>
      <c r="N55" s="71">
        <f t="shared" si="61"/>
        <v>18000</v>
      </c>
      <c r="O55" s="71">
        <f t="shared" si="61"/>
        <v>0</v>
      </c>
      <c r="P55" s="71">
        <f t="shared" si="61"/>
        <v>18000</v>
      </c>
      <c r="Q55" s="71">
        <f t="shared" si="61"/>
        <v>0</v>
      </c>
      <c r="R55" s="71">
        <f t="shared" si="61"/>
        <v>18000</v>
      </c>
      <c r="S55" s="71">
        <f t="shared" si="61"/>
        <v>0</v>
      </c>
      <c r="T55" s="71">
        <f t="shared" si="61"/>
        <v>18000</v>
      </c>
    </row>
    <row r="56" spans="1:20" s="1" customFormat="1" ht="12.75" hidden="1" customHeight="1" x14ac:dyDescent="0.25">
      <c r="A56" s="72"/>
      <c r="B56" s="160" t="s">
        <v>242</v>
      </c>
      <c r="C56" s="160"/>
      <c r="D56" s="160"/>
      <c r="E56" s="160"/>
      <c r="F56" s="70" t="s">
        <v>230</v>
      </c>
      <c r="G56" s="70" t="s">
        <v>266</v>
      </c>
      <c r="H56" s="70" t="s">
        <v>270</v>
      </c>
      <c r="I56" s="70" t="s">
        <v>243</v>
      </c>
      <c r="J56" s="71">
        <f>J57</f>
        <v>18000</v>
      </c>
      <c r="K56" s="71">
        <f t="shared" si="61"/>
        <v>0</v>
      </c>
      <c r="L56" s="71">
        <f t="shared" si="4"/>
        <v>18000</v>
      </c>
      <c r="M56" s="71">
        <f t="shared" si="61"/>
        <v>0</v>
      </c>
      <c r="N56" s="71">
        <f t="shared" si="61"/>
        <v>18000</v>
      </c>
      <c r="O56" s="71">
        <f t="shared" si="61"/>
        <v>0</v>
      </c>
      <c r="P56" s="71">
        <f t="shared" si="61"/>
        <v>18000</v>
      </c>
      <c r="Q56" s="71">
        <f t="shared" si="61"/>
        <v>0</v>
      </c>
      <c r="R56" s="71">
        <f t="shared" si="61"/>
        <v>18000</v>
      </c>
      <c r="S56" s="71">
        <f t="shared" si="61"/>
        <v>0</v>
      </c>
      <c r="T56" s="71">
        <f t="shared" si="61"/>
        <v>18000</v>
      </c>
    </row>
    <row r="57" spans="1:20" s="1" customFormat="1" ht="12.75" hidden="1" customHeight="1" x14ac:dyDescent="0.25">
      <c r="A57" s="72"/>
      <c r="B57" s="154" t="s">
        <v>244</v>
      </c>
      <c r="C57" s="154"/>
      <c r="D57" s="154"/>
      <c r="E57" s="154"/>
      <c r="F57" s="70" t="s">
        <v>230</v>
      </c>
      <c r="G57" s="70" t="s">
        <v>266</v>
      </c>
      <c r="H57" s="70" t="s">
        <v>270</v>
      </c>
      <c r="I57" s="70" t="s">
        <v>245</v>
      </c>
      <c r="J57" s="71">
        <v>18000</v>
      </c>
      <c r="K57" s="71"/>
      <c r="L57" s="71">
        <f t="shared" si="4"/>
        <v>18000</v>
      </c>
      <c r="M57" s="71"/>
      <c r="N57" s="71">
        <f>L57+M57</f>
        <v>18000</v>
      </c>
      <c r="O57" s="71"/>
      <c r="P57" s="71">
        <f t="shared" ref="P57" si="62">N57+O57</f>
        <v>18000</v>
      </c>
      <c r="Q57" s="71"/>
      <c r="R57" s="71">
        <f t="shared" ref="R57" si="63">P57+Q57</f>
        <v>18000</v>
      </c>
      <c r="S57" s="71"/>
      <c r="T57" s="71">
        <f t="shared" ref="T57" si="64">R57+S57</f>
        <v>18000</v>
      </c>
    </row>
    <row r="58" spans="1:20" s="69" customFormat="1" ht="14.25" customHeight="1" x14ac:dyDescent="0.25">
      <c r="A58" s="202" t="s">
        <v>271</v>
      </c>
      <c r="B58" s="203"/>
      <c r="C58" s="156"/>
      <c r="D58" s="156"/>
      <c r="E58" s="156"/>
      <c r="F58" s="67" t="s">
        <v>230</v>
      </c>
      <c r="G58" s="67" t="s">
        <v>272</v>
      </c>
      <c r="H58" s="67"/>
      <c r="I58" s="67"/>
      <c r="J58" s="68">
        <f t="shared" ref="J58:T61" si="65">J59</f>
        <v>100000</v>
      </c>
      <c r="K58" s="68">
        <f t="shared" si="65"/>
        <v>0</v>
      </c>
      <c r="L58" s="71">
        <f t="shared" si="4"/>
        <v>100000</v>
      </c>
      <c r="M58" s="68">
        <f t="shared" si="65"/>
        <v>-4000</v>
      </c>
      <c r="N58" s="68">
        <f t="shared" si="65"/>
        <v>96000</v>
      </c>
      <c r="O58" s="68">
        <f t="shared" si="65"/>
        <v>0</v>
      </c>
      <c r="P58" s="68">
        <f t="shared" si="65"/>
        <v>96000</v>
      </c>
      <c r="Q58" s="68">
        <f t="shared" si="65"/>
        <v>0</v>
      </c>
      <c r="R58" s="68">
        <f t="shared" si="65"/>
        <v>96000</v>
      </c>
      <c r="S58" s="68">
        <f t="shared" si="65"/>
        <v>-12000</v>
      </c>
      <c r="T58" s="68">
        <f t="shared" si="65"/>
        <v>84000</v>
      </c>
    </row>
    <row r="59" spans="1:20" s="1" customFormat="1" ht="14.25" customHeight="1" x14ac:dyDescent="0.25">
      <c r="A59" s="206" t="s">
        <v>271</v>
      </c>
      <c r="B59" s="207"/>
      <c r="C59" s="154"/>
      <c r="D59" s="154"/>
      <c r="E59" s="154"/>
      <c r="F59" s="70" t="s">
        <v>230</v>
      </c>
      <c r="G59" s="70" t="s">
        <v>272</v>
      </c>
      <c r="H59" s="70" t="s">
        <v>273</v>
      </c>
      <c r="I59" s="70"/>
      <c r="J59" s="71">
        <f t="shared" si="65"/>
        <v>100000</v>
      </c>
      <c r="K59" s="71">
        <f t="shared" si="65"/>
        <v>0</v>
      </c>
      <c r="L59" s="71">
        <f t="shared" si="4"/>
        <v>100000</v>
      </c>
      <c r="M59" s="71">
        <f t="shared" si="65"/>
        <v>-4000</v>
      </c>
      <c r="N59" s="71">
        <f t="shared" si="65"/>
        <v>96000</v>
      </c>
      <c r="O59" s="71">
        <f t="shared" si="65"/>
        <v>0</v>
      </c>
      <c r="P59" s="71">
        <f t="shared" si="65"/>
        <v>96000</v>
      </c>
      <c r="Q59" s="71">
        <f t="shared" si="65"/>
        <v>0</v>
      </c>
      <c r="R59" s="71">
        <f t="shared" si="65"/>
        <v>96000</v>
      </c>
      <c r="S59" s="71">
        <f t="shared" si="65"/>
        <v>-12000</v>
      </c>
      <c r="T59" s="71">
        <f t="shared" si="65"/>
        <v>84000</v>
      </c>
    </row>
    <row r="60" spans="1:20" s="1" customFormat="1" ht="14.25" customHeight="1" x14ac:dyDescent="0.25">
      <c r="A60" s="206" t="s">
        <v>274</v>
      </c>
      <c r="B60" s="207"/>
      <c r="C60" s="154"/>
      <c r="D60" s="154"/>
      <c r="E60" s="154"/>
      <c r="F60" s="70" t="s">
        <v>230</v>
      </c>
      <c r="G60" s="70" t="s">
        <v>272</v>
      </c>
      <c r="H60" s="70" t="s">
        <v>275</v>
      </c>
      <c r="I60" s="70"/>
      <c r="J60" s="71">
        <f t="shared" si="65"/>
        <v>100000</v>
      </c>
      <c r="K60" s="71">
        <f t="shared" si="65"/>
        <v>0</v>
      </c>
      <c r="L60" s="71">
        <f t="shared" si="4"/>
        <v>100000</v>
      </c>
      <c r="M60" s="71">
        <f t="shared" si="65"/>
        <v>-4000</v>
      </c>
      <c r="N60" s="71">
        <f t="shared" si="65"/>
        <v>96000</v>
      </c>
      <c r="O60" s="71">
        <f t="shared" si="65"/>
        <v>0</v>
      </c>
      <c r="P60" s="71">
        <f t="shared" si="65"/>
        <v>96000</v>
      </c>
      <c r="Q60" s="71">
        <f t="shared" si="65"/>
        <v>0</v>
      </c>
      <c r="R60" s="71">
        <f t="shared" si="65"/>
        <v>96000</v>
      </c>
      <c r="S60" s="71">
        <f t="shared" si="65"/>
        <v>-12000</v>
      </c>
      <c r="T60" s="71">
        <f t="shared" si="65"/>
        <v>84000</v>
      </c>
    </row>
    <row r="61" spans="1:20" s="1" customFormat="1" ht="14.25" customHeight="1" x14ac:dyDescent="0.25">
      <c r="A61" s="72"/>
      <c r="B61" s="154" t="s">
        <v>246</v>
      </c>
      <c r="C61" s="154"/>
      <c r="D61" s="154"/>
      <c r="E61" s="154"/>
      <c r="F61" s="70" t="s">
        <v>230</v>
      </c>
      <c r="G61" s="70" t="s">
        <v>272</v>
      </c>
      <c r="H61" s="70" t="s">
        <v>275</v>
      </c>
      <c r="I61" s="70" t="s">
        <v>247</v>
      </c>
      <c r="J61" s="71">
        <f t="shared" si="65"/>
        <v>100000</v>
      </c>
      <c r="K61" s="71">
        <f t="shared" si="65"/>
        <v>0</v>
      </c>
      <c r="L61" s="71">
        <f t="shared" si="4"/>
        <v>100000</v>
      </c>
      <c r="M61" s="71">
        <f t="shared" si="65"/>
        <v>-4000</v>
      </c>
      <c r="N61" s="71">
        <f t="shared" si="65"/>
        <v>96000</v>
      </c>
      <c r="O61" s="71">
        <f t="shared" si="65"/>
        <v>0</v>
      </c>
      <c r="P61" s="71">
        <f t="shared" si="65"/>
        <v>96000</v>
      </c>
      <c r="Q61" s="71">
        <f t="shared" si="65"/>
        <v>0</v>
      </c>
      <c r="R61" s="71">
        <f t="shared" si="65"/>
        <v>96000</v>
      </c>
      <c r="S61" s="71">
        <f t="shared" si="65"/>
        <v>-12000</v>
      </c>
      <c r="T61" s="71">
        <f t="shared" si="65"/>
        <v>84000</v>
      </c>
    </row>
    <row r="62" spans="1:20" s="1" customFormat="1" ht="14.25" customHeight="1" x14ac:dyDescent="0.25">
      <c r="A62" s="72"/>
      <c r="B62" s="160" t="s">
        <v>276</v>
      </c>
      <c r="C62" s="160"/>
      <c r="D62" s="160"/>
      <c r="E62" s="160"/>
      <c r="F62" s="70" t="s">
        <v>230</v>
      </c>
      <c r="G62" s="70" t="s">
        <v>272</v>
      </c>
      <c r="H62" s="70" t="s">
        <v>275</v>
      </c>
      <c r="I62" s="70" t="s">
        <v>277</v>
      </c>
      <c r="J62" s="71">
        <v>100000</v>
      </c>
      <c r="K62" s="71"/>
      <c r="L62" s="71">
        <f t="shared" si="4"/>
        <v>100000</v>
      </c>
      <c r="M62" s="71">
        <v>-4000</v>
      </c>
      <c r="N62" s="71">
        <f>L62+M62</f>
        <v>96000</v>
      </c>
      <c r="O62" s="71"/>
      <c r="P62" s="71">
        <f t="shared" ref="P62" si="66">N62+O62</f>
        <v>96000</v>
      </c>
      <c r="Q62" s="71"/>
      <c r="R62" s="71">
        <f t="shared" ref="R62" si="67">P62+Q62</f>
        <v>96000</v>
      </c>
      <c r="S62" s="71">
        <v>-12000</v>
      </c>
      <c r="T62" s="71">
        <f t="shared" ref="T62" si="68">R62+S62</f>
        <v>84000</v>
      </c>
    </row>
    <row r="63" spans="1:20" s="69" customFormat="1" ht="15" customHeight="1" x14ac:dyDescent="0.25">
      <c r="A63" s="202" t="s">
        <v>278</v>
      </c>
      <c r="B63" s="203"/>
      <c r="C63" s="156"/>
      <c r="D63" s="156"/>
      <c r="E63" s="156"/>
      <c r="F63" s="67" t="s">
        <v>230</v>
      </c>
      <c r="G63" s="67" t="s">
        <v>279</v>
      </c>
      <c r="H63" s="67"/>
      <c r="I63" s="67"/>
      <c r="J63" s="68">
        <f>J64+J74+J84+J87</f>
        <v>2347200</v>
      </c>
      <c r="K63" s="68">
        <f>K64+K74+K84+K87</f>
        <v>550000</v>
      </c>
      <c r="L63" s="71">
        <f t="shared" si="4"/>
        <v>2897200</v>
      </c>
      <c r="M63" s="68">
        <f t="shared" ref="M63:T63" si="69">M64+M74+M84+M87</f>
        <v>0</v>
      </c>
      <c r="N63" s="68">
        <f t="shared" si="69"/>
        <v>2897200</v>
      </c>
      <c r="O63" s="68">
        <f t="shared" si="69"/>
        <v>0</v>
      </c>
      <c r="P63" s="68">
        <f t="shared" si="69"/>
        <v>2897200</v>
      </c>
      <c r="Q63" s="68">
        <f t="shared" si="69"/>
        <v>0</v>
      </c>
      <c r="R63" s="68">
        <f t="shared" si="69"/>
        <v>2897200</v>
      </c>
      <c r="S63" s="68">
        <f t="shared" si="69"/>
        <v>2170300</v>
      </c>
      <c r="T63" s="68">
        <f t="shared" si="69"/>
        <v>5067500</v>
      </c>
    </row>
    <row r="64" spans="1:20" s="1" customFormat="1" ht="26.25" customHeight="1" x14ac:dyDescent="0.25">
      <c r="A64" s="206" t="s">
        <v>280</v>
      </c>
      <c r="B64" s="207"/>
      <c r="C64" s="154"/>
      <c r="D64" s="154"/>
      <c r="E64" s="154"/>
      <c r="F64" s="70" t="s">
        <v>230</v>
      </c>
      <c r="G64" s="70" t="s">
        <v>279</v>
      </c>
      <c r="H64" s="70" t="s">
        <v>281</v>
      </c>
      <c r="I64" s="70"/>
      <c r="J64" s="71">
        <f>J65+J71</f>
        <v>325000</v>
      </c>
      <c r="K64" s="71">
        <f>K65+K71</f>
        <v>0</v>
      </c>
      <c r="L64" s="71">
        <f t="shared" si="4"/>
        <v>325000</v>
      </c>
      <c r="M64" s="71">
        <f t="shared" ref="M64:T64" si="70">M65+M71</f>
        <v>0</v>
      </c>
      <c r="N64" s="71">
        <f t="shared" si="70"/>
        <v>325000</v>
      </c>
      <c r="O64" s="71">
        <f t="shared" si="70"/>
        <v>0</v>
      </c>
      <c r="P64" s="71">
        <f t="shared" si="70"/>
        <v>325000</v>
      </c>
      <c r="Q64" s="71">
        <f t="shared" si="70"/>
        <v>0</v>
      </c>
      <c r="R64" s="71">
        <f t="shared" si="70"/>
        <v>325000</v>
      </c>
      <c r="S64" s="71">
        <f t="shared" si="70"/>
        <v>2170300</v>
      </c>
      <c r="T64" s="71">
        <f t="shared" si="70"/>
        <v>2495300</v>
      </c>
    </row>
    <row r="65" spans="1:20" s="1" customFormat="1" ht="12.75" customHeight="1" x14ac:dyDescent="0.25">
      <c r="A65" s="206" t="s">
        <v>282</v>
      </c>
      <c r="B65" s="207"/>
      <c r="C65" s="150"/>
      <c r="D65" s="150"/>
      <c r="E65" s="150"/>
      <c r="F65" s="70" t="s">
        <v>230</v>
      </c>
      <c r="G65" s="70" t="s">
        <v>279</v>
      </c>
      <c r="H65" s="70" t="s">
        <v>283</v>
      </c>
      <c r="I65" s="70"/>
      <c r="J65" s="71">
        <f>J66</f>
        <v>75000</v>
      </c>
      <c r="K65" s="71">
        <f t="shared" ref="K65:Q65" si="71">K66</f>
        <v>0</v>
      </c>
      <c r="L65" s="71">
        <f t="shared" si="4"/>
        <v>75000</v>
      </c>
      <c r="M65" s="71">
        <f t="shared" si="71"/>
        <v>0</v>
      </c>
      <c r="N65" s="71">
        <f t="shared" si="71"/>
        <v>75000</v>
      </c>
      <c r="O65" s="71">
        <f t="shared" si="71"/>
        <v>0</v>
      </c>
      <c r="P65" s="71">
        <f t="shared" si="71"/>
        <v>75000</v>
      </c>
      <c r="Q65" s="71">
        <f t="shared" si="71"/>
        <v>0</v>
      </c>
      <c r="R65" s="71">
        <f>R66+R68</f>
        <v>75000</v>
      </c>
      <c r="S65" s="71">
        <f t="shared" ref="S65:T65" si="72">S66+S68</f>
        <v>2170300</v>
      </c>
      <c r="T65" s="71">
        <f t="shared" si="72"/>
        <v>2245300</v>
      </c>
    </row>
    <row r="66" spans="1:20" s="1" customFormat="1" ht="12.75" customHeight="1" x14ac:dyDescent="0.25">
      <c r="A66" s="72"/>
      <c r="B66" s="160" t="s">
        <v>242</v>
      </c>
      <c r="C66" s="160"/>
      <c r="D66" s="160"/>
      <c r="E66" s="160"/>
      <c r="F66" s="70" t="s">
        <v>230</v>
      </c>
      <c r="G66" s="70" t="s">
        <v>279</v>
      </c>
      <c r="H66" s="70" t="s">
        <v>283</v>
      </c>
      <c r="I66" s="70" t="s">
        <v>243</v>
      </c>
      <c r="J66" s="71">
        <f t="shared" ref="J66:T72" si="73">J67</f>
        <v>75000</v>
      </c>
      <c r="K66" s="71">
        <f t="shared" si="73"/>
        <v>0</v>
      </c>
      <c r="L66" s="71">
        <f t="shared" si="4"/>
        <v>75000</v>
      </c>
      <c r="M66" s="71">
        <f t="shared" si="73"/>
        <v>0</v>
      </c>
      <c r="N66" s="71">
        <f t="shared" si="73"/>
        <v>75000</v>
      </c>
      <c r="O66" s="71">
        <f t="shared" si="73"/>
        <v>0</v>
      </c>
      <c r="P66" s="71">
        <f t="shared" si="73"/>
        <v>75000</v>
      </c>
      <c r="Q66" s="71">
        <f t="shared" si="73"/>
        <v>0</v>
      </c>
      <c r="R66" s="71">
        <f t="shared" si="73"/>
        <v>75000</v>
      </c>
      <c r="S66" s="71">
        <f t="shared" si="73"/>
        <v>280100</v>
      </c>
      <c r="T66" s="71">
        <f t="shared" si="73"/>
        <v>355100</v>
      </c>
    </row>
    <row r="67" spans="1:20" s="1" customFormat="1" ht="12.75" customHeight="1" x14ac:dyDescent="0.25">
      <c r="A67" s="72"/>
      <c r="B67" s="154" t="s">
        <v>244</v>
      </c>
      <c r="C67" s="154"/>
      <c r="D67" s="154"/>
      <c r="E67" s="154"/>
      <c r="F67" s="70" t="s">
        <v>230</v>
      </c>
      <c r="G67" s="70" t="s">
        <v>279</v>
      </c>
      <c r="H67" s="70" t="s">
        <v>283</v>
      </c>
      <c r="I67" s="70" t="s">
        <v>245</v>
      </c>
      <c r="J67" s="71">
        <v>75000</v>
      </c>
      <c r="K67" s="71"/>
      <c r="L67" s="71">
        <f t="shared" si="4"/>
        <v>75000</v>
      </c>
      <c r="M67" s="71"/>
      <c r="N67" s="71">
        <f>L67+M67</f>
        <v>75000</v>
      </c>
      <c r="O67" s="71"/>
      <c r="P67" s="71">
        <f t="shared" ref="P67" si="74">N67+O67</f>
        <v>75000</v>
      </c>
      <c r="Q67" s="71"/>
      <c r="R67" s="71">
        <f t="shared" ref="R67" si="75">P67+Q67</f>
        <v>75000</v>
      </c>
      <c r="S67" s="71">
        <v>280100</v>
      </c>
      <c r="T67" s="71">
        <f t="shared" ref="T67" si="76">R67+S67</f>
        <v>355100</v>
      </c>
    </row>
    <row r="68" spans="1:20" s="1" customFormat="1" ht="12.75" customHeight="1" x14ac:dyDescent="0.25">
      <c r="A68" s="166"/>
      <c r="B68" s="150" t="s">
        <v>352</v>
      </c>
      <c r="C68" s="154"/>
      <c r="D68" s="154"/>
      <c r="E68" s="154"/>
      <c r="F68" s="70" t="s">
        <v>230</v>
      </c>
      <c r="G68" s="70" t="s">
        <v>279</v>
      </c>
      <c r="H68" s="70" t="s">
        <v>283</v>
      </c>
      <c r="I68" s="70" t="s">
        <v>353</v>
      </c>
      <c r="J68" s="71"/>
      <c r="K68" s="71"/>
      <c r="L68" s="71"/>
      <c r="M68" s="71"/>
      <c r="N68" s="71"/>
      <c r="O68" s="71"/>
      <c r="P68" s="71"/>
      <c r="Q68" s="71"/>
      <c r="R68" s="71">
        <f>R69+R70</f>
        <v>0</v>
      </c>
      <c r="S68" s="71">
        <f t="shared" ref="S68:T68" si="77">S69+S70</f>
        <v>1890200</v>
      </c>
      <c r="T68" s="71">
        <f t="shared" si="77"/>
        <v>1890200</v>
      </c>
    </row>
    <row r="69" spans="1:20" s="1" customFormat="1" ht="26.25" customHeight="1" x14ac:dyDescent="0.25">
      <c r="A69" s="166"/>
      <c r="B69" s="150" t="s">
        <v>621</v>
      </c>
      <c r="C69" s="154"/>
      <c r="D69" s="154"/>
      <c r="E69" s="154"/>
      <c r="F69" s="70" t="s">
        <v>230</v>
      </c>
      <c r="G69" s="70" t="s">
        <v>279</v>
      </c>
      <c r="H69" s="70" t="s">
        <v>283</v>
      </c>
      <c r="I69" s="70" t="s">
        <v>355</v>
      </c>
      <c r="J69" s="71"/>
      <c r="K69" s="71"/>
      <c r="L69" s="71"/>
      <c r="M69" s="71"/>
      <c r="N69" s="71"/>
      <c r="O69" s="71"/>
      <c r="P69" s="71"/>
      <c r="Q69" s="71"/>
      <c r="R69" s="71"/>
      <c r="S69" s="71">
        <v>566400</v>
      </c>
      <c r="T69" s="71">
        <f>R69+S69</f>
        <v>566400</v>
      </c>
    </row>
    <row r="70" spans="1:20" s="1" customFormat="1" ht="25.5" customHeight="1" x14ac:dyDescent="0.25">
      <c r="A70" s="166"/>
      <c r="B70" s="150" t="s">
        <v>523</v>
      </c>
      <c r="C70" s="154"/>
      <c r="D70" s="154"/>
      <c r="E70" s="154"/>
      <c r="F70" s="70" t="s">
        <v>230</v>
      </c>
      <c r="G70" s="70" t="s">
        <v>279</v>
      </c>
      <c r="H70" s="70" t="s">
        <v>283</v>
      </c>
      <c r="I70" s="70" t="s">
        <v>524</v>
      </c>
      <c r="J70" s="71"/>
      <c r="K70" s="71"/>
      <c r="L70" s="71"/>
      <c r="M70" s="71"/>
      <c r="N70" s="71"/>
      <c r="O70" s="71"/>
      <c r="P70" s="71"/>
      <c r="Q70" s="71"/>
      <c r="R70" s="71"/>
      <c r="S70" s="71">
        <v>1323800</v>
      </c>
      <c r="T70" s="71">
        <f>R70+S70</f>
        <v>1323800</v>
      </c>
    </row>
    <row r="71" spans="1:20" s="1" customFormat="1" ht="27.75" hidden="1" customHeight="1" x14ac:dyDescent="0.25">
      <c r="A71" s="206" t="s">
        <v>284</v>
      </c>
      <c r="B71" s="207"/>
      <c r="C71" s="154"/>
      <c r="D71" s="154"/>
      <c r="E71" s="154"/>
      <c r="F71" s="70" t="s">
        <v>238</v>
      </c>
      <c r="G71" s="70" t="s">
        <v>279</v>
      </c>
      <c r="H71" s="70" t="s">
        <v>285</v>
      </c>
      <c r="I71" s="70"/>
      <c r="J71" s="71">
        <f t="shared" si="73"/>
        <v>250000</v>
      </c>
      <c r="K71" s="71">
        <f t="shared" si="73"/>
        <v>0</v>
      </c>
      <c r="L71" s="71">
        <f t="shared" si="4"/>
        <v>250000</v>
      </c>
      <c r="M71" s="71">
        <f t="shared" si="73"/>
        <v>0</v>
      </c>
      <c r="N71" s="71">
        <f t="shared" si="73"/>
        <v>250000</v>
      </c>
      <c r="O71" s="71">
        <f t="shared" si="73"/>
        <v>0</v>
      </c>
      <c r="P71" s="71">
        <f t="shared" si="73"/>
        <v>250000</v>
      </c>
      <c r="Q71" s="71">
        <f t="shared" si="73"/>
        <v>0</v>
      </c>
      <c r="R71" s="71">
        <f t="shared" si="73"/>
        <v>250000</v>
      </c>
      <c r="S71" s="71">
        <f t="shared" si="73"/>
        <v>0</v>
      </c>
      <c r="T71" s="71">
        <f t="shared" si="73"/>
        <v>250000</v>
      </c>
    </row>
    <row r="72" spans="1:20" s="1" customFormat="1" ht="12.75" hidden="1" customHeight="1" x14ac:dyDescent="0.25">
      <c r="A72" s="72"/>
      <c r="B72" s="160" t="s">
        <v>242</v>
      </c>
      <c r="C72" s="160"/>
      <c r="D72" s="160"/>
      <c r="E72" s="160"/>
      <c r="F72" s="70" t="s">
        <v>230</v>
      </c>
      <c r="G72" s="70" t="s">
        <v>279</v>
      </c>
      <c r="H72" s="70" t="s">
        <v>285</v>
      </c>
      <c r="I72" s="70" t="s">
        <v>243</v>
      </c>
      <c r="J72" s="71">
        <f t="shared" si="73"/>
        <v>250000</v>
      </c>
      <c r="K72" s="71">
        <f t="shared" si="73"/>
        <v>0</v>
      </c>
      <c r="L72" s="71">
        <f t="shared" si="4"/>
        <v>250000</v>
      </c>
      <c r="M72" s="71">
        <f t="shared" si="73"/>
        <v>0</v>
      </c>
      <c r="N72" s="71">
        <f t="shared" si="73"/>
        <v>250000</v>
      </c>
      <c r="O72" s="71">
        <f t="shared" si="73"/>
        <v>0</v>
      </c>
      <c r="P72" s="71">
        <f t="shared" si="73"/>
        <v>250000</v>
      </c>
      <c r="Q72" s="71">
        <f t="shared" si="73"/>
        <v>0</v>
      </c>
      <c r="R72" s="71">
        <f t="shared" si="73"/>
        <v>250000</v>
      </c>
      <c r="S72" s="71">
        <f t="shared" si="73"/>
        <v>0</v>
      </c>
      <c r="T72" s="71">
        <f t="shared" si="73"/>
        <v>250000</v>
      </c>
    </row>
    <row r="73" spans="1:20" s="1" customFormat="1" ht="12.75" hidden="1" customHeight="1" x14ac:dyDescent="0.25">
      <c r="A73" s="72"/>
      <c r="B73" s="154" t="s">
        <v>244</v>
      </c>
      <c r="C73" s="154"/>
      <c r="D73" s="154"/>
      <c r="E73" s="154"/>
      <c r="F73" s="70" t="s">
        <v>230</v>
      </c>
      <c r="G73" s="70" t="s">
        <v>279</v>
      </c>
      <c r="H73" s="70" t="s">
        <v>285</v>
      </c>
      <c r="I73" s="70" t="s">
        <v>245</v>
      </c>
      <c r="J73" s="71">
        <v>250000</v>
      </c>
      <c r="K73" s="71"/>
      <c r="L73" s="71">
        <f t="shared" si="4"/>
        <v>250000</v>
      </c>
      <c r="M73" s="71"/>
      <c r="N73" s="71">
        <f>L73+M73</f>
        <v>250000</v>
      </c>
      <c r="O73" s="71"/>
      <c r="P73" s="71">
        <f t="shared" ref="P73" si="78">N73+O73</f>
        <v>250000</v>
      </c>
      <c r="Q73" s="71"/>
      <c r="R73" s="71">
        <f t="shared" ref="R73" si="79">P73+Q73</f>
        <v>250000</v>
      </c>
      <c r="S73" s="71"/>
      <c r="T73" s="71">
        <f t="shared" ref="T73" si="80">R73+S73</f>
        <v>250000</v>
      </c>
    </row>
    <row r="74" spans="1:20" s="74" customFormat="1" ht="25.5" hidden="1" customHeight="1" x14ac:dyDescent="0.25">
      <c r="A74" s="206" t="s">
        <v>286</v>
      </c>
      <c r="B74" s="207"/>
      <c r="C74" s="154"/>
      <c r="D74" s="154"/>
      <c r="E74" s="154"/>
      <c r="F74" s="70" t="s">
        <v>230</v>
      </c>
      <c r="G74" s="70" t="s">
        <v>279</v>
      </c>
      <c r="H74" s="70" t="s">
        <v>287</v>
      </c>
      <c r="I74" s="73"/>
      <c r="J74" s="71">
        <f>J75</f>
        <v>287400</v>
      </c>
      <c r="K74" s="71">
        <f t="shared" ref="K74:T74" si="81">K75</f>
        <v>0</v>
      </c>
      <c r="L74" s="71">
        <f t="shared" si="4"/>
        <v>287400</v>
      </c>
      <c r="M74" s="71">
        <f t="shared" si="81"/>
        <v>0</v>
      </c>
      <c r="N74" s="71">
        <f t="shared" si="81"/>
        <v>287400</v>
      </c>
      <c r="O74" s="71">
        <f t="shared" si="81"/>
        <v>0</v>
      </c>
      <c r="P74" s="71">
        <f t="shared" si="81"/>
        <v>287400</v>
      </c>
      <c r="Q74" s="71">
        <f t="shared" si="81"/>
        <v>0</v>
      </c>
      <c r="R74" s="71">
        <f t="shared" si="81"/>
        <v>287400</v>
      </c>
      <c r="S74" s="71">
        <f t="shared" si="81"/>
        <v>0</v>
      </c>
      <c r="T74" s="71">
        <f t="shared" si="81"/>
        <v>287400</v>
      </c>
    </row>
    <row r="75" spans="1:20" s="1" customFormat="1" ht="12.75" hidden="1" customHeight="1" x14ac:dyDescent="0.25">
      <c r="A75" s="206" t="s">
        <v>288</v>
      </c>
      <c r="B75" s="207"/>
      <c r="C75" s="154"/>
      <c r="D75" s="154"/>
      <c r="E75" s="154"/>
      <c r="F75" s="45" t="s">
        <v>230</v>
      </c>
      <c r="G75" s="45" t="s">
        <v>279</v>
      </c>
      <c r="H75" s="45" t="s">
        <v>289</v>
      </c>
      <c r="I75" s="75"/>
      <c r="J75" s="71">
        <f t="shared" ref="J75:T75" si="82">J76+J81</f>
        <v>287400</v>
      </c>
      <c r="K75" s="71">
        <f t="shared" si="82"/>
        <v>0</v>
      </c>
      <c r="L75" s="71">
        <f t="shared" si="4"/>
        <v>287400</v>
      </c>
      <c r="M75" s="71">
        <f t="shared" si="82"/>
        <v>0</v>
      </c>
      <c r="N75" s="71">
        <f t="shared" si="82"/>
        <v>287400</v>
      </c>
      <c r="O75" s="71">
        <f t="shared" si="82"/>
        <v>0</v>
      </c>
      <c r="P75" s="71">
        <f t="shared" si="82"/>
        <v>287400</v>
      </c>
      <c r="Q75" s="71">
        <f t="shared" si="82"/>
        <v>0</v>
      </c>
      <c r="R75" s="71">
        <f t="shared" si="82"/>
        <v>287400</v>
      </c>
      <c r="S75" s="71">
        <f t="shared" si="82"/>
        <v>0</v>
      </c>
      <c r="T75" s="71">
        <f t="shared" si="82"/>
        <v>287400</v>
      </c>
    </row>
    <row r="76" spans="1:20" s="1" customFormat="1" ht="12.75" hidden="1" customHeight="1" x14ac:dyDescent="0.25">
      <c r="A76" s="206" t="s">
        <v>290</v>
      </c>
      <c r="B76" s="207"/>
      <c r="C76" s="154"/>
      <c r="D76" s="154"/>
      <c r="E76" s="154"/>
      <c r="F76" s="45" t="s">
        <v>230</v>
      </c>
      <c r="G76" s="45" t="s">
        <v>279</v>
      </c>
      <c r="H76" s="45" t="s">
        <v>291</v>
      </c>
      <c r="I76" s="45"/>
      <c r="J76" s="71">
        <f>J77+J79</f>
        <v>287200</v>
      </c>
      <c r="K76" s="71">
        <f t="shared" ref="K76:T76" si="83">K77+K79</f>
        <v>0</v>
      </c>
      <c r="L76" s="71">
        <f t="shared" si="4"/>
        <v>287200</v>
      </c>
      <c r="M76" s="71">
        <f t="shared" si="83"/>
        <v>0</v>
      </c>
      <c r="N76" s="71">
        <f t="shared" si="83"/>
        <v>287200</v>
      </c>
      <c r="O76" s="71">
        <f t="shared" si="83"/>
        <v>0</v>
      </c>
      <c r="P76" s="71">
        <f t="shared" si="83"/>
        <v>287200</v>
      </c>
      <c r="Q76" s="71">
        <f t="shared" si="83"/>
        <v>0</v>
      </c>
      <c r="R76" s="71">
        <f t="shared" si="83"/>
        <v>287200</v>
      </c>
      <c r="S76" s="71">
        <f t="shared" si="83"/>
        <v>0</v>
      </c>
      <c r="T76" s="71">
        <f t="shared" si="83"/>
        <v>287200</v>
      </c>
    </row>
    <row r="77" spans="1:20" s="1" customFormat="1" ht="12.75" hidden="1" customHeight="1" x14ac:dyDescent="0.25">
      <c r="A77" s="154"/>
      <c r="B77" s="154" t="s">
        <v>237</v>
      </c>
      <c r="C77" s="154"/>
      <c r="D77" s="154"/>
      <c r="E77" s="154"/>
      <c r="F77" s="70" t="s">
        <v>238</v>
      </c>
      <c r="G77" s="70" t="s">
        <v>279</v>
      </c>
      <c r="H77" s="45" t="s">
        <v>291</v>
      </c>
      <c r="I77" s="70" t="s">
        <v>239</v>
      </c>
      <c r="J77" s="71">
        <f>J78</f>
        <v>168000</v>
      </c>
      <c r="K77" s="71">
        <f t="shared" ref="K77:T77" si="84">K78</f>
        <v>0</v>
      </c>
      <c r="L77" s="71">
        <f t="shared" si="4"/>
        <v>168000</v>
      </c>
      <c r="M77" s="71">
        <f t="shared" si="84"/>
        <v>0</v>
      </c>
      <c r="N77" s="71">
        <f t="shared" si="84"/>
        <v>168000</v>
      </c>
      <c r="O77" s="71">
        <f t="shared" si="84"/>
        <v>0</v>
      </c>
      <c r="P77" s="71">
        <f t="shared" si="84"/>
        <v>168000</v>
      </c>
      <c r="Q77" s="71">
        <f t="shared" si="84"/>
        <v>0</v>
      </c>
      <c r="R77" s="71">
        <f t="shared" si="84"/>
        <v>168000</v>
      </c>
      <c r="S77" s="71">
        <f t="shared" si="84"/>
        <v>0</v>
      </c>
      <c r="T77" s="71">
        <f t="shared" si="84"/>
        <v>168000</v>
      </c>
    </row>
    <row r="78" spans="1:20" s="1" customFormat="1" ht="12.75" hidden="1" customHeight="1" x14ac:dyDescent="0.25">
      <c r="A78" s="72"/>
      <c r="B78" s="160" t="s">
        <v>240</v>
      </c>
      <c r="C78" s="160"/>
      <c r="D78" s="160"/>
      <c r="E78" s="160"/>
      <c r="F78" s="70" t="s">
        <v>230</v>
      </c>
      <c r="G78" s="70" t="s">
        <v>279</v>
      </c>
      <c r="H78" s="45" t="s">
        <v>291</v>
      </c>
      <c r="I78" s="70" t="s">
        <v>241</v>
      </c>
      <c r="J78" s="71">
        <f>168036-36</f>
        <v>168000</v>
      </c>
      <c r="K78" s="71"/>
      <c r="L78" s="71">
        <f t="shared" si="4"/>
        <v>168000</v>
      </c>
      <c r="M78" s="71"/>
      <c r="N78" s="71">
        <f>L78+M78</f>
        <v>168000</v>
      </c>
      <c r="O78" s="71"/>
      <c r="P78" s="71">
        <f t="shared" ref="P78" si="85">N78+O78</f>
        <v>168000</v>
      </c>
      <c r="Q78" s="71"/>
      <c r="R78" s="71">
        <f t="shared" ref="R78" si="86">P78+Q78</f>
        <v>168000</v>
      </c>
      <c r="S78" s="71"/>
      <c r="T78" s="71">
        <f t="shared" ref="T78" si="87">R78+S78</f>
        <v>168000</v>
      </c>
    </row>
    <row r="79" spans="1:20" s="1" customFormat="1" ht="12.75" hidden="1" customHeight="1" x14ac:dyDescent="0.25">
      <c r="A79" s="72"/>
      <c r="B79" s="160" t="s">
        <v>242</v>
      </c>
      <c r="C79" s="160"/>
      <c r="D79" s="160"/>
      <c r="E79" s="160"/>
      <c r="F79" s="70" t="s">
        <v>230</v>
      </c>
      <c r="G79" s="70" t="s">
        <v>279</v>
      </c>
      <c r="H79" s="45" t="s">
        <v>291</v>
      </c>
      <c r="I79" s="70" t="s">
        <v>243</v>
      </c>
      <c r="J79" s="71">
        <f>J80</f>
        <v>119200</v>
      </c>
      <c r="K79" s="71">
        <f t="shared" ref="K79:T79" si="88">K80</f>
        <v>0</v>
      </c>
      <c r="L79" s="71">
        <f t="shared" si="4"/>
        <v>119200</v>
      </c>
      <c r="M79" s="71">
        <f t="shared" si="88"/>
        <v>0</v>
      </c>
      <c r="N79" s="71">
        <f t="shared" si="88"/>
        <v>119200</v>
      </c>
      <c r="O79" s="71">
        <f t="shared" si="88"/>
        <v>0</v>
      </c>
      <c r="P79" s="71">
        <f t="shared" si="88"/>
        <v>119200</v>
      </c>
      <c r="Q79" s="71">
        <f t="shared" si="88"/>
        <v>0</v>
      </c>
      <c r="R79" s="71">
        <f t="shared" si="88"/>
        <v>119200</v>
      </c>
      <c r="S79" s="71">
        <f t="shared" si="88"/>
        <v>0</v>
      </c>
      <c r="T79" s="71">
        <f t="shared" si="88"/>
        <v>119200</v>
      </c>
    </row>
    <row r="80" spans="1:20" s="1" customFormat="1" ht="12.75" hidden="1" customHeight="1" x14ac:dyDescent="0.25">
      <c r="A80" s="72"/>
      <c r="B80" s="154" t="s">
        <v>244</v>
      </c>
      <c r="C80" s="154"/>
      <c r="D80" s="154"/>
      <c r="E80" s="154"/>
      <c r="F80" s="70" t="s">
        <v>230</v>
      </c>
      <c r="G80" s="70" t="s">
        <v>279</v>
      </c>
      <c r="H80" s="45" t="s">
        <v>291</v>
      </c>
      <c r="I80" s="70" t="s">
        <v>245</v>
      </c>
      <c r="J80" s="71">
        <f>119164+36</f>
        <v>119200</v>
      </c>
      <c r="K80" s="71"/>
      <c r="L80" s="71">
        <f t="shared" ref="L80:L155" si="89">J80+K80</f>
        <v>119200</v>
      </c>
      <c r="M80" s="71"/>
      <c r="N80" s="71">
        <f>L80+M80</f>
        <v>119200</v>
      </c>
      <c r="O80" s="71"/>
      <c r="P80" s="71">
        <f t="shared" ref="P80" si="90">N80+O80</f>
        <v>119200</v>
      </c>
      <c r="Q80" s="71"/>
      <c r="R80" s="71">
        <f t="shared" ref="R80" si="91">P80+Q80</f>
        <v>119200</v>
      </c>
      <c r="S80" s="71"/>
      <c r="T80" s="71">
        <f t="shared" ref="T80" si="92">R80+S80</f>
        <v>119200</v>
      </c>
    </row>
    <row r="81" spans="1:20" s="2" customFormat="1" ht="12.75" hidden="1" customHeight="1" x14ac:dyDescent="0.25">
      <c r="A81" s="206" t="s">
        <v>292</v>
      </c>
      <c r="B81" s="207"/>
      <c r="C81" s="154"/>
      <c r="D81" s="154"/>
      <c r="E81" s="154"/>
      <c r="F81" s="45" t="s">
        <v>230</v>
      </c>
      <c r="G81" s="45" t="s">
        <v>279</v>
      </c>
      <c r="H81" s="45" t="s">
        <v>293</v>
      </c>
      <c r="I81" s="45"/>
      <c r="J81" s="41">
        <f t="shared" ref="J81:T82" si="93">J82</f>
        <v>200</v>
      </c>
      <c r="K81" s="41">
        <f t="shared" si="93"/>
        <v>0</v>
      </c>
      <c r="L81" s="71">
        <f t="shared" si="89"/>
        <v>200</v>
      </c>
      <c r="M81" s="41">
        <f t="shared" si="93"/>
        <v>0</v>
      </c>
      <c r="N81" s="41">
        <f t="shared" si="93"/>
        <v>200</v>
      </c>
      <c r="O81" s="41">
        <f t="shared" si="93"/>
        <v>0</v>
      </c>
      <c r="P81" s="41">
        <f t="shared" si="93"/>
        <v>200</v>
      </c>
      <c r="Q81" s="41">
        <f t="shared" si="93"/>
        <v>0</v>
      </c>
      <c r="R81" s="41">
        <f t="shared" si="93"/>
        <v>200</v>
      </c>
      <c r="S81" s="41">
        <f t="shared" si="93"/>
        <v>0</v>
      </c>
      <c r="T81" s="41">
        <f t="shared" si="93"/>
        <v>200</v>
      </c>
    </row>
    <row r="82" spans="1:20" s="1" customFormat="1" ht="12.75" hidden="1" customHeight="1" x14ac:dyDescent="0.25">
      <c r="A82" s="72"/>
      <c r="B82" s="160" t="s">
        <v>286</v>
      </c>
      <c r="C82" s="160"/>
      <c r="D82" s="160"/>
      <c r="E82" s="160"/>
      <c r="F82" s="70" t="s">
        <v>230</v>
      </c>
      <c r="G82" s="45" t="s">
        <v>279</v>
      </c>
      <c r="H82" s="45" t="s">
        <v>293</v>
      </c>
      <c r="I82" s="70" t="s">
        <v>294</v>
      </c>
      <c r="J82" s="71">
        <f t="shared" si="93"/>
        <v>200</v>
      </c>
      <c r="K82" s="71">
        <f t="shared" si="93"/>
        <v>0</v>
      </c>
      <c r="L82" s="71">
        <f t="shared" si="89"/>
        <v>200</v>
      </c>
      <c r="M82" s="71">
        <f t="shared" si="93"/>
        <v>0</v>
      </c>
      <c r="N82" s="71">
        <f t="shared" si="93"/>
        <v>200</v>
      </c>
      <c r="O82" s="71">
        <f t="shared" si="93"/>
        <v>0</v>
      </c>
      <c r="P82" s="71">
        <f t="shared" si="93"/>
        <v>200</v>
      </c>
      <c r="Q82" s="71">
        <f t="shared" si="93"/>
        <v>0</v>
      </c>
      <c r="R82" s="71">
        <f t="shared" si="93"/>
        <v>200</v>
      </c>
      <c r="S82" s="71">
        <f t="shared" si="93"/>
        <v>0</v>
      </c>
      <c r="T82" s="71">
        <f t="shared" si="93"/>
        <v>200</v>
      </c>
    </row>
    <row r="83" spans="1:20" s="1" customFormat="1" ht="12.75" hidden="1" customHeight="1" x14ac:dyDescent="0.25">
      <c r="A83" s="72"/>
      <c r="B83" s="160" t="s">
        <v>295</v>
      </c>
      <c r="C83" s="160"/>
      <c r="D83" s="160"/>
      <c r="E83" s="160"/>
      <c r="F83" s="70" t="s">
        <v>230</v>
      </c>
      <c r="G83" s="45" t="s">
        <v>279</v>
      </c>
      <c r="H83" s="45" t="s">
        <v>293</v>
      </c>
      <c r="I83" s="70" t="s">
        <v>296</v>
      </c>
      <c r="J83" s="71">
        <v>200</v>
      </c>
      <c r="K83" s="71"/>
      <c r="L83" s="71">
        <f t="shared" si="89"/>
        <v>200</v>
      </c>
      <c r="M83" s="71"/>
      <c r="N83" s="71">
        <f>L83+M83</f>
        <v>200</v>
      </c>
      <c r="O83" s="71"/>
      <c r="P83" s="71">
        <f t="shared" ref="P83" si="94">N83+O83</f>
        <v>200</v>
      </c>
      <c r="Q83" s="71"/>
      <c r="R83" s="71">
        <f t="shared" ref="R83" si="95">P83+Q83</f>
        <v>200</v>
      </c>
      <c r="S83" s="71"/>
      <c r="T83" s="71">
        <f t="shared" ref="T83" si="96">R83+S83</f>
        <v>200</v>
      </c>
    </row>
    <row r="84" spans="1:20" s="1" customFormat="1" ht="12.75" hidden="1" customHeight="1" x14ac:dyDescent="0.25">
      <c r="A84" s="206" t="s">
        <v>297</v>
      </c>
      <c r="B84" s="207"/>
      <c r="C84" s="154"/>
      <c r="D84" s="154"/>
      <c r="E84" s="154"/>
      <c r="F84" s="70" t="s">
        <v>230</v>
      </c>
      <c r="G84" s="70" t="s">
        <v>279</v>
      </c>
      <c r="H84" s="76" t="s">
        <v>298</v>
      </c>
      <c r="I84" s="70"/>
      <c r="J84" s="71">
        <f t="shared" ref="J84:T85" si="97">J85</f>
        <v>1200000</v>
      </c>
      <c r="K84" s="71">
        <f t="shared" si="97"/>
        <v>550000</v>
      </c>
      <c r="L84" s="71">
        <f t="shared" si="89"/>
        <v>1750000</v>
      </c>
      <c r="M84" s="71">
        <f t="shared" si="97"/>
        <v>0</v>
      </c>
      <c r="N84" s="71">
        <f t="shared" si="97"/>
        <v>1750000</v>
      </c>
      <c r="O84" s="71">
        <f t="shared" si="97"/>
        <v>0</v>
      </c>
      <c r="P84" s="71">
        <f t="shared" si="97"/>
        <v>1750000</v>
      </c>
      <c r="Q84" s="71">
        <f t="shared" si="97"/>
        <v>0</v>
      </c>
      <c r="R84" s="71">
        <f t="shared" si="97"/>
        <v>1750000</v>
      </c>
      <c r="S84" s="71">
        <f t="shared" si="97"/>
        <v>0</v>
      </c>
      <c r="T84" s="71">
        <f t="shared" si="97"/>
        <v>1750000</v>
      </c>
    </row>
    <row r="85" spans="1:20" s="1" customFormat="1" ht="12.75" hidden="1" customHeight="1" x14ac:dyDescent="0.25">
      <c r="A85" s="72"/>
      <c r="B85" s="160" t="s">
        <v>242</v>
      </c>
      <c r="C85" s="160"/>
      <c r="D85" s="160"/>
      <c r="E85" s="160"/>
      <c r="F85" s="70" t="s">
        <v>230</v>
      </c>
      <c r="G85" s="45" t="s">
        <v>279</v>
      </c>
      <c r="H85" s="76" t="s">
        <v>298</v>
      </c>
      <c r="I85" s="70" t="s">
        <v>243</v>
      </c>
      <c r="J85" s="71">
        <f t="shared" si="97"/>
        <v>1200000</v>
      </c>
      <c r="K85" s="71">
        <f t="shared" si="97"/>
        <v>550000</v>
      </c>
      <c r="L85" s="71">
        <f t="shared" si="89"/>
        <v>1750000</v>
      </c>
      <c r="M85" s="71">
        <f t="shared" si="97"/>
        <v>0</v>
      </c>
      <c r="N85" s="71">
        <f t="shared" si="97"/>
        <v>1750000</v>
      </c>
      <c r="O85" s="71">
        <f t="shared" si="97"/>
        <v>0</v>
      </c>
      <c r="P85" s="71">
        <f t="shared" si="97"/>
        <v>1750000</v>
      </c>
      <c r="Q85" s="71">
        <f t="shared" si="97"/>
        <v>0</v>
      </c>
      <c r="R85" s="71">
        <f t="shared" si="97"/>
        <v>1750000</v>
      </c>
      <c r="S85" s="71">
        <f t="shared" si="97"/>
        <v>0</v>
      </c>
      <c r="T85" s="71">
        <f t="shared" si="97"/>
        <v>1750000</v>
      </c>
    </row>
    <row r="86" spans="1:20" s="1" customFormat="1" ht="12.75" hidden="1" customHeight="1" x14ac:dyDescent="0.25">
      <c r="A86" s="72"/>
      <c r="B86" s="154" t="s">
        <v>244</v>
      </c>
      <c r="C86" s="154"/>
      <c r="D86" s="154"/>
      <c r="E86" s="154"/>
      <c r="F86" s="70" t="s">
        <v>230</v>
      </c>
      <c r="G86" s="45" t="s">
        <v>279</v>
      </c>
      <c r="H86" s="76" t="s">
        <v>298</v>
      </c>
      <c r="I86" s="70" t="s">
        <v>245</v>
      </c>
      <c r="J86" s="71">
        <f>1100000+100000</f>
        <v>1200000</v>
      </c>
      <c r="K86" s="71">
        <v>550000</v>
      </c>
      <c r="L86" s="71">
        <f t="shared" si="89"/>
        <v>1750000</v>
      </c>
      <c r="M86" s="71"/>
      <c r="N86" s="71">
        <f>L86+M86</f>
        <v>1750000</v>
      </c>
      <c r="O86" s="71"/>
      <c r="P86" s="71">
        <f t="shared" ref="P86" si="98">N86+O86</f>
        <v>1750000</v>
      </c>
      <c r="Q86" s="71"/>
      <c r="R86" s="71">
        <f t="shared" ref="R86" si="99">P86+Q86</f>
        <v>1750000</v>
      </c>
      <c r="S86" s="71"/>
      <c r="T86" s="71">
        <f t="shared" ref="T86" si="100">R86+S86</f>
        <v>1750000</v>
      </c>
    </row>
    <row r="87" spans="1:20" s="1" customFormat="1" ht="12.75" hidden="1" customHeight="1" x14ac:dyDescent="0.25">
      <c r="A87" s="206" t="s">
        <v>299</v>
      </c>
      <c r="B87" s="207"/>
      <c r="C87" s="154"/>
      <c r="D87" s="154"/>
      <c r="E87" s="154"/>
      <c r="F87" s="70" t="s">
        <v>230</v>
      </c>
      <c r="G87" s="45" t="s">
        <v>279</v>
      </c>
      <c r="H87" s="45" t="s">
        <v>300</v>
      </c>
      <c r="I87" s="70"/>
      <c r="J87" s="71">
        <f t="shared" ref="J87:T88" si="101">J88</f>
        <v>534800</v>
      </c>
      <c r="K87" s="71">
        <f t="shared" si="101"/>
        <v>0</v>
      </c>
      <c r="L87" s="71">
        <f t="shared" si="89"/>
        <v>534800</v>
      </c>
      <c r="M87" s="71">
        <f t="shared" si="101"/>
        <v>0</v>
      </c>
      <c r="N87" s="71">
        <f t="shared" si="101"/>
        <v>534800</v>
      </c>
      <c r="O87" s="71">
        <f t="shared" si="101"/>
        <v>0</v>
      </c>
      <c r="P87" s="71">
        <f t="shared" si="101"/>
        <v>534800</v>
      </c>
      <c r="Q87" s="71">
        <f t="shared" si="101"/>
        <v>0</v>
      </c>
      <c r="R87" s="71">
        <f t="shared" si="101"/>
        <v>534800</v>
      </c>
      <c r="S87" s="71">
        <f t="shared" si="101"/>
        <v>0</v>
      </c>
      <c r="T87" s="71">
        <f t="shared" si="101"/>
        <v>534800</v>
      </c>
    </row>
    <row r="88" spans="1:20" s="1" customFormat="1" ht="12.75" hidden="1" customHeight="1" x14ac:dyDescent="0.25">
      <c r="A88" s="72"/>
      <c r="B88" s="160" t="s">
        <v>242</v>
      </c>
      <c r="C88" s="160"/>
      <c r="D88" s="160"/>
      <c r="E88" s="160"/>
      <c r="F88" s="70" t="s">
        <v>230</v>
      </c>
      <c r="G88" s="45" t="s">
        <v>279</v>
      </c>
      <c r="H88" s="45" t="s">
        <v>300</v>
      </c>
      <c r="I88" s="70" t="s">
        <v>243</v>
      </c>
      <c r="J88" s="71">
        <f t="shared" si="101"/>
        <v>534800</v>
      </c>
      <c r="K88" s="71">
        <f t="shared" si="101"/>
        <v>0</v>
      </c>
      <c r="L88" s="71">
        <f t="shared" si="89"/>
        <v>534800</v>
      </c>
      <c r="M88" s="71">
        <f t="shared" si="101"/>
        <v>0</v>
      </c>
      <c r="N88" s="71">
        <f t="shared" si="101"/>
        <v>534800</v>
      </c>
      <c r="O88" s="71">
        <f t="shared" si="101"/>
        <v>0</v>
      </c>
      <c r="P88" s="71">
        <f t="shared" si="101"/>
        <v>534800</v>
      </c>
      <c r="Q88" s="71">
        <f t="shared" si="101"/>
        <v>0</v>
      </c>
      <c r="R88" s="71">
        <f t="shared" si="101"/>
        <v>534800</v>
      </c>
      <c r="S88" s="71">
        <f t="shared" si="101"/>
        <v>0</v>
      </c>
      <c r="T88" s="71">
        <f t="shared" si="101"/>
        <v>534800</v>
      </c>
    </row>
    <row r="89" spans="1:20" s="1" customFormat="1" ht="16.5" hidden="1" customHeight="1" x14ac:dyDescent="0.25">
      <c r="A89" s="72"/>
      <c r="B89" s="154" t="s">
        <v>244</v>
      </c>
      <c r="C89" s="154"/>
      <c r="D89" s="154"/>
      <c r="E89" s="154"/>
      <c r="F89" s="70" t="s">
        <v>230</v>
      </c>
      <c r="G89" s="45" t="s">
        <v>279</v>
      </c>
      <c r="H89" s="45" t="s">
        <v>300</v>
      </c>
      <c r="I89" s="70" t="s">
        <v>245</v>
      </c>
      <c r="J89" s="71">
        <v>534800</v>
      </c>
      <c r="K89" s="71"/>
      <c r="L89" s="71">
        <f t="shared" si="89"/>
        <v>534800</v>
      </c>
      <c r="M89" s="71"/>
      <c r="N89" s="71">
        <f>L89+M89</f>
        <v>534800</v>
      </c>
      <c r="O89" s="71"/>
      <c r="P89" s="71">
        <f t="shared" ref="P89" si="102">N89+O89</f>
        <v>534800</v>
      </c>
      <c r="Q89" s="71"/>
      <c r="R89" s="71">
        <f t="shared" ref="R89" si="103">P89+Q89</f>
        <v>534800</v>
      </c>
      <c r="S89" s="71"/>
      <c r="T89" s="71">
        <f t="shared" ref="T89" si="104">R89+S89</f>
        <v>534800</v>
      </c>
    </row>
    <row r="90" spans="1:20" s="66" customFormat="1" ht="27" hidden="1" customHeight="1" x14ac:dyDescent="0.25">
      <c r="A90" s="208" t="s">
        <v>301</v>
      </c>
      <c r="B90" s="209"/>
      <c r="C90" s="155"/>
      <c r="D90" s="155"/>
      <c r="E90" s="155"/>
      <c r="F90" s="64" t="s">
        <v>302</v>
      </c>
      <c r="G90" s="64"/>
      <c r="H90" s="64"/>
      <c r="I90" s="64"/>
      <c r="J90" s="65">
        <f t="shared" ref="J90:T95" si="105">J91</f>
        <v>708500</v>
      </c>
      <c r="K90" s="65">
        <f t="shared" si="105"/>
        <v>0</v>
      </c>
      <c r="L90" s="71">
        <f t="shared" si="89"/>
        <v>708500</v>
      </c>
      <c r="M90" s="65">
        <f t="shared" si="105"/>
        <v>0</v>
      </c>
      <c r="N90" s="65">
        <f t="shared" si="105"/>
        <v>708500</v>
      </c>
      <c r="O90" s="65">
        <f t="shared" si="105"/>
        <v>0</v>
      </c>
      <c r="P90" s="65">
        <f t="shared" si="105"/>
        <v>708500</v>
      </c>
      <c r="Q90" s="65">
        <f t="shared" si="105"/>
        <v>2927</v>
      </c>
      <c r="R90" s="65">
        <f t="shared" si="105"/>
        <v>711427</v>
      </c>
      <c r="S90" s="65">
        <f t="shared" si="105"/>
        <v>0</v>
      </c>
      <c r="T90" s="65">
        <f t="shared" si="105"/>
        <v>711427</v>
      </c>
    </row>
    <row r="91" spans="1:20" s="49" customFormat="1" ht="51.75" hidden="1" customHeight="1" x14ac:dyDescent="0.25">
      <c r="A91" s="220" t="s">
        <v>303</v>
      </c>
      <c r="B91" s="221"/>
      <c r="C91" s="161"/>
      <c r="D91" s="161"/>
      <c r="E91" s="161"/>
      <c r="F91" s="67" t="s">
        <v>302</v>
      </c>
      <c r="G91" s="67" t="s">
        <v>232</v>
      </c>
      <c r="H91" s="67"/>
      <c r="I91" s="67"/>
      <c r="J91" s="68">
        <f t="shared" si="105"/>
        <v>708500</v>
      </c>
      <c r="K91" s="68">
        <f t="shared" si="105"/>
        <v>0</v>
      </c>
      <c r="L91" s="71">
        <f t="shared" si="89"/>
        <v>708500</v>
      </c>
      <c r="M91" s="68">
        <f t="shared" si="105"/>
        <v>0</v>
      </c>
      <c r="N91" s="68">
        <f t="shared" si="105"/>
        <v>708500</v>
      </c>
      <c r="O91" s="68">
        <f t="shared" si="105"/>
        <v>0</v>
      </c>
      <c r="P91" s="68">
        <f t="shared" si="105"/>
        <v>708500</v>
      </c>
      <c r="Q91" s="68">
        <f t="shared" si="105"/>
        <v>2927</v>
      </c>
      <c r="R91" s="68">
        <f t="shared" si="105"/>
        <v>711427</v>
      </c>
      <c r="S91" s="68">
        <f t="shared" si="105"/>
        <v>0</v>
      </c>
      <c r="T91" s="68">
        <f t="shared" si="105"/>
        <v>711427</v>
      </c>
    </row>
    <row r="92" spans="1:20" s="51" customFormat="1" ht="12.75" hidden="1" x14ac:dyDescent="0.25">
      <c r="A92" s="206" t="s">
        <v>304</v>
      </c>
      <c r="B92" s="207"/>
      <c r="C92" s="154"/>
      <c r="D92" s="154"/>
      <c r="E92" s="154"/>
      <c r="F92" s="70" t="s">
        <v>302</v>
      </c>
      <c r="G92" s="70" t="s">
        <v>232</v>
      </c>
      <c r="H92" s="70" t="s">
        <v>305</v>
      </c>
      <c r="I92" s="70"/>
      <c r="J92" s="71">
        <f t="shared" si="105"/>
        <v>708500</v>
      </c>
      <c r="K92" s="71">
        <f t="shared" si="105"/>
        <v>0</v>
      </c>
      <c r="L92" s="71">
        <f t="shared" si="89"/>
        <v>708500</v>
      </c>
      <c r="M92" s="71">
        <f t="shared" si="105"/>
        <v>0</v>
      </c>
      <c r="N92" s="71">
        <f t="shared" si="105"/>
        <v>708500</v>
      </c>
      <c r="O92" s="71">
        <f t="shared" si="105"/>
        <v>0</v>
      </c>
      <c r="P92" s="71">
        <f t="shared" si="105"/>
        <v>708500</v>
      </c>
      <c r="Q92" s="71">
        <f t="shared" si="105"/>
        <v>2927</v>
      </c>
      <c r="R92" s="71">
        <f t="shared" si="105"/>
        <v>711427</v>
      </c>
      <c r="S92" s="71">
        <f t="shared" si="105"/>
        <v>0</v>
      </c>
      <c r="T92" s="71">
        <f t="shared" si="105"/>
        <v>711427</v>
      </c>
    </row>
    <row r="93" spans="1:20" s="1" customFormat="1" ht="12.75" hidden="1" x14ac:dyDescent="0.25">
      <c r="A93" s="206" t="s">
        <v>306</v>
      </c>
      <c r="B93" s="207"/>
      <c r="C93" s="154"/>
      <c r="D93" s="154"/>
      <c r="E93" s="154"/>
      <c r="F93" s="70" t="s">
        <v>302</v>
      </c>
      <c r="G93" s="70" t="s">
        <v>232</v>
      </c>
      <c r="H93" s="70" t="s">
        <v>307</v>
      </c>
      <c r="I93" s="70"/>
      <c r="J93" s="77">
        <f t="shared" si="105"/>
        <v>708500</v>
      </c>
      <c r="K93" s="77">
        <f t="shared" si="105"/>
        <v>0</v>
      </c>
      <c r="L93" s="71">
        <f t="shared" si="89"/>
        <v>708500</v>
      </c>
      <c r="M93" s="77">
        <f t="shared" si="105"/>
        <v>0</v>
      </c>
      <c r="N93" s="77">
        <f t="shared" si="105"/>
        <v>708500</v>
      </c>
      <c r="O93" s="77">
        <f t="shared" si="105"/>
        <v>0</v>
      </c>
      <c r="P93" s="77">
        <f t="shared" si="105"/>
        <v>708500</v>
      </c>
      <c r="Q93" s="77">
        <f t="shared" si="105"/>
        <v>2927</v>
      </c>
      <c r="R93" s="77">
        <f t="shared" si="105"/>
        <v>711427</v>
      </c>
      <c r="S93" s="77">
        <f t="shared" si="105"/>
        <v>0</v>
      </c>
      <c r="T93" s="77">
        <f t="shared" si="105"/>
        <v>711427</v>
      </c>
    </row>
    <row r="94" spans="1:20" s="1" customFormat="1" ht="12.75" hidden="1" customHeight="1" x14ac:dyDescent="0.25">
      <c r="A94" s="204" t="s">
        <v>308</v>
      </c>
      <c r="B94" s="205"/>
      <c r="C94" s="160"/>
      <c r="D94" s="160"/>
      <c r="E94" s="160"/>
      <c r="F94" s="70" t="s">
        <v>302</v>
      </c>
      <c r="G94" s="70" t="s">
        <v>232</v>
      </c>
      <c r="H94" s="70" t="s">
        <v>309</v>
      </c>
      <c r="I94" s="70"/>
      <c r="J94" s="77">
        <f t="shared" si="105"/>
        <v>708500</v>
      </c>
      <c r="K94" s="77">
        <f t="shared" si="105"/>
        <v>0</v>
      </c>
      <c r="L94" s="71">
        <f t="shared" si="89"/>
        <v>708500</v>
      </c>
      <c r="M94" s="77">
        <f t="shared" si="105"/>
        <v>0</v>
      </c>
      <c r="N94" s="77">
        <f t="shared" si="105"/>
        <v>708500</v>
      </c>
      <c r="O94" s="77">
        <f t="shared" si="105"/>
        <v>0</v>
      </c>
      <c r="P94" s="77">
        <f t="shared" si="105"/>
        <v>708500</v>
      </c>
      <c r="Q94" s="77">
        <f t="shared" si="105"/>
        <v>2927</v>
      </c>
      <c r="R94" s="77">
        <f t="shared" si="105"/>
        <v>711427</v>
      </c>
      <c r="S94" s="77">
        <f t="shared" si="105"/>
        <v>0</v>
      </c>
      <c r="T94" s="77">
        <f t="shared" si="105"/>
        <v>711427</v>
      </c>
    </row>
    <row r="95" spans="1:20" s="1" customFormat="1" ht="12.75" hidden="1" customHeight="1" x14ac:dyDescent="0.25">
      <c r="A95" s="160"/>
      <c r="B95" s="154" t="s">
        <v>286</v>
      </c>
      <c r="C95" s="154"/>
      <c r="D95" s="154"/>
      <c r="E95" s="154"/>
      <c r="F95" s="70" t="s">
        <v>302</v>
      </c>
      <c r="G95" s="70" t="s">
        <v>232</v>
      </c>
      <c r="H95" s="70" t="s">
        <v>310</v>
      </c>
      <c r="I95" s="70" t="s">
        <v>294</v>
      </c>
      <c r="J95" s="71">
        <f>J96</f>
        <v>708500</v>
      </c>
      <c r="K95" s="71">
        <f t="shared" si="105"/>
        <v>0</v>
      </c>
      <c r="L95" s="71">
        <f t="shared" si="89"/>
        <v>708500</v>
      </c>
      <c r="M95" s="71">
        <f t="shared" si="105"/>
        <v>0</v>
      </c>
      <c r="N95" s="71">
        <f t="shared" si="105"/>
        <v>708500</v>
      </c>
      <c r="O95" s="71">
        <f t="shared" si="105"/>
        <v>0</v>
      </c>
      <c r="P95" s="71">
        <f t="shared" si="105"/>
        <v>708500</v>
      </c>
      <c r="Q95" s="71">
        <f t="shared" si="105"/>
        <v>2927</v>
      </c>
      <c r="R95" s="71">
        <f t="shared" si="105"/>
        <v>711427</v>
      </c>
      <c r="S95" s="71">
        <f t="shared" si="105"/>
        <v>0</v>
      </c>
      <c r="T95" s="71">
        <f t="shared" si="105"/>
        <v>711427</v>
      </c>
    </row>
    <row r="96" spans="1:20" s="1" customFormat="1" ht="12.75" hidden="1" customHeight="1" x14ac:dyDescent="0.25">
      <c r="A96" s="160"/>
      <c r="B96" s="154" t="s">
        <v>295</v>
      </c>
      <c r="C96" s="154"/>
      <c r="D96" s="154"/>
      <c r="E96" s="154"/>
      <c r="F96" s="70" t="s">
        <v>302</v>
      </c>
      <c r="G96" s="70" t="s">
        <v>232</v>
      </c>
      <c r="H96" s="70" t="s">
        <v>310</v>
      </c>
      <c r="I96" s="70" t="s">
        <v>296</v>
      </c>
      <c r="J96" s="71">
        <v>708500</v>
      </c>
      <c r="K96" s="71"/>
      <c r="L96" s="71">
        <f t="shared" si="89"/>
        <v>708500</v>
      </c>
      <c r="M96" s="71"/>
      <c r="N96" s="71">
        <f>L96+M96</f>
        <v>708500</v>
      </c>
      <c r="O96" s="71"/>
      <c r="P96" s="71">
        <f t="shared" ref="P96" si="106">N96+O96</f>
        <v>708500</v>
      </c>
      <c r="Q96" s="71">
        <v>2927</v>
      </c>
      <c r="R96" s="71">
        <f t="shared" ref="R96" si="107">P96+Q96</f>
        <v>711427</v>
      </c>
      <c r="S96" s="71"/>
      <c r="T96" s="71">
        <f t="shared" ref="T96" si="108">R96+S96</f>
        <v>711427</v>
      </c>
    </row>
    <row r="97" spans="1:20" s="66" customFormat="1" ht="12.75" hidden="1" customHeight="1" x14ac:dyDescent="0.25">
      <c r="A97" s="208" t="s">
        <v>311</v>
      </c>
      <c r="B97" s="209"/>
      <c r="C97" s="155"/>
      <c r="D97" s="155"/>
      <c r="E97" s="155"/>
      <c r="F97" s="64" t="s">
        <v>232</v>
      </c>
      <c r="G97" s="64"/>
      <c r="H97" s="64"/>
      <c r="I97" s="64"/>
      <c r="J97" s="65">
        <f>J98</f>
        <v>596900</v>
      </c>
      <c r="K97" s="65">
        <f t="shared" ref="K97:T97" si="109">K98</f>
        <v>672000</v>
      </c>
      <c r="L97" s="71">
        <f t="shared" si="89"/>
        <v>1268900</v>
      </c>
      <c r="M97" s="65">
        <f t="shared" si="109"/>
        <v>0</v>
      </c>
      <c r="N97" s="65">
        <f t="shared" si="109"/>
        <v>1268900</v>
      </c>
      <c r="O97" s="65">
        <f t="shared" si="109"/>
        <v>0</v>
      </c>
      <c r="P97" s="65">
        <f t="shared" si="109"/>
        <v>1268900</v>
      </c>
      <c r="Q97" s="65">
        <f t="shared" si="109"/>
        <v>0</v>
      </c>
      <c r="R97" s="65">
        <f t="shared" si="109"/>
        <v>1268900</v>
      </c>
      <c r="S97" s="65">
        <f t="shared" si="109"/>
        <v>0</v>
      </c>
      <c r="T97" s="65">
        <f t="shared" si="109"/>
        <v>1268900</v>
      </c>
    </row>
    <row r="98" spans="1:20" s="69" customFormat="1" ht="25.5" hidden="1" customHeight="1" x14ac:dyDescent="0.25">
      <c r="A98" s="202" t="s">
        <v>312</v>
      </c>
      <c r="B98" s="203"/>
      <c r="C98" s="156"/>
      <c r="D98" s="156"/>
      <c r="E98" s="156"/>
      <c r="F98" s="67" t="s">
        <v>232</v>
      </c>
      <c r="G98" s="67" t="s">
        <v>313</v>
      </c>
      <c r="H98" s="67"/>
      <c r="I98" s="67"/>
      <c r="J98" s="68">
        <f>J99+J106</f>
        <v>596900</v>
      </c>
      <c r="K98" s="68">
        <f t="shared" ref="K98:T98" si="110">K99+K106</f>
        <v>672000</v>
      </c>
      <c r="L98" s="71">
        <f t="shared" si="89"/>
        <v>1268900</v>
      </c>
      <c r="M98" s="68">
        <f t="shared" si="110"/>
        <v>0</v>
      </c>
      <c r="N98" s="68">
        <f t="shared" si="110"/>
        <v>1268900</v>
      </c>
      <c r="O98" s="68">
        <f t="shared" si="110"/>
        <v>0</v>
      </c>
      <c r="P98" s="68">
        <f t="shared" si="110"/>
        <v>1268900</v>
      </c>
      <c r="Q98" s="68">
        <f t="shared" si="110"/>
        <v>0</v>
      </c>
      <c r="R98" s="68">
        <f t="shared" si="110"/>
        <v>1268900</v>
      </c>
      <c r="S98" s="68">
        <f t="shared" si="110"/>
        <v>0</v>
      </c>
      <c r="T98" s="68">
        <f t="shared" si="110"/>
        <v>1268900</v>
      </c>
    </row>
    <row r="99" spans="1:20" s="1" customFormat="1" ht="12.75" hidden="1" customHeight="1" x14ac:dyDescent="0.25">
      <c r="A99" s="206" t="s">
        <v>314</v>
      </c>
      <c r="B99" s="207"/>
      <c r="C99" s="154"/>
      <c r="D99" s="154"/>
      <c r="E99" s="154"/>
      <c r="F99" s="70" t="s">
        <v>232</v>
      </c>
      <c r="G99" s="70" t="s">
        <v>313</v>
      </c>
      <c r="H99" s="70" t="s">
        <v>315</v>
      </c>
      <c r="I99" s="70"/>
      <c r="J99" s="71">
        <f>J100</f>
        <v>593400</v>
      </c>
      <c r="K99" s="71">
        <f t="shared" ref="K99:T99" si="111">K100</f>
        <v>672000</v>
      </c>
      <c r="L99" s="71">
        <f t="shared" si="89"/>
        <v>1265400</v>
      </c>
      <c r="M99" s="71">
        <f t="shared" si="111"/>
        <v>0</v>
      </c>
      <c r="N99" s="71">
        <f t="shared" si="111"/>
        <v>1265400</v>
      </c>
      <c r="O99" s="71">
        <f t="shared" si="111"/>
        <v>0</v>
      </c>
      <c r="P99" s="71">
        <f t="shared" si="111"/>
        <v>1265400</v>
      </c>
      <c r="Q99" s="71">
        <f t="shared" si="111"/>
        <v>0</v>
      </c>
      <c r="R99" s="71">
        <f t="shared" si="111"/>
        <v>1265400</v>
      </c>
      <c r="S99" s="71">
        <f t="shared" si="111"/>
        <v>0</v>
      </c>
      <c r="T99" s="71">
        <f t="shared" si="111"/>
        <v>1265400</v>
      </c>
    </row>
    <row r="100" spans="1:20" s="1" customFormat="1" ht="25.5" hidden="1" customHeight="1" x14ac:dyDescent="0.25">
      <c r="A100" s="206" t="s">
        <v>316</v>
      </c>
      <c r="B100" s="207"/>
      <c r="C100" s="154"/>
      <c r="D100" s="154"/>
      <c r="E100" s="154"/>
      <c r="F100" s="70" t="s">
        <v>232</v>
      </c>
      <c r="G100" s="70" t="s">
        <v>313</v>
      </c>
      <c r="H100" s="70" t="s">
        <v>317</v>
      </c>
      <c r="I100" s="70"/>
      <c r="J100" s="71">
        <f>J101+J104</f>
        <v>593400</v>
      </c>
      <c r="K100" s="71">
        <f t="shared" ref="K100:T100" si="112">K101+K104</f>
        <v>672000</v>
      </c>
      <c r="L100" s="71">
        <f t="shared" si="89"/>
        <v>1265400</v>
      </c>
      <c r="M100" s="71">
        <f t="shared" si="112"/>
        <v>0</v>
      </c>
      <c r="N100" s="71">
        <f t="shared" si="112"/>
        <v>1265400</v>
      </c>
      <c r="O100" s="71">
        <f t="shared" si="112"/>
        <v>0</v>
      </c>
      <c r="P100" s="71">
        <f t="shared" si="112"/>
        <v>1265400</v>
      </c>
      <c r="Q100" s="71">
        <f t="shared" si="112"/>
        <v>0</v>
      </c>
      <c r="R100" s="71">
        <f t="shared" si="112"/>
        <v>1265400</v>
      </c>
      <c r="S100" s="71">
        <f t="shared" si="112"/>
        <v>0</v>
      </c>
      <c r="T100" s="71">
        <f t="shared" si="112"/>
        <v>1265400</v>
      </c>
    </row>
    <row r="101" spans="1:20" s="1" customFormat="1" ht="12.75" hidden="1" customHeight="1" x14ac:dyDescent="0.25">
      <c r="A101" s="78"/>
      <c r="B101" s="154" t="s">
        <v>237</v>
      </c>
      <c r="C101" s="154"/>
      <c r="D101" s="154"/>
      <c r="E101" s="154"/>
      <c r="F101" s="70" t="s">
        <v>232</v>
      </c>
      <c r="G101" s="45" t="s">
        <v>313</v>
      </c>
      <c r="H101" s="70" t="s">
        <v>317</v>
      </c>
      <c r="I101" s="70" t="s">
        <v>239</v>
      </c>
      <c r="J101" s="71">
        <f>J102+J103</f>
        <v>537700</v>
      </c>
      <c r="K101" s="71">
        <f t="shared" ref="K101:T101" si="113">K102+K103</f>
        <v>595000</v>
      </c>
      <c r="L101" s="71">
        <f t="shared" si="89"/>
        <v>1132700</v>
      </c>
      <c r="M101" s="71">
        <f t="shared" si="113"/>
        <v>0</v>
      </c>
      <c r="N101" s="71">
        <f t="shared" si="113"/>
        <v>1132700</v>
      </c>
      <c r="O101" s="71">
        <f t="shared" si="113"/>
        <v>0</v>
      </c>
      <c r="P101" s="71">
        <f t="shared" si="113"/>
        <v>1132700</v>
      </c>
      <c r="Q101" s="71">
        <f t="shared" si="113"/>
        <v>0</v>
      </c>
      <c r="R101" s="71">
        <f t="shared" si="113"/>
        <v>1132700</v>
      </c>
      <c r="S101" s="71">
        <f t="shared" si="113"/>
        <v>0</v>
      </c>
      <c r="T101" s="71">
        <f t="shared" si="113"/>
        <v>1132700</v>
      </c>
    </row>
    <row r="102" spans="1:20" s="1" customFormat="1" ht="12.75" hidden="1" customHeight="1" x14ac:dyDescent="0.25">
      <c r="A102" s="78"/>
      <c r="B102" s="154" t="s">
        <v>318</v>
      </c>
      <c r="C102" s="154"/>
      <c r="D102" s="154"/>
      <c r="E102" s="154"/>
      <c r="F102" s="70" t="s">
        <v>232</v>
      </c>
      <c r="G102" s="45" t="s">
        <v>313</v>
      </c>
      <c r="H102" s="70" t="s">
        <v>317</v>
      </c>
      <c r="I102" s="70" t="s">
        <v>319</v>
      </c>
      <c r="J102" s="71"/>
      <c r="K102" s="71">
        <f>595000+440000</f>
        <v>1035000</v>
      </c>
      <c r="L102" s="71">
        <f t="shared" si="89"/>
        <v>1035000</v>
      </c>
      <c r="M102" s="71"/>
      <c r="N102" s="71">
        <f>L102+M102</f>
        <v>1035000</v>
      </c>
      <c r="O102" s="71"/>
      <c r="P102" s="71">
        <f t="shared" ref="P102:P103" si="114">N102+O102</f>
        <v>1035000</v>
      </c>
      <c r="Q102" s="71"/>
      <c r="R102" s="71">
        <f t="shared" ref="R102:R103" si="115">P102+Q102</f>
        <v>1035000</v>
      </c>
      <c r="S102" s="71"/>
      <c r="T102" s="71">
        <f t="shared" ref="T102:T103" si="116">R102+S102</f>
        <v>1035000</v>
      </c>
    </row>
    <row r="103" spans="1:20" s="1" customFormat="1" ht="12.75" hidden="1" customHeight="1" x14ac:dyDescent="0.25">
      <c r="A103" s="79"/>
      <c r="B103" s="160" t="s">
        <v>320</v>
      </c>
      <c r="C103" s="160"/>
      <c r="D103" s="160"/>
      <c r="E103" s="160"/>
      <c r="F103" s="70" t="s">
        <v>232</v>
      </c>
      <c r="G103" s="45" t="s">
        <v>313</v>
      </c>
      <c r="H103" s="70" t="s">
        <v>317</v>
      </c>
      <c r="I103" s="70" t="s">
        <v>321</v>
      </c>
      <c r="J103" s="71">
        <f>537694+6</f>
        <v>537700</v>
      </c>
      <c r="K103" s="71">
        <v>-440000</v>
      </c>
      <c r="L103" s="71">
        <f t="shared" si="89"/>
        <v>97700</v>
      </c>
      <c r="M103" s="71"/>
      <c r="N103" s="71">
        <f>L103+M103</f>
        <v>97700</v>
      </c>
      <c r="O103" s="71"/>
      <c r="P103" s="71">
        <f t="shared" si="114"/>
        <v>97700</v>
      </c>
      <c r="Q103" s="71"/>
      <c r="R103" s="71">
        <f t="shared" si="115"/>
        <v>97700</v>
      </c>
      <c r="S103" s="71"/>
      <c r="T103" s="71">
        <f t="shared" si="116"/>
        <v>97700</v>
      </c>
    </row>
    <row r="104" spans="1:20" s="1" customFormat="1" ht="12.75" hidden="1" customHeight="1" x14ac:dyDescent="0.25">
      <c r="A104" s="79"/>
      <c r="B104" s="160" t="s">
        <v>242</v>
      </c>
      <c r="C104" s="160"/>
      <c r="D104" s="160"/>
      <c r="E104" s="160"/>
      <c r="F104" s="70" t="s">
        <v>232</v>
      </c>
      <c r="G104" s="45" t="s">
        <v>313</v>
      </c>
      <c r="H104" s="70" t="s">
        <v>317</v>
      </c>
      <c r="I104" s="70" t="s">
        <v>243</v>
      </c>
      <c r="J104" s="71">
        <f>J105</f>
        <v>55700</v>
      </c>
      <c r="K104" s="71">
        <f t="shared" ref="K104:T104" si="117">K105</f>
        <v>77000</v>
      </c>
      <c r="L104" s="71">
        <f t="shared" si="89"/>
        <v>132700</v>
      </c>
      <c r="M104" s="71">
        <f t="shared" si="117"/>
        <v>0</v>
      </c>
      <c r="N104" s="71">
        <f t="shared" si="117"/>
        <v>132700</v>
      </c>
      <c r="O104" s="71">
        <f t="shared" si="117"/>
        <v>0</v>
      </c>
      <c r="P104" s="71">
        <f t="shared" si="117"/>
        <v>132700</v>
      </c>
      <c r="Q104" s="71">
        <f t="shared" si="117"/>
        <v>0</v>
      </c>
      <c r="R104" s="71">
        <f t="shared" si="117"/>
        <v>132700</v>
      </c>
      <c r="S104" s="71">
        <f t="shared" si="117"/>
        <v>0</v>
      </c>
      <c r="T104" s="71">
        <f t="shared" si="117"/>
        <v>132700</v>
      </c>
    </row>
    <row r="105" spans="1:20" s="1" customFormat="1" ht="12.75" hidden="1" customHeight="1" x14ac:dyDescent="0.25">
      <c r="A105" s="79"/>
      <c r="B105" s="154" t="s">
        <v>244</v>
      </c>
      <c r="C105" s="154"/>
      <c r="D105" s="154"/>
      <c r="E105" s="154"/>
      <c r="F105" s="70" t="s">
        <v>232</v>
      </c>
      <c r="G105" s="45" t="s">
        <v>313</v>
      </c>
      <c r="H105" s="70" t="s">
        <v>317</v>
      </c>
      <c r="I105" s="70" t="s">
        <v>245</v>
      </c>
      <c r="J105" s="71">
        <f>55735-35</f>
        <v>55700</v>
      </c>
      <c r="K105" s="71">
        <v>77000</v>
      </c>
      <c r="L105" s="71">
        <f t="shared" si="89"/>
        <v>132700</v>
      </c>
      <c r="M105" s="71"/>
      <c r="N105" s="71">
        <f>L105+M105</f>
        <v>132700</v>
      </c>
      <c r="O105" s="71"/>
      <c r="P105" s="71">
        <f t="shared" ref="P105" si="118">N105+O105</f>
        <v>132700</v>
      </c>
      <c r="Q105" s="71"/>
      <c r="R105" s="71">
        <f t="shared" ref="R105" si="119">P105+Q105</f>
        <v>132700</v>
      </c>
      <c r="S105" s="71"/>
      <c r="T105" s="71">
        <f t="shared" ref="T105" si="120">R105+S105</f>
        <v>132700</v>
      </c>
    </row>
    <row r="106" spans="1:20" s="1" customFormat="1" ht="12.75" hidden="1" customHeight="1" x14ac:dyDescent="0.25">
      <c r="A106" s="206" t="s">
        <v>257</v>
      </c>
      <c r="B106" s="207"/>
      <c r="C106" s="154"/>
      <c r="D106" s="154"/>
      <c r="E106" s="154"/>
      <c r="F106" s="70" t="s">
        <v>232</v>
      </c>
      <c r="G106" s="45" t="s">
        <v>313</v>
      </c>
      <c r="H106" s="70" t="s">
        <v>258</v>
      </c>
      <c r="I106" s="70"/>
      <c r="J106" s="71">
        <f>J107</f>
        <v>3500</v>
      </c>
      <c r="K106" s="71">
        <f t="shared" ref="K106:T109" si="121">K107</f>
        <v>0</v>
      </c>
      <c r="L106" s="71">
        <f t="shared" si="89"/>
        <v>3500</v>
      </c>
      <c r="M106" s="71">
        <f t="shared" si="121"/>
        <v>0</v>
      </c>
      <c r="N106" s="71">
        <f t="shared" si="121"/>
        <v>3500</v>
      </c>
      <c r="O106" s="71">
        <f t="shared" si="121"/>
        <v>0</v>
      </c>
      <c r="P106" s="71">
        <f t="shared" si="121"/>
        <v>3500</v>
      </c>
      <c r="Q106" s="71">
        <f t="shared" si="121"/>
        <v>0</v>
      </c>
      <c r="R106" s="71">
        <f t="shared" si="121"/>
        <v>3500</v>
      </c>
      <c r="S106" s="71">
        <f t="shared" si="121"/>
        <v>0</v>
      </c>
      <c r="T106" s="71">
        <f t="shared" si="121"/>
        <v>3500</v>
      </c>
    </row>
    <row r="107" spans="1:20" s="1" customFormat="1" ht="12.75" hidden="1" customHeight="1" x14ac:dyDescent="0.25">
      <c r="A107" s="206" t="s">
        <v>259</v>
      </c>
      <c r="B107" s="207"/>
      <c r="C107" s="150"/>
      <c r="D107" s="150"/>
      <c r="E107" s="154"/>
      <c r="F107" s="70" t="s">
        <v>232</v>
      </c>
      <c r="G107" s="45" t="s">
        <v>313</v>
      </c>
      <c r="H107" s="70" t="s">
        <v>260</v>
      </c>
      <c r="I107" s="70"/>
      <c r="J107" s="71">
        <f>J108</f>
        <v>3500</v>
      </c>
      <c r="K107" s="71">
        <f t="shared" si="121"/>
        <v>0</v>
      </c>
      <c r="L107" s="71">
        <f t="shared" si="89"/>
        <v>3500</v>
      </c>
      <c r="M107" s="71">
        <f t="shared" si="121"/>
        <v>0</v>
      </c>
      <c r="N107" s="71">
        <f t="shared" si="121"/>
        <v>3500</v>
      </c>
      <c r="O107" s="71">
        <f t="shared" si="121"/>
        <v>0</v>
      </c>
      <c r="P107" s="71">
        <f t="shared" si="121"/>
        <v>3500</v>
      </c>
      <c r="Q107" s="71">
        <f t="shared" si="121"/>
        <v>0</v>
      </c>
      <c r="R107" s="71">
        <f t="shared" si="121"/>
        <v>3500</v>
      </c>
      <c r="S107" s="71">
        <f t="shared" si="121"/>
        <v>0</v>
      </c>
      <c r="T107" s="71">
        <f t="shared" si="121"/>
        <v>3500</v>
      </c>
    </row>
    <row r="108" spans="1:20" s="1" customFormat="1" ht="12.75" hidden="1" customHeight="1" x14ac:dyDescent="0.25">
      <c r="A108" s="206" t="s">
        <v>322</v>
      </c>
      <c r="B108" s="207"/>
      <c r="C108" s="154"/>
      <c r="D108" s="154"/>
      <c r="E108" s="154"/>
      <c r="F108" s="70" t="s">
        <v>232</v>
      </c>
      <c r="G108" s="45" t="s">
        <v>313</v>
      </c>
      <c r="H108" s="70" t="s">
        <v>323</v>
      </c>
      <c r="I108" s="70"/>
      <c r="J108" s="71">
        <f>J109</f>
        <v>3500</v>
      </c>
      <c r="K108" s="71">
        <f t="shared" si="121"/>
        <v>0</v>
      </c>
      <c r="L108" s="71">
        <f t="shared" si="89"/>
        <v>3500</v>
      </c>
      <c r="M108" s="71">
        <f t="shared" si="121"/>
        <v>0</v>
      </c>
      <c r="N108" s="71">
        <f t="shared" si="121"/>
        <v>3500</v>
      </c>
      <c r="O108" s="71">
        <f t="shared" si="121"/>
        <v>0</v>
      </c>
      <c r="P108" s="71">
        <f t="shared" si="121"/>
        <v>3500</v>
      </c>
      <c r="Q108" s="71">
        <f t="shared" si="121"/>
        <v>0</v>
      </c>
      <c r="R108" s="71">
        <f t="shared" si="121"/>
        <v>3500</v>
      </c>
      <c r="S108" s="71">
        <f t="shared" si="121"/>
        <v>0</v>
      </c>
      <c r="T108" s="71">
        <f t="shared" si="121"/>
        <v>3500</v>
      </c>
    </row>
    <row r="109" spans="1:20" s="1" customFormat="1" ht="12.75" hidden="1" customHeight="1" x14ac:dyDescent="0.25">
      <c r="A109" s="72"/>
      <c r="B109" s="160" t="s">
        <v>242</v>
      </c>
      <c r="C109" s="160"/>
      <c r="D109" s="160"/>
      <c r="E109" s="160"/>
      <c r="F109" s="70" t="s">
        <v>232</v>
      </c>
      <c r="G109" s="45" t="s">
        <v>313</v>
      </c>
      <c r="H109" s="70" t="s">
        <v>323</v>
      </c>
      <c r="I109" s="70" t="s">
        <v>243</v>
      </c>
      <c r="J109" s="71">
        <f>J110</f>
        <v>3500</v>
      </c>
      <c r="K109" s="71">
        <f t="shared" si="121"/>
        <v>0</v>
      </c>
      <c r="L109" s="71">
        <f t="shared" si="89"/>
        <v>3500</v>
      </c>
      <c r="M109" s="71">
        <f t="shared" si="121"/>
        <v>0</v>
      </c>
      <c r="N109" s="71">
        <f t="shared" si="121"/>
        <v>3500</v>
      </c>
      <c r="O109" s="71">
        <f t="shared" si="121"/>
        <v>0</v>
      </c>
      <c r="P109" s="71">
        <f t="shared" si="121"/>
        <v>3500</v>
      </c>
      <c r="Q109" s="71">
        <f t="shared" si="121"/>
        <v>0</v>
      </c>
      <c r="R109" s="71">
        <f t="shared" si="121"/>
        <v>3500</v>
      </c>
      <c r="S109" s="71">
        <f t="shared" si="121"/>
        <v>0</v>
      </c>
      <c r="T109" s="71">
        <f t="shared" si="121"/>
        <v>3500</v>
      </c>
    </row>
    <row r="110" spans="1:20" s="1" customFormat="1" ht="12.75" hidden="1" customHeight="1" x14ac:dyDescent="0.25">
      <c r="A110" s="72"/>
      <c r="B110" s="154" t="s">
        <v>244</v>
      </c>
      <c r="C110" s="154"/>
      <c r="D110" s="154"/>
      <c r="E110" s="154"/>
      <c r="F110" s="70" t="s">
        <v>232</v>
      </c>
      <c r="G110" s="45" t="s">
        <v>313</v>
      </c>
      <c r="H110" s="70" t="s">
        <v>323</v>
      </c>
      <c r="I110" s="70" t="s">
        <v>245</v>
      </c>
      <c r="J110" s="71">
        <v>3500</v>
      </c>
      <c r="K110" s="71"/>
      <c r="L110" s="71">
        <f t="shared" si="89"/>
        <v>3500</v>
      </c>
      <c r="M110" s="71"/>
      <c r="N110" s="71">
        <f>L110+M110</f>
        <v>3500</v>
      </c>
      <c r="O110" s="71"/>
      <c r="P110" s="71">
        <f t="shared" ref="P110" si="122">N110+O110</f>
        <v>3500</v>
      </c>
      <c r="Q110" s="71"/>
      <c r="R110" s="71">
        <f t="shared" ref="R110" si="123">P110+Q110</f>
        <v>3500</v>
      </c>
      <c r="S110" s="71"/>
      <c r="T110" s="71">
        <f t="shared" ref="T110" si="124">R110+S110</f>
        <v>3500</v>
      </c>
    </row>
    <row r="111" spans="1:20" s="66" customFormat="1" ht="12.75" customHeight="1" x14ac:dyDescent="0.25">
      <c r="A111" s="208" t="s">
        <v>324</v>
      </c>
      <c r="B111" s="209"/>
      <c r="C111" s="155"/>
      <c r="D111" s="155"/>
      <c r="E111" s="155"/>
      <c r="F111" s="64" t="s">
        <v>253</v>
      </c>
      <c r="G111" s="64"/>
      <c r="H111" s="64"/>
      <c r="I111" s="64"/>
      <c r="J111" s="65">
        <f>J119+J126+J132</f>
        <v>5282300</v>
      </c>
      <c r="K111" s="65">
        <f t="shared" ref="K111:Q111" si="125">K119+K126+K132</f>
        <v>100000</v>
      </c>
      <c r="L111" s="71">
        <f t="shared" si="89"/>
        <v>5382300</v>
      </c>
      <c r="M111" s="65">
        <f t="shared" si="125"/>
        <v>699992</v>
      </c>
      <c r="N111" s="65">
        <f t="shared" si="125"/>
        <v>6082292</v>
      </c>
      <c r="O111" s="65">
        <f t="shared" si="125"/>
        <v>0</v>
      </c>
      <c r="P111" s="65">
        <f t="shared" si="125"/>
        <v>6082292</v>
      </c>
      <c r="Q111" s="65">
        <f t="shared" si="125"/>
        <v>0</v>
      </c>
      <c r="R111" s="65">
        <f>R112+R119+R126+R132</f>
        <v>6082292</v>
      </c>
      <c r="S111" s="65">
        <f t="shared" ref="S111:T111" si="126">S112+S119+S126+S132</f>
        <v>96083</v>
      </c>
      <c r="T111" s="65">
        <f t="shared" si="126"/>
        <v>6178375</v>
      </c>
    </row>
    <row r="112" spans="1:20" s="66" customFormat="1" ht="12.75" customHeight="1" x14ac:dyDescent="0.25">
      <c r="A112" s="212" t="s">
        <v>640</v>
      </c>
      <c r="B112" s="213"/>
      <c r="C112" s="155"/>
      <c r="D112" s="155"/>
      <c r="E112" s="155"/>
      <c r="F112" s="67" t="s">
        <v>253</v>
      </c>
      <c r="G112" s="67" t="s">
        <v>230</v>
      </c>
      <c r="H112" s="67"/>
      <c r="I112" s="67"/>
      <c r="J112" s="68"/>
      <c r="K112" s="68"/>
      <c r="L112" s="71"/>
      <c r="M112" s="68"/>
      <c r="N112" s="68"/>
      <c r="O112" s="68"/>
      <c r="P112" s="68"/>
      <c r="Q112" s="68"/>
      <c r="R112" s="68">
        <f>R113</f>
        <v>0</v>
      </c>
      <c r="S112" s="68">
        <f t="shared" ref="S112:T115" si="127">S113</f>
        <v>96083</v>
      </c>
      <c r="T112" s="68">
        <f t="shared" si="127"/>
        <v>96083</v>
      </c>
    </row>
    <row r="113" spans="1:20" s="1" customFormat="1" ht="15" customHeight="1" x14ac:dyDescent="0.25">
      <c r="A113" s="206" t="s">
        <v>642</v>
      </c>
      <c r="B113" s="207"/>
      <c r="C113" s="154"/>
      <c r="D113" s="154"/>
      <c r="E113" s="154"/>
      <c r="F113" s="70" t="s">
        <v>253</v>
      </c>
      <c r="G113" s="70" t="s">
        <v>230</v>
      </c>
      <c r="H113" s="70" t="s">
        <v>641</v>
      </c>
      <c r="I113" s="70"/>
      <c r="J113" s="71"/>
      <c r="K113" s="71"/>
      <c r="L113" s="71"/>
      <c r="M113" s="71"/>
      <c r="N113" s="71"/>
      <c r="O113" s="71"/>
      <c r="P113" s="71"/>
      <c r="Q113" s="71"/>
      <c r="R113" s="71">
        <f>R114</f>
        <v>0</v>
      </c>
      <c r="S113" s="71">
        <f t="shared" si="127"/>
        <v>96083</v>
      </c>
      <c r="T113" s="71">
        <f t="shared" si="127"/>
        <v>96083</v>
      </c>
    </row>
    <row r="114" spans="1:20" s="1" customFormat="1" ht="29.25" customHeight="1" x14ac:dyDescent="0.25">
      <c r="A114" s="206" t="s">
        <v>643</v>
      </c>
      <c r="B114" s="207"/>
      <c r="C114" s="154"/>
      <c r="D114" s="154"/>
      <c r="E114" s="154"/>
      <c r="F114" s="70" t="s">
        <v>253</v>
      </c>
      <c r="G114" s="70" t="s">
        <v>230</v>
      </c>
      <c r="H114" s="70" t="s">
        <v>644</v>
      </c>
      <c r="I114" s="70"/>
      <c r="J114" s="71"/>
      <c r="K114" s="71"/>
      <c r="L114" s="71"/>
      <c r="M114" s="71"/>
      <c r="N114" s="71"/>
      <c r="O114" s="71"/>
      <c r="P114" s="71"/>
      <c r="Q114" s="71"/>
      <c r="R114" s="71">
        <f>R115</f>
        <v>0</v>
      </c>
      <c r="S114" s="71">
        <f t="shared" si="127"/>
        <v>96083</v>
      </c>
      <c r="T114" s="71">
        <f t="shared" si="127"/>
        <v>96083</v>
      </c>
    </row>
    <row r="115" spans="1:20" s="1" customFormat="1" ht="25.5" customHeight="1" x14ac:dyDescent="0.25">
      <c r="A115" s="149"/>
      <c r="B115" s="154" t="s">
        <v>367</v>
      </c>
      <c r="C115" s="154"/>
      <c r="D115" s="154"/>
      <c r="E115" s="154"/>
      <c r="F115" s="70" t="s">
        <v>253</v>
      </c>
      <c r="G115" s="70" t="s">
        <v>230</v>
      </c>
      <c r="H115" s="70" t="s">
        <v>644</v>
      </c>
      <c r="I115" s="70" t="s">
        <v>368</v>
      </c>
      <c r="J115" s="71"/>
      <c r="K115" s="71"/>
      <c r="L115" s="71"/>
      <c r="M115" s="71"/>
      <c r="N115" s="71"/>
      <c r="O115" s="71"/>
      <c r="P115" s="71"/>
      <c r="Q115" s="71"/>
      <c r="R115" s="71">
        <f>R116</f>
        <v>0</v>
      </c>
      <c r="S115" s="71">
        <f t="shared" si="127"/>
        <v>96083</v>
      </c>
      <c r="T115" s="71">
        <f t="shared" si="127"/>
        <v>96083</v>
      </c>
    </row>
    <row r="116" spans="1:20" s="1" customFormat="1" ht="15.75" customHeight="1" x14ac:dyDescent="0.25">
      <c r="A116" s="149"/>
      <c r="B116" s="160" t="s">
        <v>390</v>
      </c>
      <c r="C116" s="154"/>
      <c r="D116" s="154"/>
      <c r="E116" s="154"/>
      <c r="F116" s="70" t="s">
        <v>253</v>
      </c>
      <c r="G116" s="70" t="s">
        <v>230</v>
      </c>
      <c r="H116" s="70" t="s">
        <v>644</v>
      </c>
      <c r="I116" s="70" t="s">
        <v>391</v>
      </c>
      <c r="J116" s="71"/>
      <c r="K116" s="71"/>
      <c r="L116" s="71"/>
      <c r="M116" s="71"/>
      <c r="N116" s="71"/>
      <c r="O116" s="71"/>
      <c r="P116" s="71"/>
      <c r="Q116" s="71"/>
      <c r="R116" s="71"/>
      <c r="S116" s="71">
        <v>96083</v>
      </c>
      <c r="T116" s="71">
        <f>R116+S116</f>
        <v>96083</v>
      </c>
    </row>
    <row r="117" spans="1:20" s="1" customFormat="1" ht="12.75" hidden="1" customHeight="1" x14ac:dyDescent="0.25">
      <c r="A117" s="149"/>
      <c r="B117" s="150"/>
      <c r="C117" s="154"/>
      <c r="D117" s="154"/>
      <c r="E117" s="154"/>
      <c r="F117" s="70"/>
      <c r="G117" s="70"/>
      <c r="H117" s="70"/>
      <c r="I117" s="70"/>
      <c r="J117" s="71"/>
      <c r="K117" s="71"/>
      <c r="L117" s="71"/>
      <c r="M117" s="71"/>
      <c r="N117" s="71"/>
      <c r="O117" s="71"/>
      <c r="P117" s="71"/>
      <c r="Q117" s="71"/>
      <c r="R117" s="71"/>
      <c r="S117" s="71"/>
      <c r="T117" s="71"/>
    </row>
    <row r="118" spans="1:20" s="1" customFormat="1" ht="12.75" hidden="1" customHeight="1" x14ac:dyDescent="0.25">
      <c r="A118" s="149"/>
      <c r="B118" s="150"/>
      <c r="C118" s="154"/>
      <c r="D118" s="154"/>
      <c r="E118" s="154"/>
      <c r="F118" s="70"/>
      <c r="G118" s="70"/>
      <c r="H118" s="70"/>
      <c r="I118" s="70"/>
      <c r="J118" s="71"/>
      <c r="K118" s="71"/>
      <c r="L118" s="71"/>
      <c r="M118" s="71"/>
      <c r="N118" s="71"/>
      <c r="O118" s="71"/>
      <c r="P118" s="71"/>
      <c r="Q118" s="71"/>
      <c r="R118" s="71"/>
      <c r="S118" s="71"/>
      <c r="T118" s="71"/>
    </row>
    <row r="119" spans="1:20" s="69" customFormat="1" ht="12.75" hidden="1" customHeight="1" x14ac:dyDescent="0.25">
      <c r="A119" s="202" t="s">
        <v>325</v>
      </c>
      <c r="B119" s="203"/>
      <c r="C119" s="156"/>
      <c r="D119" s="156"/>
      <c r="E119" s="156"/>
      <c r="F119" s="67" t="s">
        <v>253</v>
      </c>
      <c r="G119" s="67" t="s">
        <v>326</v>
      </c>
      <c r="H119" s="67"/>
      <c r="I119" s="67"/>
      <c r="J119" s="68">
        <f>J120+J123</f>
        <v>705000</v>
      </c>
      <c r="K119" s="68">
        <f t="shared" ref="K119:T119" si="128">K120+K123</f>
        <v>0</v>
      </c>
      <c r="L119" s="71">
        <f t="shared" si="89"/>
        <v>705000</v>
      </c>
      <c r="M119" s="68">
        <f t="shared" si="128"/>
        <v>699992</v>
      </c>
      <c r="N119" s="68">
        <f t="shared" si="128"/>
        <v>1404992</v>
      </c>
      <c r="O119" s="68">
        <f t="shared" si="128"/>
        <v>0</v>
      </c>
      <c r="P119" s="68">
        <f t="shared" si="128"/>
        <v>1404992</v>
      </c>
      <c r="Q119" s="68">
        <f t="shared" si="128"/>
        <v>0</v>
      </c>
      <c r="R119" s="68">
        <f t="shared" si="128"/>
        <v>1404992</v>
      </c>
      <c r="S119" s="68">
        <f t="shared" si="128"/>
        <v>0</v>
      </c>
      <c r="T119" s="68">
        <f t="shared" si="128"/>
        <v>1404992</v>
      </c>
    </row>
    <row r="120" spans="1:20" s="1" customFormat="1" ht="15" hidden="1" customHeight="1" x14ac:dyDescent="0.25">
      <c r="A120" s="206" t="s">
        <v>327</v>
      </c>
      <c r="B120" s="207"/>
      <c r="C120" s="154"/>
      <c r="D120" s="154"/>
      <c r="E120" s="154"/>
      <c r="F120" s="70" t="s">
        <v>253</v>
      </c>
      <c r="G120" s="70" t="s">
        <v>326</v>
      </c>
      <c r="H120" s="70" t="s">
        <v>328</v>
      </c>
      <c r="I120" s="70"/>
      <c r="J120" s="71">
        <f t="shared" ref="J120:T121" si="129">J121</f>
        <v>55000</v>
      </c>
      <c r="K120" s="71">
        <f t="shared" si="129"/>
        <v>0</v>
      </c>
      <c r="L120" s="71">
        <f t="shared" si="89"/>
        <v>55000</v>
      </c>
      <c r="M120" s="71">
        <f t="shared" si="129"/>
        <v>0</v>
      </c>
      <c r="N120" s="71">
        <f t="shared" si="129"/>
        <v>55000</v>
      </c>
      <c r="O120" s="71">
        <f t="shared" si="129"/>
        <v>0</v>
      </c>
      <c r="P120" s="71">
        <f t="shared" si="129"/>
        <v>55000</v>
      </c>
      <c r="Q120" s="71">
        <f t="shared" si="129"/>
        <v>0</v>
      </c>
      <c r="R120" s="71">
        <f t="shared" si="129"/>
        <v>55000</v>
      </c>
      <c r="S120" s="71">
        <f t="shared" si="129"/>
        <v>0</v>
      </c>
      <c r="T120" s="71">
        <f t="shared" si="129"/>
        <v>55000</v>
      </c>
    </row>
    <row r="121" spans="1:20" s="1" customFormat="1" ht="12.75" hidden="1" customHeight="1" x14ac:dyDescent="0.25">
      <c r="A121" s="79"/>
      <c r="B121" s="160" t="s">
        <v>242</v>
      </c>
      <c r="C121" s="160"/>
      <c r="D121" s="160"/>
      <c r="E121" s="160"/>
      <c r="F121" s="70" t="s">
        <v>253</v>
      </c>
      <c r="G121" s="70" t="s">
        <v>326</v>
      </c>
      <c r="H121" s="70" t="s">
        <v>328</v>
      </c>
      <c r="I121" s="70" t="s">
        <v>243</v>
      </c>
      <c r="J121" s="71">
        <f t="shared" si="129"/>
        <v>55000</v>
      </c>
      <c r="K121" s="71">
        <f t="shared" si="129"/>
        <v>0</v>
      </c>
      <c r="L121" s="71">
        <f t="shared" si="89"/>
        <v>55000</v>
      </c>
      <c r="M121" s="71">
        <f t="shared" si="129"/>
        <v>0</v>
      </c>
      <c r="N121" s="71">
        <f t="shared" si="129"/>
        <v>55000</v>
      </c>
      <c r="O121" s="71">
        <f t="shared" si="129"/>
        <v>0</v>
      </c>
      <c r="P121" s="71">
        <f t="shared" si="129"/>
        <v>55000</v>
      </c>
      <c r="Q121" s="71">
        <f t="shared" si="129"/>
        <v>0</v>
      </c>
      <c r="R121" s="71">
        <f t="shared" si="129"/>
        <v>55000</v>
      </c>
      <c r="S121" s="71">
        <f t="shared" si="129"/>
        <v>0</v>
      </c>
      <c r="T121" s="71">
        <f t="shared" si="129"/>
        <v>55000</v>
      </c>
    </row>
    <row r="122" spans="1:20" s="1" customFormat="1" ht="25.5" hidden="1" customHeight="1" x14ac:dyDescent="0.25">
      <c r="A122" s="79"/>
      <c r="B122" s="154" t="s">
        <v>244</v>
      </c>
      <c r="C122" s="154"/>
      <c r="D122" s="154"/>
      <c r="E122" s="154"/>
      <c r="F122" s="70" t="s">
        <v>253</v>
      </c>
      <c r="G122" s="70" t="s">
        <v>326</v>
      </c>
      <c r="H122" s="70" t="s">
        <v>328</v>
      </c>
      <c r="I122" s="70" t="s">
        <v>245</v>
      </c>
      <c r="J122" s="71">
        <v>55000</v>
      </c>
      <c r="K122" s="71"/>
      <c r="L122" s="71">
        <f t="shared" si="89"/>
        <v>55000</v>
      </c>
      <c r="M122" s="71"/>
      <c r="N122" s="71">
        <f>L122+M122</f>
        <v>55000</v>
      </c>
      <c r="O122" s="71"/>
      <c r="P122" s="71">
        <f t="shared" ref="P122" si="130">N122+O122</f>
        <v>55000</v>
      </c>
      <c r="Q122" s="71"/>
      <c r="R122" s="71">
        <f t="shared" ref="R122" si="131">P122+Q122</f>
        <v>55000</v>
      </c>
      <c r="S122" s="71"/>
      <c r="T122" s="71">
        <f t="shared" ref="T122" si="132">R122+S122</f>
        <v>55000</v>
      </c>
    </row>
    <row r="123" spans="1:20" s="82" customFormat="1" ht="12.75" hidden="1" customHeight="1" x14ac:dyDescent="0.25">
      <c r="A123" s="218" t="s">
        <v>329</v>
      </c>
      <c r="B123" s="219"/>
      <c r="C123" s="151"/>
      <c r="D123" s="151"/>
      <c r="E123" s="33">
        <v>851</v>
      </c>
      <c r="F123" s="70" t="s">
        <v>253</v>
      </c>
      <c r="G123" s="70" t="s">
        <v>326</v>
      </c>
      <c r="H123" s="76" t="s">
        <v>330</v>
      </c>
      <c r="I123" s="80"/>
      <c r="J123" s="81">
        <f>J124</f>
        <v>650000</v>
      </c>
      <c r="K123" s="81">
        <f t="shared" ref="K123:T124" si="133">K124</f>
        <v>0</v>
      </c>
      <c r="L123" s="71">
        <f t="shared" si="89"/>
        <v>650000</v>
      </c>
      <c r="M123" s="81">
        <f t="shared" si="133"/>
        <v>699992</v>
      </c>
      <c r="N123" s="81">
        <f t="shared" si="133"/>
        <v>1349992</v>
      </c>
      <c r="O123" s="81">
        <f t="shared" si="133"/>
        <v>0</v>
      </c>
      <c r="P123" s="81">
        <f t="shared" si="133"/>
        <v>1349992</v>
      </c>
      <c r="Q123" s="81">
        <f t="shared" si="133"/>
        <v>0</v>
      </c>
      <c r="R123" s="81">
        <f t="shared" si="133"/>
        <v>1349992</v>
      </c>
      <c r="S123" s="81">
        <f t="shared" si="133"/>
        <v>0</v>
      </c>
      <c r="T123" s="81">
        <f t="shared" si="133"/>
        <v>1349992</v>
      </c>
    </row>
    <row r="124" spans="1:20" s="1" customFormat="1" ht="12.75" hidden="1" customHeight="1" x14ac:dyDescent="0.25">
      <c r="A124" s="154"/>
      <c r="B124" s="154" t="s">
        <v>246</v>
      </c>
      <c r="C124" s="154"/>
      <c r="D124" s="154"/>
      <c r="E124" s="33">
        <v>851</v>
      </c>
      <c r="F124" s="70" t="s">
        <v>253</v>
      </c>
      <c r="G124" s="70" t="s">
        <v>326</v>
      </c>
      <c r="H124" s="76" t="s">
        <v>330</v>
      </c>
      <c r="I124" s="70" t="s">
        <v>247</v>
      </c>
      <c r="J124" s="83">
        <f>J125</f>
        <v>650000</v>
      </c>
      <c r="K124" s="83">
        <f t="shared" si="133"/>
        <v>0</v>
      </c>
      <c r="L124" s="71">
        <f t="shared" si="89"/>
        <v>650000</v>
      </c>
      <c r="M124" s="83">
        <f t="shared" si="133"/>
        <v>699992</v>
      </c>
      <c r="N124" s="83">
        <f t="shared" si="133"/>
        <v>1349992</v>
      </c>
      <c r="O124" s="83">
        <f t="shared" si="133"/>
        <v>0</v>
      </c>
      <c r="P124" s="83">
        <f t="shared" si="133"/>
        <v>1349992</v>
      </c>
      <c r="Q124" s="83">
        <f t="shared" si="133"/>
        <v>0</v>
      </c>
      <c r="R124" s="83">
        <f t="shared" si="133"/>
        <v>1349992</v>
      </c>
      <c r="S124" s="83">
        <f t="shared" si="133"/>
        <v>0</v>
      </c>
      <c r="T124" s="83">
        <f t="shared" si="133"/>
        <v>1349992</v>
      </c>
    </row>
    <row r="125" spans="1:20" s="1" customFormat="1" ht="12.75" hidden="1" customHeight="1" x14ac:dyDescent="0.25">
      <c r="A125" s="154"/>
      <c r="B125" s="154" t="s">
        <v>331</v>
      </c>
      <c r="C125" s="154"/>
      <c r="D125" s="154"/>
      <c r="E125" s="33">
        <v>851</v>
      </c>
      <c r="F125" s="70" t="s">
        <v>253</v>
      </c>
      <c r="G125" s="70" t="s">
        <v>326</v>
      </c>
      <c r="H125" s="76" t="s">
        <v>330</v>
      </c>
      <c r="I125" s="70" t="s">
        <v>332</v>
      </c>
      <c r="J125" s="83">
        <v>650000</v>
      </c>
      <c r="K125" s="83">
        <v>0</v>
      </c>
      <c r="L125" s="71">
        <f t="shared" si="89"/>
        <v>650000</v>
      </c>
      <c r="M125" s="83">
        <v>699992</v>
      </c>
      <c r="N125" s="71">
        <f>L125+M125</f>
        <v>1349992</v>
      </c>
      <c r="O125" s="83"/>
      <c r="P125" s="71">
        <f t="shared" ref="P125" si="134">N125+O125</f>
        <v>1349992</v>
      </c>
      <c r="Q125" s="83"/>
      <c r="R125" s="71">
        <f t="shared" ref="R125" si="135">P125+Q125</f>
        <v>1349992</v>
      </c>
      <c r="S125" s="83"/>
      <c r="T125" s="71">
        <f t="shared" ref="T125" si="136">R125+S125</f>
        <v>1349992</v>
      </c>
    </row>
    <row r="126" spans="1:20" s="69" customFormat="1" ht="12.75" hidden="1" customHeight="1" x14ac:dyDescent="0.25">
      <c r="A126" s="202" t="s">
        <v>333</v>
      </c>
      <c r="B126" s="203"/>
      <c r="C126" s="148"/>
      <c r="D126" s="148"/>
      <c r="E126" s="148"/>
      <c r="F126" s="67" t="s">
        <v>253</v>
      </c>
      <c r="G126" s="67" t="s">
        <v>313</v>
      </c>
      <c r="H126" s="67"/>
      <c r="I126" s="67"/>
      <c r="J126" s="68">
        <f t="shared" ref="J126:T130" si="137">J127</f>
        <v>4433800</v>
      </c>
      <c r="K126" s="68">
        <f t="shared" si="137"/>
        <v>0</v>
      </c>
      <c r="L126" s="71">
        <f t="shared" si="89"/>
        <v>4433800</v>
      </c>
      <c r="M126" s="68">
        <f t="shared" si="137"/>
        <v>0</v>
      </c>
      <c r="N126" s="68">
        <f t="shared" si="137"/>
        <v>4433800</v>
      </c>
      <c r="O126" s="68">
        <f t="shared" si="137"/>
        <v>0</v>
      </c>
      <c r="P126" s="68">
        <f t="shared" si="137"/>
        <v>4433800</v>
      </c>
      <c r="Q126" s="68">
        <f t="shared" si="137"/>
        <v>0</v>
      </c>
      <c r="R126" s="68">
        <f t="shared" si="137"/>
        <v>4433800</v>
      </c>
      <c r="S126" s="68">
        <f t="shared" si="137"/>
        <v>0</v>
      </c>
      <c r="T126" s="68">
        <f t="shared" si="137"/>
        <v>4433800</v>
      </c>
    </row>
    <row r="127" spans="1:20" s="1" customFormat="1" ht="12.75" hidden="1" customHeight="1" x14ac:dyDescent="0.25">
      <c r="A127" s="206" t="s">
        <v>286</v>
      </c>
      <c r="B127" s="207"/>
      <c r="C127" s="154"/>
      <c r="D127" s="154"/>
      <c r="E127" s="154"/>
      <c r="F127" s="70" t="s">
        <v>253</v>
      </c>
      <c r="G127" s="70" t="s">
        <v>313</v>
      </c>
      <c r="H127" s="70" t="s">
        <v>287</v>
      </c>
      <c r="I127" s="70"/>
      <c r="J127" s="71">
        <f t="shared" si="137"/>
        <v>4433800</v>
      </c>
      <c r="K127" s="71">
        <f t="shared" si="137"/>
        <v>0</v>
      </c>
      <c r="L127" s="71">
        <f t="shared" si="89"/>
        <v>4433800</v>
      </c>
      <c r="M127" s="71">
        <f t="shared" si="137"/>
        <v>0</v>
      </c>
      <c r="N127" s="71">
        <f t="shared" si="137"/>
        <v>4433800</v>
      </c>
      <c r="O127" s="71">
        <f t="shared" si="137"/>
        <v>0</v>
      </c>
      <c r="P127" s="71">
        <f t="shared" si="137"/>
        <v>4433800</v>
      </c>
      <c r="Q127" s="71">
        <f t="shared" si="137"/>
        <v>0</v>
      </c>
      <c r="R127" s="71">
        <f t="shared" si="137"/>
        <v>4433800</v>
      </c>
      <c r="S127" s="71">
        <f t="shared" si="137"/>
        <v>0</v>
      </c>
      <c r="T127" s="71">
        <f t="shared" si="137"/>
        <v>4433800</v>
      </c>
    </row>
    <row r="128" spans="1:20" s="1" customFormat="1" ht="12.75" hidden="1" customHeight="1" x14ac:dyDescent="0.25">
      <c r="A128" s="206" t="s">
        <v>288</v>
      </c>
      <c r="B128" s="207"/>
      <c r="C128" s="154"/>
      <c r="D128" s="154"/>
      <c r="E128" s="154"/>
      <c r="F128" s="70" t="s">
        <v>253</v>
      </c>
      <c r="G128" s="70" t="s">
        <v>313</v>
      </c>
      <c r="H128" s="70" t="s">
        <v>289</v>
      </c>
      <c r="I128" s="70"/>
      <c r="J128" s="71">
        <f>J129</f>
        <v>4433800</v>
      </c>
      <c r="K128" s="71">
        <f t="shared" si="137"/>
        <v>0</v>
      </c>
      <c r="L128" s="71">
        <f t="shared" si="89"/>
        <v>4433800</v>
      </c>
      <c r="M128" s="71">
        <f t="shared" si="137"/>
        <v>0</v>
      </c>
      <c r="N128" s="71">
        <f t="shared" si="137"/>
        <v>4433800</v>
      </c>
      <c r="O128" s="71">
        <f t="shared" si="137"/>
        <v>0</v>
      </c>
      <c r="P128" s="71">
        <f t="shared" si="137"/>
        <v>4433800</v>
      </c>
      <c r="Q128" s="71">
        <f t="shared" si="137"/>
        <v>0</v>
      </c>
      <c r="R128" s="71">
        <f t="shared" si="137"/>
        <v>4433800</v>
      </c>
      <c r="S128" s="71">
        <f t="shared" si="137"/>
        <v>0</v>
      </c>
      <c r="T128" s="71">
        <f t="shared" si="137"/>
        <v>4433800</v>
      </c>
    </row>
    <row r="129" spans="1:20" s="1" customFormat="1" ht="12.75" hidden="1" customHeight="1" x14ac:dyDescent="0.25">
      <c r="A129" s="206" t="s">
        <v>334</v>
      </c>
      <c r="B129" s="207"/>
      <c r="C129" s="150"/>
      <c r="D129" s="150"/>
      <c r="E129" s="150"/>
      <c r="F129" s="70" t="s">
        <v>253</v>
      </c>
      <c r="G129" s="70" t="s">
        <v>313</v>
      </c>
      <c r="H129" s="70" t="s">
        <v>335</v>
      </c>
      <c r="I129" s="70"/>
      <c r="J129" s="71">
        <f>J130</f>
        <v>4433800</v>
      </c>
      <c r="K129" s="71">
        <f t="shared" si="137"/>
        <v>0</v>
      </c>
      <c r="L129" s="71">
        <f t="shared" si="89"/>
        <v>4433800</v>
      </c>
      <c r="M129" s="71">
        <f t="shared" si="137"/>
        <v>0</v>
      </c>
      <c r="N129" s="71">
        <f t="shared" si="137"/>
        <v>4433800</v>
      </c>
      <c r="O129" s="71">
        <f t="shared" si="137"/>
        <v>0</v>
      </c>
      <c r="P129" s="71">
        <f t="shared" si="137"/>
        <v>4433800</v>
      </c>
      <c r="Q129" s="71">
        <f t="shared" si="137"/>
        <v>0</v>
      </c>
      <c r="R129" s="71">
        <f t="shared" si="137"/>
        <v>4433800</v>
      </c>
      <c r="S129" s="71">
        <f t="shared" si="137"/>
        <v>0</v>
      </c>
      <c r="T129" s="71">
        <f t="shared" si="137"/>
        <v>4433800</v>
      </c>
    </row>
    <row r="130" spans="1:20" s="1" customFormat="1" ht="12.75" hidden="1" customHeight="1" x14ac:dyDescent="0.25">
      <c r="A130" s="154"/>
      <c r="B130" s="154" t="s">
        <v>286</v>
      </c>
      <c r="C130" s="154"/>
      <c r="D130" s="154"/>
      <c r="E130" s="154"/>
      <c r="F130" s="70" t="s">
        <v>253</v>
      </c>
      <c r="G130" s="70" t="s">
        <v>313</v>
      </c>
      <c r="H130" s="70" t="s">
        <v>335</v>
      </c>
      <c r="I130" s="70" t="s">
        <v>294</v>
      </c>
      <c r="J130" s="71">
        <f>J131</f>
        <v>4433800</v>
      </c>
      <c r="K130" s="71">
        <f t="shared" si="137"/>
        <v>0</v>
      </c>
      <c r="L130" s="71">
        <f t="shared" si="89"/>
        <v>4433800</v>
      </c>
      <c r="M130" s="71">
        <f t="shared" si="137"/>
        <v>0</v>
      </c>
      <c r="N130" s="71">
        <f t="shared" si="137"/>
        <v>4433800</v>
      </c>
      <c r="O130" s="71">
        <f t="shared" si="137"/>
        <v>0</v>
      </c>
      <c r="P130" s="71">
        <f t="shared" si="137"/>
        <v>4433800</v>
      </c>
      <c r="Q130" s="71">
        <f t="shared" si="137"/>
        <v>0</v>
      </c>
      <c r="R130" s="71">
        <f t="shared" si="137"/>
        <v>4433800</v>
      </c>
      <c r="S130" s="71">
        <f t="shared" si="137"/>
        <v>0</v>
      </c>
      <c r="T130" s="71">
        <f t="shared" si="137"/>
        <v>4433800</v>
      </c>
    </row>
    <row r="131" spans="1:20" s="1" customFormat="1" ht="12.75" hidden="1" customHeight="1" x14ac:dyDescent="0.25">
      <c r="A131" s="149"/>
      <c r="B131" s="150" t="s">
        <v>295</v>
      </c>
      <c r="C131" s="150"/>
      <c r="D131" s="150"/>
      <c r="E131" s="150"/>
      <c r="F131" s="70" t="s">
        <v>253</v>
      </c>
      <c r="G131" s="70" t="s">
        <v>313</v>
      </c>
      <c r="H131" s="70" t="s">
        <v>335</v>
      </c>
      <c r="I131" s="70" t="s">
        <v>296</v>
      </c>
      <c r="J131" s="71">
        <v>4433800</v>
      </c>
      <c r="K131" s="71"/>
      <c r="L131" s="71">
        <f t="shared" si="89"/>
        <v>4433800</v>
      </c>
      <c r="M131" s="71"/>
      <c r="N131" s="71">
        <f>L131+M131</f>
        <v>4433800</v>
      </c>
      <c r="O131" s="71"/>
      <c r="P131" s="71">
        <f t="shared" ref="P131" si="138">N131+O131</f>
        <v>4433800</v>
      </c>
      <c r="Q131" s="71"/>
      <c r="R131" s="71">
        <f t="shared" ref="R131" si="139">P131+Q131</f>
        <v>4433800</v>
      </c>
      <c r="S131" s="71"/>
      <c r="T131" s="71">
        <f t="shared" ref="T131" si="140">R131+S131</f>
        <v>4433800</v>
      </c>
    </row>
    <row r="132" spans="1:20" s="69" customFormat="1" ht="12.75" hidden="1" customHeight="1" x14ac:dyDescent="0.25">
      <c r="A132" s="202" t="s">
        <v>336</v>
      </c>
      <c r="B132" s="203"/>
      <c r="C132" s="156"/>
      <c r="D132" s="156"/>
      <c r="E132" s="156"/>
      <c r="F132" s="67" t="s">
        <v>253</v>
      </c>
      <c r="G132" s="67" t="s">
        <v>337</v>
      </c>
      <c r="H132" s="67"/>
      <c r="I132" s="67"/>
      <c r="J132" s="68">
        <f>J133+J140</f>
        <v>143500</v>
      </c>
      <c r="K132" s="68">
        <f t="shared" ref="K132:T132" si="141">K133+K140</f>
        <v>100000</v>
      </c>
      <c r="L132" s="71">
        <f t="shared" si="89"/>
        <v>243500</v>
      </c>
      <c r="M132" s="68">
        <f t="shared" si="141"/>
        <v>0</v>
      </c>
      <c r="N132" s="68">
        <f t="shared" si="141"/>
        <v>243500</v>
      </c>
      <c r="O132" s="68">
        <f t="shared" si="141"/>
        <v>0</v>
      </c>
      <c r="P132" s="68">
        <f t="shared" si="141"/>
        <v>243500</v>
      </c>
      <c r="Q132" s="68">
        <f t="shared" si="141"/>
        <v>0</v>
      </c>
      <c r="R132" s="68">
        <f t="shared" si="141"/>
        <v>243500</v>
      </c>
      <c r="S132" s="68">
        <f t="shared" si="141"/>
        <v>0</v>
      </c>
      <c r="T132" s="68">
        <f t="shared" si="141"/>
        <v>243500</v>
      </c>
    </row>
    <row r="133" spans="1:20" s="74" customFormat="1" ht="25.5" hidden="1" customHeight="1" x14ac:dyDescent="0.25">
      <c r="A133" s="206" t="s">
        <v>286</v>
      </c>
      <c r="B133" s="207"/>
      <c r="C133" s="154"/>
      <c r="D133" s="154"/>
      <c r="E133" s="154"/>
      <c r="F133" s="70" t="s">
        <v>253</v>
      </c>
      <c r="G133" s="70" t="s">
        <v>337</v>
      </c>
      <c r="H133" s="70" t="s">
        <v>287</v>
      </c>
      <c r="I133" s="73"/>
      <c r="J133" s="71">
        <f t="shared" ref="J133:T134" si="142">J134</f>
        <v>143500</v>
      </c>
      <c r="K133" s="71">
        <f t="shared" si="142"/>
        <v>0</v>
      </c>
      <c r="L133" s="71">
        <f t="shared" si="89"/>
        <v>143500</v>
      </c>
      <c r="M133" s="71">
        <f t="shared" si="142"/>
        <v>0</v>
      </c>
      <c r="N133" s="71">
        <f t="shared" si="142"/>
        <v>143500</v>
      </c>
      <c r="O133" s="71">
        <f t="shared" si="142"/>
        <v>0</v>
      </c>
      <c r="P133" s="71">
        <f t="shared" si="142"/>
        <v>143500</v>
      </c>
      <c r="Q133" s="71">
        <f t="shared" si="142"/>
        <v>0</v>
      </c>
      <c r="R133" s="71">
        <f t="shared" si="142"/>
        <v>143500</v>
      </c>
      <c r="S133" s="71">
        <f t="shared" si="142"/>
        <v>0</v>
      </c>
      <c r="T133" s="71">
        <f t="shared" si="142"/>
        <v>143500</v>
      </c>
    </row>
    <row r="134" spans="1:20" s="1" customFormat="1" ht="12.75" hidden="1" customHeight="1" x14ac:dyDescent="0.25">
      <c r="A134" s="206" t="s">
        <v>288</v>
      </c>
      <c r="B134" s="207"/>
      <c r="C134" s="154"/>
      <c r="D134" s="154"/>
      <c r="E134" s="154"/>
      <c r="F134" s="45" t="s">
        <v>253</v>
      </c>
      <c r="G134" s="45" t="s">
        <v>337</v>
      </c>
      <c r="H134" s="45" t="s">
        <v>289</v>
      </c>
      <c r="I134" s="75"/>
      <c r="J134" s="71">
        <f t="shared" si="142"/>
        <v>143500</v>
      </c>
      <c r="K134" s="71">
        <f t="shared" si="142"/>
        <v>0</v>
      </c>
      <c r="L134" s="71">
        <f t="shared" si="89"/>
        <v>143500</v>
      </c>
      <c r="M134" s="71">
        <f t="shared" si="142"/>
        <v>0</v>
      </c>
      <c r="N134" s="71">
        <f t="shared" si="142"/>
        <v>143500</v>
      </c>
      <c r="O134" s="71">
        <f t="shared" si="142"/>
        <v>0</v>
      </c>
      <c r="P134" s="71">
        <f t="shared" si="142"/>
        <v>143500</v>
      </c>
      <c r="Q134" s="71">
        <f t="shared" si="142"/>
        <v>0</v>
      </c>
      <c r="R134" s="71">
        <f t="shared" si="142"/>
        <v>143500</v>
      </c>
      <c r="S134" s="71">
        <f t="shared" si="142"/>
        <v>0</v>
      </c>
      <c r="T134" s="71">
        <f t="shared" si="142"/>
        <v>143500</v>
      </c>
    </row>
    <row r="135" spans="1:20" s="1" customFormat="1" ht="12.75" hidden="1" customHeight="1" x14ac:dyDescent="0.25">
      <c r="A135" s="206" t="s">
        <v>338</v>
      </c>
      <c r="B135" s="207"/>
      <c r="C135" s="154"/>
      <c r="D135" s="154"/>
      <c r="E135" s="154"/>
      <c r="F135" s="45" t="s">
        <v>253</v>
      </c>
      <c r="G135" s="45" t="s">
        <v>337</v>
      </c>
      <c r="H135" s="45" t="s">
        <v>339</v>
      </c>
      <c r="I135" s="45"/>
      <c r="J135" s="71">
        <f>J136+J138</f>
        <v>143500</v>
      </c>
      <c r="K135" s="71">
        <f t="shared" ref="K135:T135" si="143">K136+K138</f>
        <v>0</v>
      </c>
      <c r="L135" s="71">
        <f t="shared" si="89"/>
        <v>143500</v>
      </c>
      <c r="M135" s="71">
        <f t="shared" si="143"/>
        <v>0</v>
      </c>
      <c r="N135" s="71">
        <f t="shared" si="143"/>
        <v>143500</v>
      </c>
      <c r="O135" s="71">
        <f t="shared" si="143"/>
        <v>0</v>
      </c>
      <c r="P135" s="71">
        <f t="shared" si="143"/>
        <v>143500</v>
      </c>
      <c r="Q135" s="71">
        <f t="shared" si="143"/>
        <v>0</v>
      </c>
      <c r="R135" s="71">
        <f t="shared" si="143"/>
        <v>143500</v>
      </c>
      <c r="S135" s="71">
        <f t="shared" si="143"/>
        <v>0</v>
      </c>
      <c r="T135" s="71">
        <f t="shared" si="143"/>
        <v>143500</v>
      </c>
    </row>
    <row r="136" spans="1:20" s="1" customFormat="1" ht="12.75" hidden="1" customHeight="1" x14ac:dyDescent="0.25">
      <c r="A136" s="154"/>
      <c r="B136" s="154" t="s">
        <v>237</v>
      </c>
      <c r="C136" s="154"/>
      <c r="D136" s="154"/>
      <c r="E136" s="154"/>
      <c r="F136" s="45" t="s">
        <v>253</v>
      </c>
      <c r="G136" s="45" t="s">
        <v>337</v>
      </c>
      <c r="H136" s="45" t="s">
        <v>339</v>
      </c>
      <c r="I136" s="70" t="s">
        <v>239</v>
      </c>
      <c r="J136" s="71">
        <f>J137</f>
        <v>73900</v>
      </c>
      <c r="K136" s="71">
        <f t="shared" ref="K136:T136" si="144">K137</f>
        <v>0</v>
      </c>
      <c r="L136" s="71">
        <f t="shared" si="89"/>
        <v>73900</v>
      </c>
      <c r="M136" s="71">
        <f t="shared" si="144"/>
        <v>0</v>
      </c>
      <c r="N136" s="71">
        <f t="shared" si="144"/>
        <v>73900</v>
      </c>
      <c r="O136" s="71">
        <f t="shared" si="144"/>
        <v>0</v>
      </c>
      <c r="P136" s="71">
        <f t="shared" si="144"/>
        <v>73900</v>
      </c>
      <c r="Q136" s="71">
        <f t="shared" si="144"/>
        <v>0</v>
      </c>
      <c r="R136" s="71">
        <f t="shared" si="144"/>
        <v>73900</v>
      </c>
      <c r="S136" s="71">
        <f t="shared" si="144"/>
        <v>0</v>
      </c>
      <c r="T136" s="71">
        <f t="shared" si="144"/>
        <v>73900</v>
      </c>
    </row>
    <row r="137" spans="1:20" s="1" customFormat="1" ht="12.75" hidden="1" customHeight="1" x14ac:dyDescent="0.25">
      <c r="A137" s="72"/>
      <c r="B137" s="160" t="s">
        <v>240</v>
      </c>
      <c r="C137" s="160"/>
      <c r="D137" s="160"/>
      <c r="E137" s="160"/>
      <c r="F137" s="45" t="s">
        <v>253</v>
      </c>
      <c r="G137" s="45" t="s">
        <v>337</v>
      </c>
      <c r="H137" s="45" t="s">
        <v>339</v>
      </c>
      <c r="I137" s="70" t="s">
        <v>241</v>
      </c>
      <c r="J137" s="71">
        <f>73883+17</f>
        <v>73900</v>
      </c>
      <c r="K137" s="71"/>
      <c r="L137" s="71">
        <f t="shared" si="89"/>
        <v>73900</v>
      </c>
      <c r="M137" s="71"/>
      <c r="N137" s="71">
        <f>L137+M137</f>
        <v>73900</v>
      </c>
      <c r="O137" s="71"/>
      <c r="P137" s="71">
        <f t="shared" ref="P137" si="145">N137+O137</f>
        <v>73900</v>
      </c>
      <c r="Q137" s="71"/>
      <c r="R137" s="71">
        <f t="shared" ref="R137" si="146">P137+Q137</f>
        <v>73900</v>
      </c>
      <c r="S137" s="71"/>
      <c r="T137" s="71">
        <f t="shared" ref="T137" si="147">R137+S137</f>
        <v>73900</v>
      </c>
    </row>
    <row r="138" spans="1:20" s="1" customFormat="1" ht="25.5" hidden="1" customHeight="1" x14ac:dyDescent="0.25">
      <c r="A138" s="72"/>
      <c r="B138" s="160" t="s">
        <v>242</v>
      </c>
      <c r="C138" s="160"/>
      <c r="D138" s="160"/>
      <c r="E138" s="160"/>
      <c r="F138" s="45" t="s">
        <v>253</v>
      </c>
      <c r="G138" s="45" t="s">
        <v>337</v>
      </c>
      <c r="H138" s="45" t="s">
        <v>339</v>
      </c>
      <c r="I138" s="70" t="s">
        <v>243</v>
      </c>
      <c r="J138" s="71">
        <f>J139</f>
        <v>69600</v>
      </c>
      <c r="K138" s="71">
        <f t="shared" ref="K138:T138" si="148">K139</f>
        <v>0</v>
      </c>
      <c r="L138" s="71">
        <f t="shared" si="89"/>
        <v>69600</v>
      </c>
      <c r="M138" s="71">
        <f t="shared" si="148"/>
        <v>0</v>
      </c>
      <c r="N138" s="71">
        <f t="shared" si="148"/>
        <v>69600</v>
      </c>
      <c r="O138" s="71">
        <f t="shared" si="148"/>
        <v>0</v>
      </c>
      <c r="P138" s="71">
        <f t="shared" si="148"/>
        <v>69600</v>
      </c>
      <c r="Q138" s="71">
        <f t="shared" si="148"/>
        <v>0</v>
      </c>
      <c r="R138" s="71">
        <f t="shared" si="148"/>
        <v>69600</v>
      </c>
      <c r="S138" s="71">
        <f t="shared" si="148"/>
        <v>0</v>
      </c>
      <c r="T138" s="71">
        <f t="shared" si="148"/>
        <v>69600</v>
      </c>
    </row>
    <row r="139" spans="1:20" s="1" customFormat="1" ht="12.75" hidden="1" customHeight="1" x14ac:dyDescent="0.25">
      <c r="A139" s="72"/>
      <c r="B139" s="154" t="s">
        <v>244</v>
      </c>
      <c r="C139" s="154"/>
      <c r="D139" s="154"/>
      <c r="E139" s="154"/>
      <c r="F139" s="45" t="s">
        <v>253</v>
      </c>
      <c r="G139" s="45" t="s">
        <v>337</v>
      </c>
      <c r="H139" s="45" t="s">
        <v>339</v>
      </c>
      <c r="I139" s="70" t="s">
        <v>245</v>
      </c>
      <c r="J139" s="71">
        <f>69617-17</f>
        <v>69600</v>
      </c>
      <c r="K139" s="71"/>
      <c r="L139" s="71">
        <f t="shared" si="89"/>
        <v>69600</v>
      </c>
      <c r="M139" s="71"/>
      <c r="N139" s="71">
        <f>L139+M139</f>
        <v>69600</v>
      </c>
      <c r="O139" s="71"/>
      <c r="P139" s="71">
        <f t="shared" ref="P139" si="149">N139+O139</f>
        <v>69600</v>
      </c>
      <c r="Q139" s="71"/>
      <c r="R139" s="71">
        <f t="shared" ref="R139" si="150">P139+Q139</f>
        <v>69600</v>
      </c>
      <c r="S139" s="71"/>
      <c r="T139" s="71">
        <f t="shared" ref="T139" si="151">R139+S139</f>
        <v>69600</v>
      </c>
    </row>
    <row r="140" spans="1:20" s="1" customFormat="1" ht="25.5" hidden="1" customHeight="1" x14ac:dyDescent="0.25">
      <c r="A140" s="214" t="s">
        <v>340</v>
      </c>
      <c r="B140" s="215"/>
      <c r="C140" s="154"/>
      <c r="D140" s="84"/>
      <c r="E140" s="84"/>
      <c r="F140" s="45" t="s">
        <v>253</v>
      </c>
      <c r="G140" s="45" t="s">
        <v>337</v>
      </c>
      <c r="H140" s="45" t="s">
        <v>341</v>
      </c>
      <c r="I140" s="70"/>
      <c r="J140" s="71">
        <f>J141</f>
        <v>0</v>
      </c>
      <c r="K140" s="71">
        <f t="shared" ref="K140:T142" si="152">K141</f>
        <v>100000</v>
      </c>
      <c r="L140" s="71">
        <f t="shared" si="89"/>
        <v>100000</v>
      </c>
      <c r="M140" s="71">
        <f t="shared" si="152"/>
        <v>0</v>
      </c>
      <c r="N140" s="71">
        <f t="shared" si="152"/>
        <v>100000</v>
      </c>
      <c r="O140" s="71">
        <f t="shared" si="152"/>
        <v>0</v>
      </c>
      <c r="P140" s="71">
        <f t="shared" si="152"/>
        <v>100000</v>
      </c>
      <c r="Q140" s="71">
        <f t="shared" si="152"/>
        <v>0</v>
      </c>
      <c r="R140" s="71">
        <f t="shared" si="152"/>
        <v>100000</v>
      </c>
      <c r="S140" s="71">
        <f t="shared" si="152"/>
        <v>0</v>
      </c>
      <c r="T140" s="71">
        <f t="shared" si="152"/>
        <v>100000</v>
      </c>
    </row>
    <row r="141" spans="1:20" s="1" customFormat="1" ht="12.75" hidden="1" customHeight="1" x14ac:dyDescent="0.25">
      <c r="A141" s="216" t="s">
        <v>342</v>
      </c>
      <c r="B141" s="217"/>
      <c r="C141" s="154"/>
      <c r="D141" s="84"/>
      <c r="E141" s="84"/>
      <c r="F141" s="45" t="s">
        <v>253</v>
      </c>
      <c r="G141" s="45" t="s">
        <v>337</v>
      </c>
      <c r="H141" s="45" t="s">
        <v>343</v>
      </c>
      <c r="I141" s="70"/>
      <c r="J141" s="71">
        <f>J142</f>
        <v>0</v>
      </c>
      <c r="K141" s="71">
        <f t="shared" si="152"/>
        <v>100000</v>
      </c>
      <c r="L141" s="71">
        <f t="shared" si="89"/>
        <v>100000</v>
      </c>
      <c r="M141" s="71">
        <f t="shared" si="152"/>
        <v>0</v>
      </c>
      <c r="N141" s="71">
        <f t="shared" si="152"/>
        <v>100000</v>
      </c>
      <c r="O141" s="71">
        <f t="shared" si="152"/>
        <v>0</v>
      </c>
      <c r="P141" s="71">
        <f t="shared" si="152"/>
        <v>100000</v>
      </c>
      <c r="Q141" s="71">
        <f t="shared" si="152"/>
        <v>0</v>
      </c>
      <c r="R141" s="71">
        <f t="shared" si="152"/>
        <v>100000</v>
      </c>
      <c r="S141" s="71">
        <f t="shared" si="152"/>
        <v>0</v>
      </c>
      <c r="T141" s="71">
        <f t="shared" si="152"/>
        <v>100000</v>
      </c>
    </row>
    <row r="142" spans="1:20" s="1" customFormat="1" ht="12.75" hidden="1" customHeight="1" x14ac:dyDescent="0.25">
      <c r="A142" s="72"/>
      <c r="B142" s="154" t="s">
        <v>246</v>
      </c>
      <c r="C142" s="154"/>
      <c r="D142" s="84"/>
      <c r="E142" s="84"/>
      <c r="F142" s="45" t="s">
        <v>253</v>
      </c>
      <c r="G142" s="45" t="s">
        <v>337</v>
      </c>
      <c r="H142" s="45" t="s">
        <v>343</v>
      </c>
      <c r="I142" s="70" t="s">
        <v>247</v>
      </c>
      <c r="J142" s="71">
        <f>J143</f>
        <v>0</v>
      </c>
      <c r="K142" s="71">
        <f t="shared" si="152"/>
        <v>100000</v>
      </c>
      <c r="L142" s="71">
        <f t="shared" si="89"/>
        <v>100000</v>
      </c>
      <c r="M142" s="71">
        <f t="shared" si="152"/>
        <v>0</v>
      </c>
      <c r="N142" s="71">
        <f t="shared" si="152"/>
        <v>100000</v>
      </c>
      <c r="O142" s="71">
        <f t="shared" si="152"/>
        <v>0</v>
      </c>
      <c r="P142" s="71">
        <f t="shared" si="152"/>
        <v>100000</v>
      </c>
      <c r="Q142" s="71">
        <f t="shared" si="152"/>
        <v>0</v>
      </c>
      <c r="R142" s="71">
        <f t="shared" si="152"/>
        <v>100000</v>
      </c>
      <c r="S142" s="71">
        <f t="shared" si="152"/>
        <v>0</v>
      </c>
      <c r="T142" s="71">
        <f t="shared" si="152"/>
        <v>100000</v>
      </c>
    </row>
    <row r="143" spans="1:20" s="1" customFormat="1" ht="28.5" hidden="1" customHeight="1" x14ac:dyDescent="0.25">
      <c r="A143" s="72"/>
      <c r="B143" s="154" t="s">
        <v>331</v>
      </c>
      <c r="C143" s="154"/>
      <c r="D143" s="84"/>
      <c r="E143" s="84"/>
      <c r="F143" s="45" t="s">
        <v>253</v>
      </c>
      <c r="G143" s="45" t="s">
        <v>337</v>
      </c>
      <c r="H143" s="45" t="s">
        <v>343</v>
      </c>
      <c r="I143" s="70" t="s">
        <v>332</v>
      </c>
      <c r="J143" s="71"/>
      <c r="K143" s="71">
        <v>100000</v>
      </c>
      <c r="L143" s="71">
        <f t="shared" si="89"/>
        <v>100000</v>
      </c>
      <c r="M143" s="71"/>
      <c r="N143" s="71">
        <f>L143+M143</f>
        <v>100000</v>
      </c>
      <c r="O143" s="71"/>
      <c r="P143" s="71">
        <f t="shared" ref="P143" si="153">N143+O143</f>
        <v>100000</v>
      </c>
      <c r="Q143" s="71"/>
      <c r="R143" s="71">
        <f t="shared" ref="R143" si="154">P143+Q143</f>
        <v>100000</v>
      </c>
      <c r="S143" s="71"/>
      <c r="T143" s="71">
        <f t="shared" ref="T143" si="155">R143+S143</f>
        <v>100000</v>
      </c>
    </row>
    <row r="144" spans="1:20" s="69" customFormat="1" ht="15" customHeight="1" x14ac:dyDescent="0.25">
      <c r="A144" s="157" t="s">
        <v>344</v>
      </c>
      <c r="B144" s="156"/>
      <c r="C144" s="156"/>
      <c r="F144" s="85" t="s">
        <v>326</v>
      </c>
      <c r="G144" s="85"/>
      <c r="H144" s="85"/>
      <c r="I144" s="67"/>
      <c r="J144" s="86">
        <f>J145</f>
        <v>0</v>
      </c>
      <c r="K144" s="86">
        <f t="shared" ref="K144:T144" si="156">K145</f>
        <v>320000</v>
      </c>
      <c r="L144" s="71">
        <f t="shared" si="89"/>
        <v>320000</v>
      </c>
      <c r="M144" s="86">
        <f t="shared" si="156"/>
        <v>0</v>
      </c>
      <c r="N144" s="86">
        <f t="shared" si="156"/>
        <v>320000</v>
      </c>
      <c r="O144" s="86">
        <f t="shared" si="156"/>
        <v>0</v>
      </c>
      <c r="P144" s="86">
        <f t="shared" si="156"/>
        <v>320000</v>
      </c>
      <c r="Q144" s="86">
        <f t="shared" si="156"/>
        <v>0</v>
      </c>
      <c r="R144" s="86">
        <f t="shared" si="156"/>
        <v>320000</v>
      </c>
      <c r="S144" s="86">
        <f t="shared" si="156"/>
        <v>500000</v>
      </c>
      <c r="T144" s="86">
        <f t="shared" si="156"/>
        <v>820000</v>
      </c>
    </row>
    <row r="145" spans="1:20" s="69" customFormat="1" ht="15" customHeight="1" x14ac:dyDescent="0.25">
      <c r="A145" s="157" t="s">
        <v>345</v>
      </c>
      <c r="B145" s="156"/>
      <c r="C145" s="156"/>
      <c r="F145" s="85" t="s">
        <v>326</v>
      </c>
      <c r="G145" s="85" t="s">
        <v>302</v>
      </c>
      <c r="H145" s="85"/>
      <c r="I145" s="67"/>
      <c r="J145" s="86">
        <f>J151</f>
        <v>0</v>
      </c>
      <c r="K145" s="86">
        <f>K151</f>
        <v>320000</v>
      </c>
      <c r="L145" s="71">
        <f t="shared" si="89"/>
        <v>320000</v>
      </c>
      <c r="M145" s="86">
        <f>M151</f>
        <v>0</v>
      </c>
      <c r="N145" s="86">
        <f>N151</f>
        <v>320000</v>
      </c>
      <c r="O145" s="86">
        <f>O151</f>
        <v>0</v>
      </c>
      <c r="P145" s="86">
        <f>P151</f>
        <v>320000</v>
      </c>
      <c r="Q145" s="86">
        <f>Q151</f>
        <v>0</v>
      </c>
      <c r="R145" s="86">
        <f>R146+R151</f>
        <v>320000</v>
      </c>
      <c r="S145" s="86">
        <f t="shared" ref="S145:T145" si="157">S146+S151</f>
        <v>500000</v>
      </c>
      <c r="T145" s="86">
        <f t="shared" si="157"/>
        <v>820000</v>
      </c>
    </row>
    <row r="146" spans="1:20" s="1" customFormat="1" ht="17.25" customHeight="1" x14ac:dyDescent="0.25">
      <c r="A146" s="214" t="s">
        <v>632</v>
      </c>
      <c r="B146" s="215"/>
      <c r="C146" s="154"/>
      <c r="F146" s="45" t="s">
        <v>326</v>
      </c>
      <c r="G146" s="45" t="s">
        <v>302</v>
      </c>
      <c r="H146" s="45" t="s">
        <v>633</v>
      </c>
      <c r="I146" s="70"/>
      <c r="J146" s="83"/>
      <c r="K146" s="83"/>
      <c r="L146" s="71"/>
      <c r="M146" s="83"/>
      <c r="N146" s="83"/>
      <c r="O146" s="83"/>
      <c r="P146" s="83"/>
      <c r="Q146" s="83"/>
      <c r="R146" s="83">
        <f>R147</f>
        <v>0</v>
      </c>
      <c r="S146" s="83">
        <f t="shared" ref="S146:T148" si="158">S147</f>
        <v>500000</v>
      </c>
      <c r="T146" s="83">
        <f t="shared" si="158"/>
        <v>500000</v>
      </c>
    </row>
    <row r="147" spans="1:20" s="1" customFormat="1" ht="15.75" customHeight="1" x14ac:dyDescent="0.25">
      <c r="A147" s="214" t="s">
        <v>634</v>
      </c>
      <c r="B147" s="215"/>
      <c r="C147" s="154"/>
      <c r="F147" s="45" t="s">
        <v>326</v>
      </c>
      <c r="G147" s="45" t="s">
        <v>302</v>
      </c>
      <c r="H147" s="45" t="s">
        <v>635</v>
      </c>
      <c r="I147" s="70"/>
      <c r="J147" s="83"/>
      <c r="K147" s="83"/>
      <c r="L147" s="71"/>
      <c r="M147" s="83"/>
      <c r="N147" s="83"/>
      <c r="O147" s="83"/>
      <c r="P147" s="83"/>
      <c r="Q147" s="83"/>
      <c r="R147" s="83">
        <f>R148</f>
        <v>0</v>
      </c>
      <c r="S147" s="83">
        <f t="shared" si="158"/>
        <v>500000</v>
      </c>
      <c r="T147" s="83">
        <f t="shared" si="158"/>
        <v>500000</v>
      </c>
    </row>
    <row r="148" spans="1:20" s="1" customFormat="1" ht="28.5" customHeight="1" x14ac:dyDescent="0.25">
      <c r="A148" s="166"/>
      <c r="B148" s="150" t="s">
        <v>636</v>
      </c>
      <c r="C148" s="154"/>
      <c r="F148" s="45" t="s">
        <v>326</v>
      </c>
      <c r="G148" s="45" t="s">
        <v>302</v>
      </c>
      <c r="H148" s="45" t="s">
        <v>637</v>
      </c>
      <c r="I148" s="70"/>
      <c r="J148" s="83"/>
      <c r="K148" s="83"/>
      <c r="L148" s="71"/>
      <c r="M148" s="83"/>
      <c r="N148" s="83"/>
      <c r="O148" s="83"/>
      <c r="P148" s="83"/>
      <c r="Q148" s="83"/>
      <c r="R148" s="83">
        <f>R149</f>
        <v>0</v>
      </c>
      <c r="S148" s="83">
        <f t="shared" si="158"/>
        <v>500000</v>
      </c>
      <c r="T148" s="83">
        <f t="shared" si="158"/>
        <v>500000</v>
      </c>
    </row>
    <row r="149" spans="1:20" s="1" customFormat="1" ht="12.75" customHeight="1" x14ac:dyDescent="0.25">
      <c r="A149" s="149"/>
      <c r="B149" s="154" t="s">
        <v>352</v>
      </c>
      <c r="C149" s="154"/>
      <c r="D149" s="154"/>
      <c r="E149" s="154"/>
      <c r="F149" s="45" t="s">
        <v>326</v>
      </c>
      <c r="G149" s="45" t="s">
        <v>302</v>
      </c>
      <c r="H149" s="45" t="s">
        <v>637</v>
      </c>
      <c r="I149" s="70" t="s">
        <v>353</v>
      </c>
      <c r="J149" s="71">
        <f>J150</f>
        <v>0</v>
      </c>
      <c r="K149" s="71">
        <f t="shared" ref="K149:T149" si="159">K150</f>
        <v>200000</v>
      </c>
      <c r="L149" s="71">
        <f t="shared" ref="L149:L150" si="160">J149+K149</f>
        <v>200000</v>
      </c>
      <c r="M149" s="71">
        <f t="shared" si="159"/>
        <v>0</v>
      </c>
      <c r="N149" s="71">
        <f t="shared" si="159"/>
        <v>200000</v>
      </c>
      <c r="O149" s="71">
        <f t="shared" si="159"/>
        <v>0</v>
      </c>
      <c r="P149" s="71">
        <f t="shared" si="159"/>
        <v>200000</v>
      </c>
      <c r="Q149" s="71">
        <f t="shared" si="159"/>
        <v>0</v>
      </c>
      <c r="R149" s="71">
        <f t="shared" si="159"/>
        <v>0</v>
      </c>
      <c r="S149" s="71">
        <f t="shared" si="159"/>
        <v>500000</v>
      </c>
      <c r="T149" s="71">
        <f t="shared" si="159"/>
        <v>500000</v>
      </c>
    </row>
    <row r="150" spans="1:20" s="1" customFormat="1" ht="28.5" customHeight="1" x14ac:dyDescent="0.25">
      <c r="A150" s="149"/>
      <c r="B150" s="154" t="s">
        <v>354</v>
      </c>
      <c r="C150" s="154"/>
      <c r="D150" s="154"/>
      <c r="E150" s="154"/>
      <c r="F150" s="45" t="s">
        <v>326</v>
      </c>
      <c r="G150" s="45" t="s">
        <v>302</v>
      </c>
      <c r="H150" s="45" t="s">
        <v>637</v>
      </c>
      <c r="I150" s="70" t="s">
        <v>355</v>
      </c>
      <c r="J150" s="71"/>
      <c r="K150" s="71">
        <v>200000</v>
      </c>
      <c r="L150" s="71">
        <f t="shared" si="160"/>
        <v>200000</v>
      </c>
      <c r="M150" s="71"/>
      <c r="N150" s="71">
        <f>L150+M150</f>
        <v>200000</v>
      </c>
      <c r="O150" s="71"/>
      <c r="P150" s="71">
        <f>N150+O150</f>
        <v>200000</v>
      </c>
      <c r="Q150" s="71"/>
      <c r="R150" s="71"/>
      <c r="S150" s="71">
        <v>500000</v>
      </c>
      <c r="T150" s="71">
        <f>R150+S150</f>
        <v>500000</v>
      </c>
    </row>
    <row r="151" spans="1:20" s="1" customFormat="1" ht="13.5" hidden="1" customHeight="1" x14ac:dyDescent="0.25">
      <c r="A151" s="206" t="s">
        <v>346</v>
      </c>
      <c r="B151" s="207"/>
      <c r="C151" s="154"/>
      <c r="D151" s="154"/>
      <c r="E151" s="154"/>
      <c r="F151" s="45" t="s">
        <v>326</v>
      </c>
      <c r="G151" s="45" t="s">
        <v>302</v>
      </c>
      <c r="H151" s="45" t="s">
        <v>347</v>
      </c>
      <c r="I151" s="70"/>
      <c r="J151" s="71">
        <f t="shared" ref="J151:T151" si="161">J152+J156</f>
        <v>0</v>
      </c>
      <c r="K151" s="71">
        <f t="shared" si="161"/>
        <v>320000</v>
      </c>
      <c r="L151" s="71">
        <f t="shared" si="89"/>
        <v>320000</v>
      </c>
      <c r="M151" s="71">
        <f t="shared" si="161"/>
        <v>0</v>
      </c>
      <c r="N151" s="71">
        <f t="shared" si="161"/>
        <v>320000</v>
      </c>
      <c r="O151" s="71">
        <f t="shared" si="161"/>
        <v>0</v>
      </c>
      <c r="P151" s="71">
        <f t="shared" si="161"/>
        <v>320000</v>
      </c>
      <c r="Q151" s="71">
        <f t="shared" si="161"/>
        <v>0</v>
      </c>
      <c r="R151" s="71">
        <f t="shared" si="161"/>
        <v>320000</v>
      </c>
      <c r="S151" s="71">
        <f t="shared" si="161"/>
        <v>0</v>
      </c>
      <c r="T151" s="71">
        <f t="shared" si="161"/>
        <v>320000</v>
      </c>
    </row>
    <row r="152" spans="1:20" s="1" customFormat="1" ht="28.5" hidden="1" customHeight="1" x14ac:dyDescent="0.25">
      <c r="A152" s="206" t="s">
        <v>348</v>
      </c>
      <c r="B152" s="207"/>
      <c r="C152" s="154"/>
      <c r="D152" s="154"/>
      <c r="E152" s="154"/>
      <c r="F152" s="45" t="s">
        <v>326</v>
      </c>
      <c r="G152" s="45" t="s">
        <v>302</v>
      </c>
      <c r="H152" s="45" t="s">
        <v>349</v>
      </c>
      <c r="I152" s="70"/>
      <c r="J152" s="71">
        <f>J153</f>
        <v>0</v>
      </c>
      <c r="K152" s="71">
        <f t="shared" ref="K152:T154" si="162">K153</f>
        <v>200000</v>
      </c>
      <c r="L152" s="71">
        <f t="shared" si="89"/>
        <v>200000</v>
      </c>
      <c r="M152" s="71">
        <f t="shared" si="162"/>
        <v>0</v>
      </c>
      <c r="N152" s="71">
        <f t="shared" si="162"/>
        <v>200000</v>
      </c>
      <c r="O152" s="71">
        <f t="shared" si="162"/>
        <v>0</v>
      </c>
      <c r="P152" s="71">
        <f t="shared" si="162"/>
        <v>200000</v>
      </c>
      <c r="Q152" s="71">
        <f t="shared" si="162"/>
        <v>0</v>
      </c>
      <c r="R152" s="71">
        <f t="shared" si="162"/>
        <v>200000</v>
      </c>
      <c r="S152" s="71">
        <f t="shared" si="162"/>
        <v>0</v>
      </c>
      <c r="T152" s="71">
        <f t="shared" si="162"/>
        <v>200000</v>
      </c>
    </row>
    <row r="153" spans="1:20" s="1" customFormat="1" ht="12.75" hidden="1" customHeight="1" x14ac:dyDescent="0.25">
      <c r="A153" s="149"/>
      <c r="B153" s="160" t="s">
        <v>350</v>
      </c>
      <c r="C153" s="154"/>
      <c r="D153" s="154"/>
      <c r="E153" s="154"/>
      <c r="F153" s="45" t="s">
        <v>326</v>
      </c>
      <c r="G153" s="45" t="s">
        <v>302</v>
      </c>
      <c r="H153" s="45" t="s">
        <v>351</v>
      </c>
      <c r="I153" s="70"/>
      <c r="J153" s="71">
        <f>J154</f>
        <v>0</v>
      </c>
      <c r="K153" s="71">
        <f t="shared" si="162"/>
        <v>200000</v>
      </c>
      <c r="L153" s="71">
        <f t="shared" si="89"/>
        <v>200000</v>
      </c>
      <c r="M153" s="71">
        <f t="shared" si="162"/>
        <v>0</v>
      </c>
      <c r="N153" s="71">
        <f t="shared" si="162"/>
        <v>200000</v>
      </c>
      <c r="O153" s="71">
        <f t="shared" si="162"/>
        <v>0</v>
      </c>
      <c r="P153" s="71">
        <f t="shared" si="162"/>
        <v>200000</v>
      </c>
      <c r="Q153" s="71">
        <f t="shared" si="162"/>
        <v>0</v>
      </c>
      <c r="R153" s="71">
        <f t="shared" si="162"/>
        <v>200000</v>
      </c>
      <c r="S153" s="71">
        <f t="shared" si="162"/>
        <v>0</v>
      </c>
      <c r="T153" s="71">
        <f t="shared" si="162"/>
        <v>200000</v>
      </c>
    </row>
    <row r="154" spans="1:20" s="1" customFormat="1" ht="12.75" hidden="1" customHeight="1" x14ac:dyDescent="0.25">
      <c r="A154" s="149"/>
      <c r="B154" s="154" t="s">
        <v>352</v>
      </c>
      <c r="C154" s="154"/>
      <c r="D154" s="154"/>
      <c r="E154" s="154"/>
      <c r="F154" s="45" t="s">
        <v>326</v>
      </c>
      <c r="G154" s="45" t="s">
        <v>302</v>
      </c>
      <c r="H154" s="45" t="s">
        <v>351</v>
      </c>
      <c r="I154" s="70" t="s">
        <v>353</v>
      </c>
      <c r="J154" s="71">
        <f>J155</f>
        <v>0</v>
      </c>
      <c r="K154" s="71">
        <f t="shared" si="162"/>
        <v>200000</v>
      </c>
      <c r="L154" s="71">
        <f t="shared" si="89"/>
        <v>200000</v>
      </c>
      <c r="M154" s="71">
        <f t="shared" si="162"/>
        <v>0</v>
      </c>
      <c r="N154" s="71">
        <f t="shared" si="162"/>
        <v>200000</v>
      </c>
      <c r="O154" s="71">
        <f t="shared" si="162"/>
        <v>0</v>
      </c>
      <c r="P154" s="71">
        <f t="shared" si="162"/>
        <v>200000</v>
      </c>
      <c r="Q154" s="71">
        <f t="shared" si="162"/>
        <v>0</v>
      </c>
      <c r="R154" s="71">
        <f t="shared" si="162"/>
        <v>200000</v>
      </c>
      <c r="S154" s="71">
        <f t="shared" si="162"/>
        <v>0</v>
      </c>
      <c r="T154" s="71">
        <f t="shared" si="162"/>
        <v>200000</v>
      </c>
    </row>
    <row r="155" spans="1:20" s="1" customFormat="1" ht="25.5" hidden="1" customHeight="1" x14ac:dyDescent="0.25">
      <c r="A155" s="149"/>
      <c r="B155" s="154" t="s">
        <v>354</v>
      </c>
      <c r="C155" s="154"/>
      <c r="D155" s="154"/>
      <c r="E155" s="154"/>
      <c r="F155" s="45" t="s">
        <v>326</v>
      </c>
      <c r="G155" s="45" t="s">
        <v>302</v>
      </c>
      <c r="H155" s="45" t="s">
        <v>351</v>
      </c>
      <c r="I155" s="70" t="s">
        <v>355</v>
      </c>
      <c r="J155" s="71"/>
      <c r="K155" s="71">
        <v>200000</v>
      </c>
      <c r="L155" s="71">
        <f t="shared" si="89"/>
        <v>200000</v>
      </c>
      <c r="M155" s="71"/>
      <c r="N155" s="71">
        <f>L155+M155</f>
        <v>200000</v>
      </c>
      <c r="O155" s="71"/>
      <c r="P155" s="71">
        <f>N155+O155</f>
        <v>200000</v>
      </c>
      <c r="Q155" s="71"/>
      <c r="R155" s="71">
        <f>P155+Q155</f>
        <v>200000</v>
      </c>
      <c r="S155" s="71"/>
      <c r="T155" s="71">
        <f>R155+S155</f>
        <v>200000</v>
      </c>
    </row>
    <row r="156" spans="1:20" s="1" customFormat="1" ht="12.75" hidden="1" customHeight="1" x14ac:dyDescent="0.25">
      <c r="A156" s="206" t="s">
        <v>356</v>
      </c>
      <c r="B156" s="207"/>
      <c r="C156" s="154"/>
      <c r="D156" s="154"/>
      <c r="E156" s="154"/>
      <c r="F156" s="45" t="s">
        <v>326</v>
      </c>
      <c r="G156" s="45" t="s">
        <v>302</v>
      </c>
      <c r="H156" s="45" t="s">
        <v>357</v>
      </c>
      <c r="I156" s="70"/>
      <c r="J156" s="71">
        <f t="shared" ref="J156:T156" si="163">J158</f>
        <v>0</v>
      </c>
      <c r="K156" s="71">
        <f t="shared" si="163"/>
        <v>120000</v>
      </c>
      <c r="L156" s="71">
        <f t="shared" ref="L156:L219" si="164">J156+K156</f>
        <v>120000</v>
      </c>
      <c r="M156" s="71">
        <f t="shared" si="163"/>
        <v>0</v>
      </c>
      <c r="N156" s="71">
        <f t="shared" si="163"/>
        <v>120000</v>
      </c>
      <c r="O156" s="71">
        <f t="shared" si="163"/>
        <v>0</v>
      </c>
      <c r="P156" s="71">
        <f t="shared" si="163"/>
        <v>120000</v>
      </c>
      <c r="Q156" s="71">
        <f t="shared" si="163"/>
        <v>0</v>
      </c>
      <c r="R156" s="71">
        <f t="shared" si="163"/>
        <v>120000</v>
      </c>
      <c r="S156" s="71">
        <f t="shared" si="163"/>
        <v>0</v>
      </c>
      <c r="T156" s="71">
        <f t="shared" si="163"/>
        <v>120000</v>
      </c>
    </row>
    <row r="157" spans="1:20" s="1" customFormat="1" ht="12.75" hidden="1" customHeight="1" x14ac:dyDescent="0.25">
      <c r="A157" s="149"/>
      <c r="B157" s="154" t="s">
        <v>352</v>
      </c>
      <c r="C157" s="154"/>
      <c r="D157" s="154"/>
      <c r="E157" s="154"/>
      <c r="F157" s="45" t="s">
        <v>326</v>
      </c>
      <c r="G157" s="45" t="s">
        <v>302</v>
      </c>
      <c r="H157" s="45" t="s">
        <v>357</v>
      </c>
      <c r="I157" s="70" t="s">
        <v>353</v>
      </c>
      <c r="J157" s="71">
        <f>J158</f>
        <v>0</v>
      </c>
      <c r="K157" s="71">
        <f t="shared" ref="K157:T157" si="165">K158</f>
        <v>120000</v>
      </c>
      <c r="L157" s="71">
        <f t="shared" si="164"/>
        <v>120000</v>
      </c>
      <c r="M157" s="71">
        <f t="shared" si="165"/>
        <v>0</v>
      </c>
      <c r="N157" s="71">
        <f t="shared" si="165"/>
        <v>120000</v>
      </c>
      <c r="O157" s="71">
        <f t="shared" si="165"/>
        <v>0</v>
      </c>
      <c r="P157" s="71">
        <f t="shared" si="165"/>
        <v>120000</v>
      </c>
      <c r="Q157" s="71">
        <f t="shared" si="165"/>
        <v>0</v>
      </c>
      <c r="R157" s="71">
        <f t="shared" si="165"/>
        <v>120000</v>
      </c>
      <c r="S157" s="71">
        <f t="shared" si="165"/>
        <v>0</v>
      </c>
      <c r="T157" s="71">
        <f t="shared" si="165"/>
        <v>120000</v>
      </c>
    </row>
    <row r="158" spans="1:20" s="1" customFormat="1" ht="12.75" hidden="1" customHeight="1" x14ac:dyDescent="0.25">
      <c r="A158" s="72"/>
      <c r="B158" s="154" t="s">
        <v>354</v>
      </c>
      <c r="C158" s="154"/>
      <c r="D158" s="154"/>
      <c r="E158" s="154"/>
      <c r="F158" s="45" t="s">
        <v>326</v>
      </c>
      <c r="G158" s="45" t="s">
        <v>302</v>
      </c>
      <c r="H158" s="45" t="s">
        <v>357</v>
      </c>
      <c r="I158" s="70" t="s">
        <v>355</v>
      </c>
      <c r="J158" s="71"/>
      <c r="K158" s="71">
        <v>120000</v>
      </c>
      <c r="L158" s="71">
        <f t="shared" si="164"/>
        <v>120000</v>
      </c>
      <c r="M158" s="71"/>
      <c r="N158" s="71">
        <f>L158+M158</f>
        <v>120000</v>
      </c>
      <c r="O158" s="71"/>
      <c r="P158" s="71">
        <f t="shared" ref="P158" si="166">N158+O158</f>
        <v>120000</v>
      </c>
      <c r="Q158" s="71"/>
      <c r="R158" s="71">
        <f t="shared" ref="R158" si="167">P158+Q158</f>
        <v>120000</v>
      </c>
      <c r="S158" s="71"/>
      <c r="T158" s="71">
        <f t="shared" ref="T158" si="168">R158+S158</f>
        <v>120000</v>
      </c>
    </row>
    <row r="159" spans="1:20" s="66" customFormat="1" ht="16.5" customHeight="1" x14ac:dyDescent="0.25">
      <c r="A159" s="208" t="s">
        <v>358</v>
      </c>
      <c r="B159" s="209"/>
      <c r="C159" s="155"/>
      <c r="D159" s="155"/>
      <c r="E159" s="155"/>
      <c r="F159" s="64" t="s">
        <v>359</v>
      </c>
      <c r="G159" s="64"/>
      <c r="H159" s="64"/>
      <c r="I159" s="64"/>
      <c r="J159" s="65">
        <f t="shared" ref="J159:T159" si="169">J160+J193+J279+J283</f>
        <v>121161349.22999999</v>
      </c>
      <c r="K159" s="65">
        <f t="shared" si="169"/>
        <v>9008361</v>
      </c>
      <c r="L159" s="65">
        <f t="shared" si="169"/>
        <v>130169710.22999999</v>
      </c>
      <c r="M159" s="65">
        <f t="shared" si="169"/>
        <v>-699992</v>
      </c>
      <c r="N159" s="65">
        <f t="shared" si="169"/>
        <v>129469718.22999999</v>
      </c>
      <c r="O159" s="65">
        <f t="shared" si="169"/>
        <v>0</v>
      </c>
      <c r="P159" s="65">
        <f t="shared" si="169"/>
        <v>129469718.22999999</v>
      </c>
      <c r="Q159" s="65">
        <f t="shared" si="169"/>
        <v>11012900</v>
      </c>
      <c r="R159" s="65">
        <f t="shared" si="169"/>
        <v>140482618.22999999</v>
      </c>
      <c r="S159" s="65">
        <f t="shared" si="169"/>
        <v>-1651300</v>
      </c>
      <c r="T159" s="65">
        <f t="shared" si="169"/>
        <v>138831318.22999999</v>
      </c>
    </row>
    <row r="160" spans="1:20" s="69" customFormat="1" ht="12.75" hidden="1" customHeight="1" x14ac:dyDescent="0.25">
      <c r="A160" s="202" t="s">
        <v>360</v>
      </c>
      <c r="B160" s="203"/>
      <c r="C160" s="156"/>
      <c r="D160" s="156"/>
      <c r="E160" s="156"/>
      <c r="F160" s="67" t="s">
        <v>359</v>
      </c>
      <c r="G160" s="67" t="s">
        <v>230</v>
      </c>
      <c r="H160" s="67"/>
      <c r="I160" s="67"/>
      <c r="J160" s="68">
        <f>J161+J169+J181+J184</f>
        <v>20048220</v>
      </c>
      <c r="K160" s="68">
        <f>K161+K169+K181+K184+K190</f>
        <v>700000</v>
      </c>
      <c r="L160" s="68">
        <f t="shared" ref="L160:N160" si="170">L161+L169+L181+L184+L190</f>
        <v>20748220</v>
      </c>
      <c r="M160" s="68">
        <f t="shared" si="170"/>
        <v>300000</v>
      </c>
      <c r="N160" s="68">
        <f t="shared" si="170"/>
        <v>21048220</v>
      </c>
      <c r="O160" s="68">
        <f>O161+O169+O181+O184+O190</f>
        <v>560366</v>
      </c>
      <c r="P160" s="68">
        <f t="shared" ref="P160:T160" si="171">P161+P169+P181+P184+P190</f>
        <v>21608586</v>
      </c>
      <c r="Q160" s="68">
        <f t="shared" si="171"/>
        <v>10000000</v>
      </c>
      <c r="R160" s="68">
        <f t="shared" si="171"/>
        <v>31608586</v>
      </c>
      <c r="S160" s="68">
        <f t="shared" si="171"/>
        <v>0</v>
      </c>
      <c r="T160" s="68">
        <f t="shared" si="171"/>
        <v>31608586</v>
      </c>
    </row>
    <row r="161" spans="1:20" s="1" customFormat="1" ht="25.5" hidden="1" customHeight="1" x14ac:dyDescent="0.25">
      <c r="A161" s="206" t="s">
        <v>361</v>
      </c>
      <c r="B161" s="207"/>
      <c r="C161" s="154"/>
      <c r="D161" s="154"/>
      <c r="E161" s="154"/>
      <c r="F161" s="70" t="s">
        <v>359</v>
      </c>
      <c r="G161" s="70" t="s">
        <v>230</v>
      </c>
      <c r="H161" s="70" t="s">
        <v>362</v>
      </c>
      <c r="I161" s="70"/>
      <c r="J161" s="71">
        <f>J162</f>
        <v>18669300</v>
      </c>
      <c r="K161" s="71">
        <f t="shared" ref="K161:T161" si="172">K162</f>
        <v>0</v>
      </c>
      <c r="L161" s="71">
        <f t="shared" si="164"/>
        <v>18669300</v>
      </c>
      <c r="M161" s="71">
        <f t="shared" si="172"/>
        <v>0</v>
      </c>
      <c r="N161" s="71">
        <f t="shared" si="172"/>
        <v>18669300</v>
      </c>
      <c r="O161" s="71">
        <f t="shared" si="172"/>
        <v>0</v>
      </c>
      <c r="P161" s="71">
        <f t="shared" si="172"/>
        <v>18669300</v>
      </c>
      <c r="Q161" s="71">
        <f t="shared" si="172"/>
        <v>0</v>
      </c>
      <c r="R161" s="71">
        <f t="shared" si="172"/>
        <v>18669300</v>
      </c>
      <c r="S161" s="71">
        <f t="shared" si="172"/>
        <v>0</v>
      </c>
      <c r="T161" s="71">
        <f t="shared" si="172"/>
        <v>18669300</v>
      </c>
    </row>
    <row r="162" spans="1:20" s="1" customFormat="1" ht="38.25" hidden="1" customHeight="1" x14ac:dyDescent="0.25">
      <c r="A162" s="206" t="s">
        <v>363</v>
      </c>
      <c r="B162" s="207"/>
      <c r="C162" s="154"/>
      <c r="D162" s="154"/>
      <c r="E162" s="154"/>
      <c r="F162" s="70" t="s">
        <v>359</v>
      </c>
      <c r="G162" s="70" t="s">
        <v>230</v>
      </c>
      <c r="H162" s="70" t="s">
        <v>364</v>
      </c>
      <c r="I162" s="70"/>
      <c r="J162" s="71">
        <f>J163+J166</f>
        <v>18669300</v>
      </c>
      <c r="K162" s="71">
        <f t="shared" ref="K162:T162" si="173">K163+K166</f>
        <v>0</v>
      </c>
      <c r="L162" s="71">
        <f t="shared" si="164"/>
        <v>18669300</v>
      </c>
      <c r="M162" s="71">
        <f t="shared" si="173"/>
        <v>0</v>
      </c>
      <c r="N162" s="71">
        <f t="shared" si="173"/>
        <v>18669300</v>
      </c>
      <c r="O162" s="71">
        <f t="shared" si="173"/>
        <v>0</v>
      </c>
      <c r="P162" s="71">
        <f t="shared" si="173"/>
        <v>18669300</v>
      </c>
      <c r="Q162" s="71">
        <f t="shared" si="173"/>
        <v>0</v>
      </c>
      <c r="R162" s="71">
        <f t="shared" si="173"/>
        <v>18669300</v>
      </c>
      <c r="S162" s="71">
        <f t="shared" si="173"/>
        <v>0</v>
      </c>
      <c r="T162" s="71">
        <f t="shared" si="173"/>
        <v>18669300</v>
      </c>
    </row>
    <row r="163" spans="1:20" s="1" customFormat="1" ht="12.75" hidden="1" customHeight="1" x14ac:dyDescent="0.25">
      <c r="A163" s="206" t="s">
        <v>365</v>
      </c>
      <c r="B163" s="207"/>
      <c r="C163" s="154"/>
      <c r="D163" s="154"/>
      <c r="E163" s="154"/>
      <c r="F163" s="70" t="s">
        <v>359</v>
      </c>
      <c r="G163" s="70" t="s">
        <v>230</v>
      </c>
      <c r="H163" s="70" t="s">
        <v>366</v>
      </c>
      <c r="I163" s="70"/>
      <c r="J163" s="71">
        <f t="shared" ref="J163:T164" si="174">J164</f>
        <v>6225700</v>
      </c>
      <c r="K163" s="71">
        <f t="shared" si="174"/>
        <v>0</v>
      </c>
      <c r="L163" s="71">
        <f t="shared" si="164"/>
        <v>6225700</v>
      </c>
      <c r="M163" s="71">
        <f t="shared" si="174"/>
        <v>0</v>
      </c>
      <c r="N163" s="71">
        <f t="shared" si="174"/>
        <v>6225700</v>
      </c>
      <c r="O163" s="71">
        <f t="shared" si="174"/>
        <v>0</v>
      </c>
      <c r="P163" s="71">
        <f t="shared" si="174"/>
        <v>6225700</v>
      </c>
      <c r="Q163" s="71">
        <f t="shared" si="174"/>
        <v>0</v>
      </c>
      <c r="R163" s="71">
        <f t="shared" si="174"/>
        <v>6225700</v>
      </c>
      <c r="S163" s="71">
        <f t="shared" si="174"/>
        <v>0</v>
      </c>
      <c r="T163" s="71">
        <f t="shared" si="174"/>
        <v>6225700</v>
      </c>
    </row>
    <row r="164" spans="1:20" s="1" customFormat="1" ht="25.5" hidden="1" customHeight="1" x14ac:dyDescent="0.25">
      <c r="A164" s="154"/>
      <c r="B164" s="154" t="s">
        <v>367</v>
      </c>
      <c r="C164" s="154"/>
      <c r="D164" s="154"/>
      <c r="E164" s="154"/>
      <c r="F164" s="70" t="s">
        <v>359</v>
      </c>
      <c r="G164" s="70" t="s">
        <v>230</v>
      </c>
      <c r="H164" s="70" t="s">
        <v>366</v>
      </c>
      <c r="I164" s="70" t="s">
        <v>368</v>
      </c>
      <c r="J164" s="71">
        <f t="shared" si="174"/>
        <v>6225700</v>
      </c>
      <c r="K164" s="71">
        <f t="shared" si="174"/>
        <v>0</v>
      </c>
      <c r="L164" s="71">
        <f t="shared" si="164"/>
        <v>6225700</v>
      </c>
      <c r="M164" s="71">
        <f t="shared" si="174"/>
        <v>0</v>
      </c>
      <c r="N164" s="71">
        <f t="shared" si="174"/>
        <v>6225700</v>
      </c>
      <c r="O164" s="71">
        <f t="shared" si="174"/>
        <v>0</v>
      </c>
      <c r="P164" s="71">
        <f t="shared" si="174"/>
        <v>6225700</v>
      </c>
      <c r="Q164" s="71">
        <f t="shared" si="174"/>
        <v>0</v>
      </c>
      <c r="R164" s="71">
        <f t="shared" si="174"/>
        <v>6225700</v>
      </c>
      <c r="S164" s="71">
        <f t="shared" si="174"/>
        <v>0</v>
      </c>
      <c r="T164" s="71">
        <f t="shared" si="174"/>
        <v>6225700</v>
      </c>
    </row>
    <row r="165" spans="1:20" s="1" customFormat="1" ht="38.25" hidden="1" customHeight="1" x14ac:dyDescent="0.25">
      <c r="A165" s="154"/>
      <c r="B165" s="154" t="s">
        <v>369</v>
      </c>
      <c r="C165" s="154"/>
      <c r="D165" s="154"/>
      <c r="E165" s="154"/>
      <c r="F165" s="70" t="s">
        <v>359</v>
      </c>
      <c r="G165" s="70" t="s">
        <v>230</v>
      </c>
      <c r="H165" s="70" t="s">
        <v>366</v>
      </c>
      <c r="I165" s="70" t="s">
        <v>370</v>
      </c>
      <c r="J165" s="71">
        <f>6225757-57</f>
        <v>6225700</v>
      </c>
      <c r="K165" s="71"/>
      <c r="L165" s="71">
        <f t="shared" si="164"/>
        <v>6225700</v>
      </c>
      <c r="M165" s="71"/>
      <c r="N165" s="71">
        <f>L165+M165</f>
        <v>6225700</v>
      </c>
      <c r="O165" s="71"/>
      <c r="P165" s="71">
        <f t="shared" ref="P165" si="175">N165+O165</f>
        <v>6225700</v>
      </c>
      <c r="Q165" s="71"/>
      <c r="R165" s="71">
        <f t="shared" ref="R165" si="176">P165+Q165</f>
        <v>6225700</v>
      </c>
      <c r="S165" s="71"/>
      <c r="T165" s="71">
        <f t="shared" ref="T165" si="177">R165+S165</f>
        <v>6225700</v>
      </c>
    </row>
    <row r="166" spans="1:20" s="1" customFormat="1" ht="12.75" hidden="1" customHeight="1" x14ac:dyDescent="0.25">
      <c r="A166" s="206" t="s">
        <v>371</v>
      </c>
      <c r="B166" s="207"/>
      <c r="C166" s="154"/>
      <c r="D166" s="154"/>
      <c r="E166" s="154"/>
      <c r="F166" s="70" t="s">
        <v>359</v>
      </c>
      <c r="G166" s="70" t="s">
        <v>230</v>
      </c>
      <c r="H166" s="70" t="s">
        <v>372</v>
      </c>
      <c r="I166" s="70"/>
      <c r="J166" s="71">
        <f>J168</f>
        <v>12443600</v>
      </c>
      <c r="K166" s="71">
        <f t="shared" ref="K166:T166" si="178">K168</f>
        <v>0</v>
      </c>
      <c r="L166" s="71">
        <f t="shared" si="164"/>
        <v>12443600</v>
      </c>
      <c r="M166" s="71">
        <f t="shared" si="178"/>
        <v>0</v>
      </c>
      <c r="N166" s="71">
        <f t="shared" si="178"/>
        <v>12443600</v>
      </c>
      <c r="O166" s="71">
        <f t="shared" si="178"/>
        <v>0</v>
      </c>
      <c r="P166" s="71">
        <f t="shared" si="178"/>
        <v>12443600</v>
      </c>
      <c r="Q166" s="71">
        <f t="shared" si="178"/>
        <v>0</v>
      </c>
      <c r="R166" s="71">
        <f t="shared" si="178"/>
        <v>12443600</v>
      </c>
      <c r="S166" s="71">
        <f t="shared" si="178"/>
        <v>0</v>
      </c>
      <c r="T166" s="71">
        <f t="shared" si="178"/>
        <v>12443600</v>
      </c>
    </row>
    <row r="167" spans="1:20" s="1" customFormat="1" ht="12.75" hidden="1" customHeight="1" x14ac:dyDescent="0.25">
      <c r="A167" s="154"/>
      <c r="B167" s="154" t="s">
        <v>367</v>
      </c>
      <c r="C167" s="154"/>
      <c r="D167" s="154"/>
      <c r="E167" s="154"/>
      <c r="F167" s="70" t="s">
        <v>359</v>
      </c>
      <c r="G167" s="70" t="s">
        <v>230</v>
      </c>
      <c r="H167" s="70" t="s">
        <v>372</v>
      </c>
      <c r="I167" s="70" t="s">
        <v>368</v>
      </c>
      <c r="J167" s="71">
        <f>J168</f>
        <v>12443600</v>
      </c>
      <c r="K167" s="71">
        <f t="shared" ref="K167:T167" si="179">K168</f>
        <v>0</v>
      </c>
      <c r="L167" s="71">
        <f t="shared" si="164"/>
        <v>12443600</v>
      </c>
      <c r="M167" s="71">
        <f t="shared" si="179"/>
        <v>0</v>
      </c>
      <c r="N167" s="71">
        <f t="shared" si="179"/>
        <v>12443600</v>
      </c>
      <c r="O167" s="71">
        <f t="shared" si="179"/>
        <v>0</v>
      </c>
      <c r="P167" s="71">
        <f t="shared" si="179"/>
        <v>12443600</v>
      </c>
      <c r="Q167" s="71">
        <f t="shared" si="179"/>
        <v>0</v>
      </c>
      <c r="R167" s="71">
        <f t="shared" si="179"/>
        <v>12443600</v>
      </c>
      <c r="S167" s="71">
        <f t="shared" si="179"/>
        <v>0</v>
      </c>
      <c r="T167" s="71">
        <f t="shared" si="179"/>
        <v>12443600</v>
      </c>
    </row>
    <row r="168" spans="1:20" s="1" customFormat="1" ht="12.75" hidden="1" customHeight="1" x14ac:dyDescent="0.25">
      <c r="A168" s="154"/>
      <c r="B168" s="154" t="s">
        <v>369</v>
      </c>
      <c r="C168" s="154"/>
      <c r="D168" s="154"/>
      <c r="E168" s="154"/>
      <c r="F168" s="70" t="s">
        <v>359</v>
      </c>
      <c r="G168" s="70" t="s">
        <v>230</v>
      </c>
      <c r="H168" s="70" t="s">
        <v>372</v>
      </c>
      <c r="I168" s="70" t="s">
        <v>370</v>
      </c>
      <c r="J168" s="71">
        <f>12443632-32</f>
        <v>12443600</v>
      </c>
      <c r="K168" s="71"/>
      <c r="L168" s="71">
        <f t="shared" si="164"/>
        <v>12443600</v>
      </c>
      <c r="M168" s="71"/>
      <c r="N168" s="71">
        <f>L168+M168</f>
        <v>12443600</v>
      </c>
      <c r="O168" s="71"/>
      <c r="P168" s="71">
        <f t="shared" ref="P168" si="180">N168+O168</f>
        <v>12443600</v>
      </c>
      <c r="Q168" s="71"/>
      <c r="R168" s="71">
        <f t="shared" ref="R168" si="181">P168+Q168</f>
        <v>12443600</v>
      </c>
      <c r="S168" s="71"/>
      <c r="T168" s="71">
        <f t="shared" ref="T168" si="182">R168+S168</f>
        <v>12443600</v>
      </c>
    </row>
    <row r="169" spans="1:20" s="2" customFormat="1" ht="12.75" hidden="1" customHeight="1" x14ac:dyDescent="0.25">
      <c r="A169" s="206" t="s">
        <v>286</v>
      </c>
      <c r="B169" s="207"/>
      <c r="C169" s="154"/>
      <c r="D169" s="154"/>
      <c r="E169" s="154"/>
      <c r="F169" s="45" t="s">
        <v>359</v>
      </c>
      <c r="G169" s="45" t="s">
        <v>230</v>
      </c>
      <c r="H169" s="45" t="s">
        <v>373</v>
      </c>
      <c r="I169" s="45"/>
      <c r="J169" s="41">
        <f>J170</f>
        <v>878920</v>
      </c>
      <c r="K169" s="41">
        <f t="shared" ref="K169:T169" si="183">K170</f>
        <v>-300000</v>
      </c>
      <c r="L169" s="71">
        <f t="shared" si="164"/>
        <v>578920</v>
      </c>
      <c r="M169" s="41">
        <f t="shared" si="183"/>
        <v>0</v>
      </c>
      <c r="N169" s="41">
        <f t="shared" si="183"/>
        <v>578920</v>
      </c>
      <c r="O169" s="41">
        <f t="shared" si="183"/>
        <v>0</v>
      </c>
      <c r="P169" s="41">
        <f t="shared" si="183"/>
        <v>578920</v>
      </c>
      <c r="Q169" s="41">
        <f t="shared" si="183"/>
        <v>0</v>
      </c>
      <c r="R169" s="41">
        <f t="shared" si="183"/>
        <v>578920</v>
      </c>
      <c r="S169" s="41">
        <f t="shared" si="183"/>
        <v>0</v>
      </c>
      <c r="T169" s="41">
        <f t="shared" si="183"/>
        <v>578920</v>
      </c>
    </row>
    <row r="170" spans="1:20" s="1" customFormat="1" ht="26.25" hidden="1" customHeight="1" x14ac:dyDescent="0.25">
      <c r="A170" s="206" t="s">
        <v>288</v>
      </c>
      <c r="B170" s="207"/>
      <c r="C170" s="154"/>
      <c r="D170" s="154"/>
      <c r="E170" s="154"/>
      <c r="F170" s="70" t="s">
        <v>359</v>
      </c>
      <c r="G170" s="70" t="s">
        <v>230</v>
      </c>
      <c r="H170" s="70" t="s">
        <v>289</v>
      </c>
      <c r="I170" s="70"/>
      <c r="J170" s="71">
        <f>J176+J171</f>
        <v>878920</v>
      </c>
      <c r="K170" s="71">
        <f t="shared" ref="K170:T170" si="184">K176+K171</f>
        <v>-300000</v>
      </c>
      <c r="L170" s="71">
        <f t="shared" si="164"/>
        <v>578920</v>
      </c>
      <c r="M170" s="71">
        <f t="shared" si="184"/>
        <v>0</v>
      </c>
      <c r="N170" s="71">
        <f t="shared" si="184"/>
        <v>578920</v>
      </c>
      <c r="O170" s="71">
        <f t="shared" si="184"/>
        <v>0</v>
      </c>
      <c r="P170" s="71">
        <f t="shared" si="184"/>
        <v>578920</v>
      </c>
      <c r="Q170" s="71">
        <f t="shared" si="184"/>
        <v>0</v>
      </c>
      <c r="R170" s="71">
        <f t="shared" si="184"/>
        <v>578920</v>
      </c>
      <c r="S170" s="71">
        <f t="shared" si="184"/>
        <v>0</v>
      </c>
      <c r="T170" s="71">
        <f t="shared" si="184"/>
        <v>578920</v>
      </c>
    </row>
    <row r="171" spans="1:20" s="1" customFormat="1" ht="26.25" hidden="1" customHeight="1" x14ac:dyDescent="0.25">
      <c r="A171" s="206" t="s">
        <v>374</v>
      </c>
      <c r="B171" s="207"/>
      <c r="C171" s="154"/>
      <c r="D171" s="154"/>
      <c r="E171" s="154"/>
      <c r="F171" s="70" t="s">
        <v>359</v>
      </c>
      <c r="G171" s="70" t="s">
        <v>230</v>
      </c>
      <c r="H171" s="70" t="s">
        <v>375</v>
      </c>
      <c r="I171" s="70"/>
      <c r="J171" s="71">
        <f>J172+J174</f>
        <v>863000</v>
      </c>
      <c r="K171" s="71">
        <f t="shared" ref="K171:T171" si="185">K172+K174</f>
        <v>-300000</v>
      </c>
      <c r="L171" s="71">
        <f t="shared" si="164"/>
        <v>563000</v>
      </c>
      <c r="M171" s="71">
        <f t="shared" si="185"/>
        <v>0</v>
      </c>
      <c r="N171" s="71">
        <f t="shared" si="185"/>
        <v>563000</v>
      </c>
      <c r="O171" s="71">
        <f t="shared" si="185"/>
        <v>0</v>
      </c>
      <c r="P171" s="71">
        <f t="shared" si="185"/>
        <v>563000</v>
      </c>
      <c r="Q171" s="71">
        <f t="shared" si="185"/>
        <v>0</v>
      </c>
      <c r="R171" s="71">
        <f t="shared" si="185"/>
        <v>563000</v>
      </c>
      <c r="S171" s="71">
        <f t="shared" si="185"/>
        <v>0</v>
      </c>
      <c r="T171" s="71">
        <f t="shared" si="185"/>
        <v>563000</v>
      </c>
    </row>
    <row r="172" spans="1:20" s="1" customFormat="1" ht="26.25" hidden="1" customHeight="1" x14ac:dyDescent="0.25">
      <c r="A172" s="154"/>
      <c r="B172" s="154" t="s">
        <v>376</v>
      </c>
      <c r="C172" s="154"/>
      <c r="D172" s="154"/>
      <c r="E172" s="154"/>
      <c r="F172" s="70" t="s">
        <v>359</v>
      </c>
      <c r="G172" s="70" t="s">
        <v>230</v>
      </c>
      <c r="H172" s="70" t="s">
        <v>375</v>
      </c>
      <c r="I172" s="70" t="s">
        <v>377</v>
      </c>
      <c r="J172" s="71">
        <f t="shared" ref="J172:T172" si="186">J173</f>
        <v>863000</v>
      </c>
      <c r="K172" s="71">
        <f t="shared" si="186"/>
        <v>-863000</v>
      </c>
      <c r="L172" s="71">
        <f t="shared" si="164"/>
        <v>0</v>
      </c>
      <c r="M172" s="71">
        <f t="shared" si="186"/>
        <v>0</v>
      </c>
      <c r="N172" s="71">
        <f t="shared" si="186"/>
        <v>0</v>
      </c>
      <c r="O172" s="71">
        <f t="shared" si="186"/>
        <v>0</v>
      </c>
      <c r="P172" s="71">
        <f t="shared" si="186"/>
        <v>0</v>
      </c>
      <c r="Q172" s="71">
        <f t="shared" si="186"/>
        <v>0</v>
      </c>
      <c r="R172" s="71">
        <f t="shared" si="186"/>
        <v>0</v>
      </c>
      <c r="S172" s="71">
        <f t="shared" si="186"/>
        <v>0</v>
      </c>
      <c r="T172" s="71">
        <f t="shared" si="186"/>
        <v>0</v>
      </c>
    </row>
    <row r="173" spans="1:20" s="1" customFormat="1" ht="12.75" hidden="1" customHeight="1" x14ac:dyDescent="0.25">
      <c r="A173" s="72"/>
      <c r="B173" s="154" t="s">
        <v>378</v>
      </c>
      <c r="C173" s="154"/>
      <c r="D173" s="154"/>
      <c r="E173" s="154"/>
      <c r="F173" s="70" t="s">
        <v>359</v>
      </c>
      <c r="G173" s="70" t="s">
        <v>230</v>
      </c>
      <c r="H173" s="70" t="s">
        <v>375</v>
      </c>
      <c r="I173" s="70" t="s">
        <v>379</v>
      </c>
      <c r="J173" s="71">
        <v>863000</v>
      </c>
      <c r="K173" s="71">
        <v>-863000</v>
      </c>
      <c r="L173" s="71">
        <f t="shared" si="164"/>
        <v>0</v>
      </c>
      <c r="M173" s="71"/>
      <c r="N173" s="71">
        <f>L173+M173</f>
        <v>0</v>
      </c>
      <c r="O173" s="71"/>
      <c r="P173" s="71">
        <f t="shared" ref="P173" si="187">N173+O173</f>
        <v>0</v>
      </c>
      <c r="Q173" s="71"/>
      <c r="R173" s="71">
        <f t="shared" ref="R173" si="188">P173+Q173</f>
        <v>0</v>
      </c>
      <c r="S173" s="71"/>
      <c r="T173" s="71">
        <f t="shared" ref="T173" si="189">R173+S173</f>
        <v>0</v>
      </c>
    </row>
    <row r="174" spans="1:20" s="1" customFormat="1" ht="12.75" hidden="1" customHeight="1" x14ac:dyDescent="0.25">
      <c r="A174" s="72"/>
      <c r="B174" s="154" t="s">
        <v>367</v>
      </c>
      <c r="C174" s="154"/>
      <c r="D174" s="154"/>
      <c r="E174" s="154"/>
      <c r="F174" s="70" t="s">
        <v>359</v>
      </c>
      <c r="G174" s="70" t="s">
        <v>230</v>
      </c>
      <c r="H174" s="70" t="s">
        <v>375</v>
      </c>
      <c r="I174" s="70" t="s">
        <v>368</v>
      </c>
      <c r="J174" s="71">
        <f>J175</f>
        <v>0</v>
      </c>
      <c r="K174" s="71">
        <f t="shared" ref="K174:T174" si="190">K175</f>
        <v>563000</v>
      </c>
      <c r="L174" s="71">
        <f t="shared" si="164"/>
        <v>563000</v>
      </c>
      <c r="M174" s="71">
        <f t="shared" si="190"/>
        <v>0</v>
      </c>
      <c r="N174" s="71">
        <f t="shared" si="190"/>
        <v>563000</v>
      </c>
      <c r="O174" s="71">
        <f t="shared" si="190"/>
        <v>0</v>
      </c>
      <c r="P174" s="71">
        <f t="shared" si="190"/>
        <v>563000</v>
      </c>
      <c r="Q174" s="71">
        <f t="shared" si="190"/>
        <v>0</v>
      </c>
      <c r="R174" s="71">
        <f t="shared" si="190"/>
        <v>563000</v>
      </c>
      <c r="S174" s="71">
        <f t="shared" si="190"/>
        <v>0</v>
      </c>
      <c r="T174" s="71">
        <f t="shared" si="190"/>
        <v>563000</v>
      </c>
    </row>
    <row r="175" spans="1:20" s="1" customFormat="1" ht="25.5" hidden="1" customHeight="1" x14ac:dyDescent="0.25">
      <c r="A175" s="72"/>
      <c r="B175" s="154" t="s">
        <v>369</v>
      </c>
      <c r="C175" s="154"/>
      <c r="D175" s="154"/>
      <c r="E175" s="154"/>
      <c r="F175" s="70" t="s">
        <v>359</v>
      </c>
      <c r="G175" s="70" t="s">
        <v>230</v>
      </c>
      <c r="H175" s="70" t="s">
        <v>375</v>
      </c>
      <c r="I175" s="70" t="s">
        <v>370</v>
      </c>
      <c r="J175" s="71"/>
      <c r="K175" s="71">
        <f>863000-300000</f>
        <v>563000</v>
      </c>
      <c r="L175" s="71">
        <f t="shared" si="164"/>
        <v>563000</v>
      </c>
      <c r="M175" s="71"/>
      <c r="N175" s="71">
        <f>L175+M175</f>
        <v>563000</v>
      </c>
      <c r="O175" s="71"/>
      <c r="P175" s="71">
        <f t="shared" ref="P175" si="191">N175+O175</f>
        <v>563000</v>
      </c>
      <c r="Q175" s="71"/>
      <c r="R175" s="71">
        <f t="shared" ref="R175" si="192">P175+Q175</f>
        <v>563000</v>
      </c>
      <c r="S175" s="71"/>
      <c r="T175" s="71">
        <f t="shared" ref="T175" si="193">R175+S175</f>
        <v>563000</v>
      </c>
    </row>
    <row r="176" spans="1:20" s="1" customFormat="1" ht="25.5" hidden="1" customHeight="1" x14ac:dyDescent="0.25">
      <c r="A176" s="206" t="s">
        <v>380</v>
      </c>
      <c r="B176" s="207"/>
      <c r="C176" s="154"/>
      <c r="D176" s="154"/>
      <c r="E176" s="154"/>
      <c r="F176" s="70" t="s">
        <v>359</v>
      </c>
      <c r="G176" s="70" t="s">
        <v>230</v>
      </c>
      <c r="H176" s="70" t="s">
        <v>381</v>
      </c>
      <c r="I176" s="70"/>
      <c r="J176" s="71">
        <f>J177+J179</f>
        <v>15920</v>
      </c>
      <c r="K176" s="71">
        <f t="shared" ref="K176:T176" si="194">K177+K179</f>
        <v>0</v>
      </c>
      <c r="L176" s="71">
        <f t="shared" si="164"/>
        <v>15920</v>
      </c>
      <c r="M176" s="71">
        <f t="shared" si="194"/>
        <v>0</v>
      </c>
      <c r="N176" s="71">
        <f t="shared" si="194"/>
        <v>15920</v>
      </c>
      <c r="O176" s="71">
        <f t="shared" si="194"/>
        <v>0</v>
      </c>
      <c r="P176" s="71">
        <f t="shared" si="194"/>
        <v>15920</v>
      </c>
      <c r="Q176" s="71">
        <f t="shared" si="194"/>
        <v>0</v>
      </c>
      <c r="R176" s="71">
        <f t="shared" si="194"/>
        <v>15920</v>
      </c>
      <c r="S176" s="71">
        <f t="shared" si="194"/>
        <v>0</v>
      </c>
      <c r="T176" s="71">
        <f t="shared" si="194"/>
        <v>15920</v>
      </c>
    </row>
    <row r="177" spans="1:20" s="1" customFormat="1" ht="38.25" hidden="1" customHeight="1" x14ac:dyDescent="0.25">
      <c r="A177" s="72"/>
      <c r="B177" s="154" t="s">
        <v>376</v>
      </c>
      <c r="C177" s="154"/>
      <c r="D177" s="154"/>
      <c r="E177" s="154"/>
      <c r="F177" s="70" t="s">
        <v>359</v>
      </c>
      <c r="G177" s="70" t="s">
        <v>230</v>
      </c>
      <c r="H177" s="70" t="s">
        <v>381</v>
      </c>
      <c r="I177" s="70" t="s">
        <v>377</v>
      </c>
      <c r="J177" s="71">
        <f t="shared" ref="J177:T177" si="195">J178</f>
        <v>15920</v>
      </c>
      <c r="K177" s="71">
        <f t="shared" si="195"/>
        <v>-15920</v>
      </c>
      <c r="L177" s="71">
        <f t="shared" si="164"/>
        <v>0</v>
      </c>
      <c r="M177" s="71">
        <f t="shared" si="195"/>
        <v>0</v>
      </c>
      <c r="N177" s="71">
        <f t="shared" si="195"/>
        <v>0</v>
      </c>
      <c r="O177" s="71">
        <f t="shared" si="195"/>
        <v>0</v>
      </c>
      <c r="P177" s="71">
        <f t="shared" si="195"/>
        <v>0</v>
      </c>
      <c r="Q177" s="71">
        <f t="shared" si="195"/>
        <v>0</v>
      </c>
      <c r="R177" s="71">
        <f t="shared" si="195"/>
        <v>0</v>
      </c>
      <c r="S177" s="71">
        <f t="shared" si="195"/>
        <v>0</v>
      </c>
      <c r="T177" s="71">
        <f t="shared" si="195"/>
        <v>0</v>
      </c>
    </row>
    <row r="178" spans="1:20" s="1" customFormat="1" ht="26.25" hidden="1" customHeight="1" x14ac:dyDescent="0.25">
      <c r="A178" s="72"/>
      <c r="B178" s="154" t="s">
        <v>382</v>
      </c>
      <c r="C178" s="154"/>
      <c r="D178" s="154"/>
      <c r="E178" s="154"/>
      <c r="F178" s="70" t="s">
        <v>359</v>
      </c>
      <c r="G178" s="70" t="s">
        <v>230</v>
      </c>
      <c r="H178" s="70" t="s">
        <v>381</v>
      </c>
      <c r="I178" s="70" t="s">
        <v>383</v>
      </c>
      <c r="J178" s="71">
        <v>15920</v>
      </c>
      <c r="K178" s="71">
        <v>-15920</v>
      </c>
      <c r="L178" s="71">
        <f t="shared" si="164"/>
        <v>0</v>
      </c>
      <c r="M178" s="71"/>
      <c r="N178" s="71">
        <f>L178+M178</f>
        <v>0</v>
      </c>
      <c r="O178" s="71"/>
      <c r="P178" s="71">
        <f t="shared" ref="P178" si="196">N178+O178</f>
        <v>0</v>
      </c>
      <c r="Q178" s="71"/>
      <c r="R178" s="71">
        <f t="shared" ref="R178" si="197">P178+Q178</f>
        <v>0</v>
      </c>
      <c r="S178" s="71"/>
      <c r="T178" s="71">
        <f t="shared" ref="T178" si="198">R178+S178</f>
        <v>0</v>
      </c>
    </row>
    <row r="179" spans="1:20" s="1" customFormat="1" ht="25.5" hidden="1" x14ac:dyDescent="0.25">
      <c r="A179" s="72"/>
      <c r="B179" s="154" t="s">
        <v>367</v>
      </c>
      <c r="C179" s="154"/>
      <c r="D179" s="154"/>
      <c r="E179" s="154"/>
      <c r="F179" s="70" t="s">
        <v>359</v>
      </c>
      <c r="G179" s="70" t="s">
        <v>230</v>
      </c>
      <c r="H179" s="70" t="s">
        <v>381</v>
      </c>
      <c r="I179" s="70" t="s">
        <v>368</v>
      </c>
      <c r="J179" s="71">
        <f>J180</f>
        <v>0</v>
      </c>
      <c r="K179" s="71">
        <f t="shared" ref="K179:T179" si="199">K180</f>
        <v>15920</v>
      </c>
      <c r="L179" s="71">
        <f t="shared" si="164"/>
        <v>15920</v>
      </c>
      <c r="M179" s="71">
        <f t="shared" si="199"/>
        <v>0</v>
      </c>
      <c r="N179" s="71">
        <f t="shared" si="199"/>
        <v>15920</v>
      </c>
      <c r="O179" s="71">
        <f t="shared" si="199"/>
        <v>0</v>
      </c>
      <c r="P179" s="71">
        <f t="shared" si="199"/>
        <v>15920</v>
      </c>
      <c r="Q179" s="71">
        <f t="shared" si="199"/>
        <v>0</v>
      </c>
      <c r="R179" s="71">
        <f t="shared" si="199"/>
        <v>15920</v>
      </c>
      <c r="S179" s="71">
        <f t="shared" si="199"/>
        <v>0</v>
      </c>
      <c r="T179" s="71">
        <f t="shared" si="199"/>
        <v>15920</v>
      </c>
    </row>
    <row r="180" spans="1:20" s="1" customFormat="1" ht="38.25" hidden="1" x14ac:dyDescent="0.25">
      <c r="A180" s="72"/>
      <c r="B180" s="154" t="s">
        <v>369</v>
      </c>
      <c r="C180" s="154"/>
      <c r="D180" s="154"/>
      <c r="E180" s="154"/>
      <c r="F180" s="70" t="s">
        <v>359</v>
      </c>
      <c r="G180" s="70" t="s">
        <v>230</v>
      </c>
      <c r="H180" s="70" t="s">
        <v>381</v>
      </c>
      <c r="I180" s="70" t="s">
        <v>370</v>
      </c>
      <c r="J180" s="71"/>
      <c r="K180" s="71">
        <f>15920</f>
        <v>15920</v>
      </c>
      <c r="L180" s="71">
        <f t="shared" si="164"/>
        <v>15920</v>
      </c>
      <c r="M180" s="71"/>
      <c r="N180" s="71">
        <f>L180+M180</f>
        <v>15920</v>
      </c>
      <c r="O180" s="71"/>
      <c r="P180" s="71">
        <f t="shared" ref="P180" si="200">N180+O180</f>
        <v>15920</v>
      </c>
      <c r="Q180" s="71"/>
      <c r="R180" s="71">
        <f t="shared" ref="R180" si="201">P180+Q180</f>
        <v>15920</v>
      </c>
      <c r="S180" s="71"/>
      <c r="T180" s="71">
        <f t="shared" ref="T180" si="202">R180+S180</f>
        <v>15920</v>
      </c>
    </row>
    <row r="181" spans="1:20" s="1" customFormat="1" ht="12.75" hidden="1" customHeight="1" x14ac:dyDescent="0.25">
      <c r="A181" s="206" t="s">
        <v>384</v>
      </c>
      <c r="B181" s="207"/>
      <c r="C181" s="154"/>
      <c r="D181" s="154"/>
      <c r="E181" s="154"/>
      <c r="F181" s="70" t="s">
        <v>359</v>
      </c>
      <c r="G181" s="70" t="s">
        <v>230</v>
      </c>
      <c r="H181" s="70" t="s">
        <v>385</v>
      </c>
      <c r="I181" s="70"/>
      <c r="J181" s="71">
        <f>J182</f>
        <v>0</v>
      </c>
      <c r="K181" s="71">
        <f t="shared" ref="K181:T182" si="203">K182</f>
        <v>1000000</v>
      </c>
      <c r="L181" s="71">
        <f t="shared" si="164"/>
        <v>1000000</v>
      </c>
      <c r="M181" s="71">
        <f t="shared" si="203"/>
        <v>0</v>
      </c>
      <c r="N181" s="71">
        <f t="shared" si="203"/>
        <v>1000000</v>
      </c>
      <c r="O181" s="71">
        <f t="shared" si="203"/>
        <v>0</v>
      </c>
      <c r="P181" s="71">
        <f t="shared" si="203"/>
        <v>1000000</v>
      </c>
      <c r="Q181" s="71">
        <f t="shared" si="203"/>
        <v>10000000</v>
      </c>
      <c r="R181" s="71">
        <f t="shared" si="203"/>
        <v>11000000</v>
      </c>
      <c r="S181" s="71">
        <f t="shared" si="203"/>
        <v>0</v>
      </c>
      <c r="T181" s="71">
        <f t="shared" si="203"/>
        <v>11000000</v>
      </c>
    </row>
    <row r="182" spans="1:20" s="1" customFormat="1" ht="12.75" hidden="1" customHeight="1" x14ac:dyDescent="0.25">
      <c r="A182" s="154"/>
      <c r="B182" s="154" t="s">
        <v>352</v>
      </c>
      <c r="C182" s="154"/>
      <c r="D182" s="154"/>
      <c r="E182" s="154"/>
      <c r="F182" s="70" t="s">
        <v>359</v>
      </c>
      <c r="G182" s="70" t="s">
        <v>230</v>
      </c>
      <c r="H182" s="70" t="s">
        <v>385</v>
      </c>
      <c r="I182" s="70" t="s">
        <v>353</v>
      </c>
      <c r="J182" s="71">
        <f>J183</f>
        <v>0</v>
      </c>
      <c r="K182" s="71">
        <f t="shared" si="203"/>
        <v>1000000</v>
      </c>
      <c r="L182" s="71">
        <f t="shared" si="164"/>
        <v>1000000</v>
      </c>
      <c r="M182" s="71">
        <f t="shared" si="203"/>
        <v>0</v>
      </c>
      <c r="N182" s="71">
        <f t="shared" si="203"/>
        <v>1000000</v>
      </c>
      <c r="O182" s="71">
        <f t="shared" si="203"/>
        <v>0</v>
      </c>
      <c r="P182" s="71">
        <f t="shared" si="203"/>
        <v>1000000</v>
      </c>
      <c r="Q182" s="71">
        <f t="shared" si="203"/>
        <v>10000000</v>
      </c>
      <c r="R182" s="71">
        <f t="shared" si="203"/>
        <v>11000000</v>
      </c>
      <c r="S182" s="71">
        <f t="shared" si="203"/>
        <v>0</v>
      </c>
      <c r="T182" s="71">
        <f t="shared" si="203"/>
        <v>11000000</v>
      </c>
    </row>
    <row r="183" spans="1:20" s="1" customFormat="1" ht="25.5" hidden="1" customHeight="1" x14ac:dyDescent="0.25">
      <c r="A183" s="72"/>
      <c r="B183" s="154" t="s">
        <v>354</v>
      </c>
      <c r="C183" s="154"/>
      <c r="D183" s="154"/>
      <c r="E183" s="154"/>
      <c r="F183" s="70" t="s">
        <v>359</v>
      </c>
      <c r="G183" s="70" t="s">
        <v>230</v>
      </c>
      <c r="H183" s="70" t="s">
        <v>385</v>
      </c>
      <c r="I183" s="70" t="s">
        <v>355</v>
      </c>
      <c r="J183" s="71">
        <v>0</v>
      </c>
      <c r="K183" s="71">
        <v>1000000</v>
      </c>
      <c r="L183" s="71">
        <f t="shared" si="164"/>
        <v>1000000</v>
      </c>
      <c r="M183" s="71"/>
      <c r="N183" s="71">
        <f>L183+M183</f>
        <v>1000000</v>
      </c>
      <c r="O183" s="71"/>
      <c r="P183" s="71">
        <f t="shared" ref="P183" si="204">N183+O183</f>
        <v>1000000</v>
      </c>
      <c r="Q183" s="71">
        <v>10000000</v>
      </c>
      <c r="R183" s="71">
        <f t="shared" ref="R183" si="205">P183+Q183</f>
        <v>11000000</v>
      </c>
      <c r="S183" s="71"/>
      <c r="T183" s="71">
        <f t="shared" ref="T183" si="206">R183+S183</f>
        <v>11000000</v>
      </c>
    </row>
    <row r="184" spans="1:20" s="69" customFormat="1" ht="16.5" hidden="1" customHeight="1" x14ac:dyDescent="0.25">
      <c r="A184" s="206" t="s">
        <v>386</v>
      </c>
      <c r="B184" s="207"/>
      <c r="C184" s="154"/>
      <c r="D184" s="154"/>
      <c r="E184" s="154"/>
      <c r="F184" s="70" t="s">
        <v>359</v>
      </c>
      <c r="G184" s="70" t="s">
        <v>230</v>
      </c>
      <c r="H184" s="70" t="s">
        <v>387</v>
      </c>
      <c r="I184" s="70"/>
      <c r="J184" s="71">
        <f t="shared" ref="J184:K184" si="207">J185</f>
        <v>500000</v>
      </c>
      <c r="K184" s="71">
        <f t="shared" si="207"/>
        <v>0</v>
      </c>
      <c r="L184" s="71">
        <f t="shared" si="164"/>
        <v>500000</v>
      </c>
      <c r="M184" s="71">
        <f t="shared" ref="M184:T184" si="208">M185+M188</f>
        <v>200000</v>
      </c>
      <c r="N184" s="71">
        <f t="shared" si="208"/>
        <v>700000</v>
      </c>
      <c r="O184" s="71">
        <f t="shared" si="208"/>
        <v>560366</v>
      </c>
      <c r="P184" s="71">
        <f t="shared" si="208"/>
        <v>1260366</v>
      </c>
      <c r="Q184" s="71">
        <f t="shared" si="208"/>
        <v>0</v>
      </c>
      <c r="R184" s="71">
        <f t="shared" si="208"/>
        <v>1260366</v>
      </c>
      <c r="S184" s="71">
        <f t="shared" si="208"/>
        <v>0</v>
      </c>
      <c r="T184" s="71">
        <f t="shared" si="208"/>
        <v>1260366</v>
      </c>
    </row>
    <row r="185" spans="1:20" s="1" customFormat="1" ht="12.75" hidden="1" customHeight="1" x14ac:dyDescent="0.25">
      <c r="A185" s="154"/>
      <c r="B185" s="154" t="s">
        <v>352</v>
      </c>
      <c r="C185" s="154"/>
      <c r="D185" s="154"/>
      <c r="E185" s="154"/>
      <c r="F185" s="45" t="s">
        <v>359</v>
      </c>
      <c r="G185" s="70" t="s">
        <v>230</v>
      </c>
      <c r="H185" s="45" t="s">
        <v>387</v>
      </c>
      <c r="I185" s="45" t="s">
        <v>353</v>
      </c>
      <c r="J185" s="71">
        <f>J187+J186</f>
        <v>500000</v>
      </c>
      <c r="K185" s="71">
        <f t="shared" ref="K185:T185" si="209">K187+K186</f>
        <v>0</v>
      </c>
      <c r="L185" s="71">
        <f t="shared" si="164"/>
        <v>500000</v>
      </c>
      <c r="M185" s="71">
        <f t="shared" si="209"/>
        <v>0</v>
      </c>
      <c r="N185" s="71">
        <f t="shared" si="209"/>
        <v>500000</v>
      </c>
      <c r="O185" s="71">
        <f t="shared" si="209"/>
        <v>560366</v>
      </c>
      <c r="P185" s="71">
        <f t="shared" si="209"/>
        <v>1060366</v>
      </c>
      <c r="Q185" s="71">
        <f t="shared" si="209"/>
        <v>0</v>
      </c>
      <c r="R185" s="71">
        <f t="shared" si="209"/>
        <v>1060366</v>
      </c>
      <c r="S185" s="71">
        <f t="shared" si="209"/>
        <v>0</v>
      </c>
      <c r="T185" s="71">
        <f t="shared" si="209"/>
        <v>1060366</v>
      </c>
    </row>
    <row r="186" spans="1:20" s="1" customFormat="1" ht="12.75" hidden="1" customHeight="1" x14ac:dyDescent="0.25">
      <c r="A186" s="154"/>
      <c r="B186" s="154" t="s">
        <v>354</v>
      </c>
      <c r="C186" s="154"/>
      <c r="D186" s="154"/>
      <c r="E186" s="154"/>
      <c r="F186" s="45" t="s">
        <v>359</v>
      </c>
      <c r="G186" s="70" t="s">
        <v>230</v>
      </c>
      <c r="H186" s="45" t="s">
        <v>387</v>
      </c>
      <c r="I186" s="45" t="s">
        <v>355</v>
      </c>
      <c r="J186" s="71"/>
      <c r="K186" s="71">
        <v>500000</v>
      </c>
      <c r="L186" s="71">
        <f t="shared" si="164"/>
        <v>500000</v>
      </c>
      <c r="M186" s="71"/>
      <c r="N186" s="71">
        <f>L186+M186</f>
        <v>500000</v>
      </c>
      <c r="O186" s="71">
        <v>560366</v>
      </c>
      <c r="P186" s="71">
        <f t="shared" ref="P186:P187" si="210">N186+O186</f>
        <v>1060366</v>
      </c>
      <c r="Q186" s="71"/>
      <c r="R186" s="71">
        <f t="shared" ref="R186:R187" si="211">P186+Q186</f>
        <v>1060366</v>
      </c>
      <c r="S186" s="71"/>
      <c r="T186" s="71">
        <f t="shared" ref="T186:T187" si="212">R186+S186</f>
        <v>1060366</v>
      </c>
    </row>
    <row r="187" spans="1:20" s="1" customFormat="1" ht="12.75" hidden="1" customHeight="1" x14ac:dyDescent="0.25">
      <c r="A187" s="154"/>
      <c r="B187" s="154" t="s">
        <v>388</v>
      </c>
      <c r="C187" s="154"/>
      <c r="D187" s="154"/>
      <c r="E187" s="154"/>
      <c r="F187" s="45" t="s">
        <v>359</v>
      </c>
      <c r="G187" s="70" t="s">
        <v>230</v>
      </c>
      <c r="H187" s="45" t="s">
        <v>387</v>
      </c>
      <c r="I187" s="45" t="s">
        <v>389</v>
      </c>
      <c r="J187" s="71">
        <v>500000</v>
      </c>
      <c r="K187" s="71">
        <v>-500000</v>
      </c>
      <c r="L187" s="71">
        <f t="shared" si="164"/>
        <v>0</v>
      </c>
      <c r="M187" s="71"/>
      <c r="N187" s="71">
        <f>L187+M187</f>
        <v>0</v>
      </c>
      <c r="O187" s="71"/>
      <c r="P187" s="71">
        <f t="shared" si="210"/>
        <v>0</v>
      </c>
      <c r="Q187" s="71"/>
      <c r="R187" s="71">
        <f t="shared" si="211"/>
        <v>0</v>
      </c>
      <c r="S187" s="71"/>
      <c r="T187" s="71">
        <f t="shared" si="212"/>
        <v>0</v>
      </c>
    </row>
    <row r="188" spans="1:20" s="1" customFormat="1" ht="12.75" hidden="1" customHeight="1" x14ac:dyDescent="0.25">
      <c r="A188" s="149"/>
      <c r="B188" s="154" t="s">
        <v>367</v>
      </c>
      <c r="C188" s="154"/>
      <c r="D188" s="70"/>
      <c r="E188" s="70"/>
      <c r="F188" s="70" t="s">
        <v>359</v>
      </c>
      <c r="G188" s="70" t="s">
        <v>230</v>
      </c>
      <c r="H188" s="45" t="s">
        <v>387</v>
      </c>
      <c r="I188" s="70" t="s">
        <v>368</v>
      </c>
      <c r="J188" s="71"/>
      <c r="K188" s="71"/>
      <c r="L188" s="71">
        <f t="shared" si="164"/>
        <v>0</v>
      </c>
      <c r="M188" s="71">
        <f t="shared" ref="M188:T188" si="213">M189</f>
        <v>200000</v>
      </c>
      <c r="N188" s="71">
        <f t="shared" si="213"/>
        <v>200000</v>
      </c>
      <c r="O188" s="71">
        <f t="shared" si="213"/>
        <v>0</v>
      </c>
      <c r="P188" s="71">
        <f t="shared" si="213"/>
        <v>200000</v>
      </c>
      <c r="Q188" s="71">
        <f t="shared" si="213"/>
        <v>0</v>
      </c>
      <c r="R188" s="71">
        <f t="shared" si="213"/>
        <v>200000</v>
      </c>
      <c r="S188" s="71">
        <f t="shared" si="213"/>
        <v>0</v>
      </c>
      <c r="T188" s="71">
        <f t="shared" si="213"/>
        <v>200000</v>
      </c>
    </row>
    <row r="189" spans="1:20" s="1" customFormat="1" ht="12.75" hidden="1" customHeight="1" x14ac:dyDescent="0.25">
      <c r="A189" s="149"/>
      <c r="B189" s="160" t="s">
        <v>390</v>
      </c>
      <c r="C189" s="160"/>
      <c r="D189" s="70"/>
      <c r="E189" s="70"/>
      <c r="F189" s="70" t="s">
        <v>359</v>
      </c>
      <c r="G189" s="70" t="s">
        <v>230</v>
      </c>
      <c r="H189" s="45" t="s">
        <v>387</v>
      </c>
      <c r="I189" s="70" t="s">
        <v>391</v>
      </c>
      <c r="J189" s="71"/>
      <c r="K189" s="71"/>
      <c r="L189" s="71">
        <f t="shared" si="164"/>
        <v>0</v>
      </c>
      <c r="M189" s="71">
        <v>200000</v>
      </c>
      <c r="N189" s="71">
        <f>L189+M189</f>
        <v>200000</v>
      </c>
      <c r="O189" s="71"/>
      <c r="P189" s="71">
        <f t="shared" ref="P189" si="214">N189+O189</f>
        <v>200000</v>
      </c>
      <c r="Q189" s="71"/>
      <c r="R189" s="71">
        <f t="shared" ref="R189" si="215">P189+Q189</f>
        <v>200000</v>
      </c>
      <c r="S189" s="71"/>
      <c r="T189" s="71">
        <f t="shared" ref="T189" si="216">R189+S189</f>
        <v>200000</v>
      </c>
    </row>
    <row r="190" spans="1:20" s="1" customFormat="1" ht="12.75" hidden="1" customHeight="1" x14ac:dyDescent="0.25">
      <c r="A190" s="206" t="s">
        <v>392</v>
      </c>
      <c r="B190" s="207"/>
      <c r="C190" s="154"/>
      <c r="D190" s="154"/>
      <c r="E190" s="154"/>
      <c r="F190" s="45" t="s">
        <v>359</v>
      </c>
      <c r="G190" s="70" t="s">
        <v>230</v>
      </c>
      <c r="H190" s="45" t="s">
        <v>393</v>
      </c>
      <c r="I190" s="70"/>
      <c r="J190" s="71"/>
      <c r="K190" s="71">
        <f t="shared" ref="K190:T191" si="217">K191</f>
        <v>0</v>
      </c>
      <c r="L190" s="71">
        <f t="shared" si="164"/>
        <v>0</v>
      </c>
      <c r="M190" s="71">
        <f t="shared" si="217"/>
        <v>100000</v>
      </c>
      <c r="N190" s="71">
        <f t="shared" si="217"/>
        <v>100000</v>
      </c>
      <c r="O190" s="71">
        <f t="shared" si="217"/>
        <v>0</v>
      </c>
      <c r="P190" s="71">
        <f t="shared" si="217"/>
        <v>100000</v>
      </c>
      <c r="Q190" s="71">
        <f t="shared" si="217"/>
        <v>0</v>
      </c>
      <c r="R190" s="71">
        <f t="shared" si="217"/>
        <v>100000</v>
      </c>
      <c r="S190" s="71">
        <f t="shared" si="217"/>
        <v>0</v>
      </c>
      <c r="T190" s="71">
        <f t="shared" si="217"/>
        <v>100000</v>
      </c>
    </row>
    <row r="191" spans="1:20" s="1" customFormat="1" ht="12.75" hidden="1" customHeight="1" x14ac:dyDescent="0.25">
      <c r="A191" s="154"/>
      <c r="B191" s="154" t="s">
        <v>367</v>
      </c>
      <c r="C191" s="154"/>
      <c r="D191" s="154"/>
      <c r="E191" s="154"/>
      <c r="F191" s="70" t="s">
        <v>359</v>
      </c>
      <c r="G191" s="70" t="s">
        <v>230</v>
      </c>
      <c r="H191" s="45" t="s">
        <v>393</v>
      </c>
      <c r="I191" s="70" t="s">
        <v>368</v>
      </c>
      <c r="J191" s="71"/>
      <c r="K191" s="71">
        <f t="shared" si="217"/>
        <v>0</v>
      </c>
      <c r="L191" s="71">
        <f t="shared" si="164"/>
        <v>0</v>
      </c>
      <c r="M191" s="71">
        <f t="shared" si="217"/>
        <v>100000</v>
      </c>
      <c r="N191" s="71">
        <f t="shared" si="217"/>
        <v>100000</v>
      </c>
      <c r="O191" s="71">
        <f t="shared" si="217"/>
        <v>0</v>
      </c>
      <c r="P191" s="71">
        <f t="shared" si="217"/>
        <v>100000</v>
      </c>
      <c r="Q191" s="71">
        <f t="shared" si="217"/>
        <v>0</v>
      </c>
      <c r="R191" s="71">
        <f t="shared" si="217"/>
        <v>100000</v>
      </c>
      <c r="S191" s="71">
        <f t="shared" si="217"/>
        <v>0</v>
      </c>
      <c r="T191" s="71">
        <f t="shared" si="217"/>
        <v>100000</v>
      </c>
    </row>
    <row r="192" spans="1:20" s="1" customFormat="1" ht="12.75" hidden="1" customHeight="1" x14ac:dyDescent="0.25">
      <c r="A192" s="160"/>
      <c r="B192" s="160" t="s">
        <v>390</v>
      </c>
      <c r="C192" s="160"/>
      <c r="D192" s="160"/>
      <c r="E192" s="160"/>
      <c r="F192" s="70" t="s">
        <v>359</v>
      </c>
      <c r="G192" s="70" t="s">
        <v>230</v>
      </c>
      <c r="H192" s="45" t="s">
        <v>393</v>
      </c>
      <c r="I192" s="70" t="s">
        <v>391</v>
      </c>
      <c r="J192" s="71"/>
      <c r="K192" s="71"/>
      <c r="L192" s="71">
        <f t="shared" si="164"/>
        <v>0</v>
      </c>
      <c r="M192" s="71">
        <v>100000</v>
      </c>
      <c r="N192" s="71">
        <f>L192+M192</f>
        <v>100000</v>
      </c>
      <c r="O192" s="71"/>
      <c r="P192" s="71">
        <f t="shared" ref="P192" si="218">N192+O192</f>
        <v>100000</v>
      </c>
      <c r="Q192" s="71"/>
      <c r="R192" s="71">
        <f t="shared" ref="R192" si="219">P192+Q192</f>
        <v>100000</v>
      </c>
      <c r="S192" s="71"/>
      <c r="T192" s="71">
        <f t="shared" ref="T192" si="220">R192+S192</f>
        <v>100000</v>
      </c>
    </row>
    <row r="193" spans="1:20" s="69" customFormat="1" ht="12.75" customHeight="1" x14ac:dyDescent="0.25">
      <c r="A193" s="202" t="s">
        <v>394</v>
      </c>
      <c r="B193" s="203"/>
      <c r="C193" s="156"/>
      <c r="D193" s="156"/>
      <c r="E193" s="156"/>
      <c r="F193" s="67" t="s">
        <v>359</v>
      </c>
      <c r="G193" s="67" t="s">
        <v>302</v>
      </c>
      <c r="H193" s="67"/>
      <c r="I193" s="67"/>
      <c r="J193" s="68">
        <f t="shared" ref="J193:T193" si="221">J194+J220+J231+J251+J255+J270+J276</f>
        <v>87682929.229999989</v>
      </c>
      <c r="K193" s="68">
        <f t="shared" si="221"/>
        <v>5441461</v>
      </c>
      <c r="L193" s="68">
        <f t="shared" si="221"/>
        <v>93124390.229999989</v>
      </c>
      <c r="M193" s="68">
        <f t="shared" si="221"/>
        <v>1676008</v>
      </c>
      <c r="N193" s="68">
        <f t="shared" si="221"/>
        <v>94800398.229999989</v>
      </c>
      <c r="O193" s="68">
        <f t="shared" si="221"/>
        <v>-560366</v>
      </c>
      <c r="P193" s="68">
        <f t="shared" si="221"/>
        <v>94240032.229999989</v>
      </c>
      <c r="Q193" s="68">
        <f t="shared" si="221"/>
        <v>1012900</v>
      </c>
      <c r="R193" s="68">
        <f t="shared" si="221"/>
        <v>95252932.229999989</v>
      </c>
      <c r="S193" s="68">
        <f t="shared" si="221"/>
        <v>-1651300</v>
      </c>
      <c r="T193" s="68">
        <f t="shared" si="221"/>
        <v>93601632.229999989</v>
      </c>
    </row>
    <row r="194" spans="1:20" s="1" customFormat="1" ht="12.75" hidden="1" customHeight="1" x14ac:dyDescent="0.25">
      <c r="A194" s="206" t="s">
        <v>395</v>
      </c>
      <c r="B194" s="207"/>
      <c r="C194" s="154"/>
      <c r="D194" s="154"/>
      <c r="E194" s="154"/>
      <c r="F194" s="70" t="s">
        <v>359</v>
      </c>
      <c r="G194" s="70" t="s">
        <v>302</v>
      </c>
      <c r="H194" s="70" t="s">
        <v>396</v>
      </c>
      <c r="I194" s="70"/>
      <c r="J194" s="71">
        <f>J195</f>
        <v>14409500</v>
      </c>
      <c r="K194" s="71">
        <f t="shared" ref="K194:T194" si="222">K195</f>
        <v>0</v>
      </c>
      <c r="L194" s="71">
        <f t="shared" si="164"/>
        <v>14409500</v>
      </c>
      <c r="M194" s="71">
        <f t="shared" si="222"/>
        <v>0</v>
      </c>
      <c r="N194" s="71">
        <f t="shared" si="222"/>
        <v>14409500</v>
      </c>
      <c r="O194" s="71">
        <f t="shared" si="222"/>
        <v>0</v>
      </c>
      <c r="P194" s="71">
        <f t="shared" si="222"/>
        <v>14409500</v>
      </c>
      <c r="Q194" s="71">
        <f t="shared" si="222"/>
        <v>0</v>
      </c>
      <c r="R194" s="71">
        <f t="shared" si="222"/>
        <v>14409500</v>
      </c>
      <c r="S194" s="71">
        <f t="shared" si="222"/>
        <v>0</v>
      </c>
      <c r="T194" s="71">
        <f t="shared" si="222"/>
        <v>14409500</v>
      </c>
    </row>
    <row r="195" spans="1:20" s="1" customFormat="1" ht="38.25" hidden="1" customHeight="1" x14ac:dyDescent="0.25">
      <c r="A195" s="206" t="s">
        <v>363</v>
      </c>
      <c r="B195" s="207"/>
      <c r="C195" s="154"/>
      <c r="D195" s="154"/>
      <c r="E195" s="154"/>
      <c r="F195" s="45" t="s">
        <v>359</v>
      </c>
      <c r="G195" s="45" t="s">
        <v>302</v>
      </c>
      <c r="H195" s="45" t="s">
        <v>397</v>
      </c>
      <c r="I195" s="70"/>
      <c r="J195" s="71">
        <f>J196+J199+J202+J205+J208+J211+J214+J217</f>
        <v>14409500</v>
      </c>
      <c r="K195" s="71">
        <f t="shared" ref="K195:T195" si="223">K196+K199+K202+K205+K208+K211+K214+K217</f>
        <v>0</v>
      </c>
      <c r="L195" s="71">
        <f t="shared" si="164"/>
        <v>14409500</v>
      </c>
      <c r="M195" s="71">
        <f t="shared" si="223"/>
        <v>0</v>
      </c>
      <c r="N195" s="71">
        <f t="shared" si="223"/>
        <v>14409500</v>
      </c>
      <c r="O195" s="71">
        <f t="shared" si="223"/>
        <v>0</v>
      </c>
      <c r="P195" s="71">
        <f t="shared" si="223"/>
        <v>14409500</v>
      </c>
      <c r="Q195" s="71">
        <f t="shared" si="223"/>
        <v>0</v>
      </c>
      <c r="R195" s="71">
        <f t="shared" si="223"/>
        <v>14409500</v>
      </c>
      <c r="S195" s="71">
        <f t="shared" si="223"/>
        <v>0</v>
      </c>
      <c r="T195" s="71">
        <f t="shared" si="223"/>
        <v>14409500</v>
      </c>
    </row>
    <row r="196" spans="1:20" s="1" customFormat="1" ht="12.75" hidden="1" customHeight="1" x14ac:dyDescent="0.25">
      <c r="A196" s="206" t="s">
        <v>398</v>
      </c>
      <c r="B196" s="207"/>
      <c r="C196" s="154"/>
      <c r="D196" s="154"/>
      <c r="E196" s="154"/>
      <c r="F196" s="45" t="s">
        <v>359</v>
      </c>
      <c r="G196" s="45" t="s">
        <v>302</v>
      </c>
      <c r="H196" s="45" t="s">
        <v>399</v>
      </c>
      <c r="I196" s="70"/>
      <c r="J196" s="71">
        <f t="shared" ref="J196:T197" si="224">J197</f>
        <v>2159400</v>
      </c>
      <c r="K196" s="71">
        <f t="shared" si="224"/>
        <v>0</v>
      </c>
      <c r="L196" s="71">
        <f t="shared" si="164"/>
        <v>2159400</v>
      </c>
      <c r="M196" s="71">
        <f t="shared" si="224"/>
        <v>0</v>
      </c>
      <c r="N196" s="71">
        <f t="shared" si="224"/>
        <v>2159400</v>
      </c>
      <c r="O196" s="71">
        <f t="shared" si="224"/>
        <v>0</v>
      </c>
      <c r="P196" s="71">
        <f t="shared" si="224"/>
        <v>2159400</v>
      </c>
      <c r="Q196" s="71">
        <f t="shared" si="224"/>
        <v>0</v>
      </c>
      <c r="R196" s="71">
        <f t="shared" si="224"/>
        <v>2159400</v>
      </c>
      <c r="S196" s="71">
        <f t="shared" si="224"/>
        <v>0</v>
      </c>
      <c r="T196" s="71">
        <f t="shared" si="224"/>
        <v>2159400</v>
      </c>
    </row>
    <row r="197" spans="1:20" s="1" customFormat="1" ht="12.75" hidden="1" customHeight="1" x14ac:dyDescent="0.25">
      <c r="A197" s="154"/>
      <c r="B197" s="154" t="s">
        <v>367</v>
      </c>
      <c r="C197" s="154"/>
      <c r="D197" s="154"/>
      <c r="E197" s="154"/>
      <c r="F197" s="70" t="s">
        <v>359</v>
      </c>
      <c r="G197" s="45" t="s">
        <v>302</v>
      </c>
      <c r="H197" s="45" t="s">
        <v>399</v>
      </c>
      <c r="I197" s="70" t="s">
        <v>368</v>
      </c>
      <c r="J197" s="71">
        <f t="shared" si="224"/>
        <v>2159400</v>
      </c>
      <c r="K197" s="71">
        <f t="shared" si="224"/>
        <v>0</v>
      </c>
      <c r="L197" s="71">
        <f t="shared" si="164"/>
        <v>2159400</v>
      </c>
      <c r="M197" s="71">
        <f t="shared" si="224"/>
        <v>0</v>
      </c>
      <c r="N197" s="71">
        <f t="shared" si="224"/>
        <v>2159400</v>
      </c>
      <c r="O197" s="71">
        <f t="shared" si="224"/>
        <v>0</v>
      </c>
      <c r="P197" s="71">
        <f t="shared" si="224"/>
        <v>2159400</v>
      </c>
      <c r="Q197" s="71">
        <f t="shared" si="224"/>
        <v>0</v>
      </c>
      <c r="R197" s="71">
        <f t="shared" si="224"/>
        <v>2159400</v>
      </c>
      <c r="S197" s="71">
        <f t="shared" si="224"/>
        <v>0</v>
      </c>
      <c r="T197" s="71">
        <f t="shared" si="224"/>
        <v>2159400</v>
      </c>
    </row>
    <row r="198" spans="1:20" s="1" customFormat="1" ht="38.25" hidden="1" customHeight="1" x14ac:dyDescent="0.25">
      <c r="A198" s="154"/>
      <c r="B198" s="154" t="s">
        <v>369</v>
      </c>
      <c r="C198" s="154"/>
      <c r="D198" s="154"/>
      <c r="E198" s="154"/>
      <c r="F198" s="70" t="s">
        <v>359</v>
      </c>
      <c r="G198" s="45" t="s">
        <v>302</v>
      </c>
      <c r="H198" s="45" t="s">
        <v>399</v>
      </c>
      <c r="I198" s="70" t="s">
        <v>370</v>
      </c>
      <c r="J198" s="71">
        <f>2159402-2</f>
        <v>2159400</v>
      </c>
      <c r="K198" s="71"/>
      <c r="L198" s="71">
        <f t="shared" si="164"/>
        <v>2159400</v>
      </c>
      <c r="M198" s="71"/>
      <c r="N198" s="71">
        <f>L198+M198</f>
        <v>2159400</v>
      </c>
      <c r="O198" s="71"/>
      <c r="P198" s="71">
        <f t="shared" ref="P198" si="225">N198+O198</f>
        <v>2159400</v>
      </c>
      <c r="Q198" s="71"/>
      <c r="R198" s="71">
        <f t="shared" ref="R198" si="226">P198+Q198</f>
        <v>2159400</v>
      </c>
      <c r="S198" s="71"/>
      <c r="T198" s="71">
        <f t="shared" ref="T198" si="227">R198+S198</f>
        <v>2159400</v>
      </c>
    </row>
    <row r="199" spans="1:20" s="1" customFormat="1" ht="12.75" hidden="1" customHeight="1" x14ac:dyDescent="0.25">
      <c r="A199" s="206" t="s">
        <v>400</v>
      </c>
      <c r="B199" s="207"/>
      <c r="C199" s="154"/>
      <c r="D199" s="154"/>
      <c r="E199" s="154"/>
      <c r="F199" s="45" t="s">
        <v>359</v>
      </c>
      <c r="G199" s="45" t="s">
        <v>302</v>
      </c>
      <c r="H199" s="45" t="s">
        <v>401</v>
      </c>
      <c r="I199" s="70"/>
      <c r="J199" s="71">
        <f t="shared" ref="J199:T200" si="228">J200</f>
        <v>2515700</v>
      </c>
      <c r="K199" s="71">
        <f t="shared" si="228"/>
        <v>0</v>
      </c>
      <c r="L199" s="71">
        <f t="shared" si="164"/>
        <v>2515700</v>
      </c>
      <c r="M199" s="71">
        <f t="shared" si="228"/>
        <v>0</v>
      </c>
      <c r="N199" s="71">
        <f t="shared" si="228"/>
        <v>2515700</v>
      </c>
      <c r="O199" s="71">
        <f t="shared" si="228"/>
        <v>0</v>
      </c>
      <c r="P199" s="71">
        <f t="shared" si="228"/>
        <v>2515700</v>
      </c>
      <c r="Q199" s="71">
        <f t="shared" si="228"/>
        <v>0</v>
      </c>
      <c r="R199" s="71">
        <f t="shared" si="228"/>
        <v>2515700</v>
      </c>
      <c r="S199" s="71">
        <f t="shared" si="228"/>
        <v>0</v>
      </c>
      <c r="T199" s="71">
        <f t="shared" si="228"/>
        <v>2515700</v>
      </c>
    </row>
    <row r="200" spans="1:20" s="1" customFormat="1" ht="12.75" hidden="1" customHeight="1" x14ac:dyDescent="0.25">
      <c r="A200" s="154"/>
      <c r="B200" s="154" t="s">
        <v>367</v>
      </c>
      <c r="C200" s="154"/>
      <c r="D200" s="154"/>
      <c r="E200" s="154"/>
      <c r="F200" s="70" t="s">
        <v>359</v>
      </c>
      <c r="G200" s="45" t="s">
        <v>302</v>
      </c>
      <c r="H200" s="45" t="s">
        <v>401</v>
      </c>
      <c r="I200" s="70" t="s">
        <v>368</v>
      </c>
      <c r="J200" s="71">
        <f t="shared" si="228"/>
        <v>2515700</v>
      </c>
      <c r="K200" s="71">
        <f t="shared" si="228"/>
        <v>0</v>
      </c>
      <c r="L200" s="71">
        <f t="shared" si="164"/>
        <v>2515700</v>
      </c>
      <c r="M200" s="71">
        <f t="shared" si="228"/>
        <v>0</v>
      </c>
      <c r="N200" s="71">
        <f t="shared" si="228"/>
        <v>2515700</v>
      </c>
      <c r="O200" s="71">
        <f t="shared" si="228"/>
        <v>0</v>
      </c>
      <c r="P200" s="71">
        <f t="shared" si="228"/>
        <v>2515700</v>
      </c>
      <c r="Q200" s="71">
        <f t="shared" si="228"/>
        <v>0</v>
      </c>
      <c r="R200" s="71">
        <f t="shared" si="228"/>
        <v>2515700</v>
      </c>
      <c r="S200" s="71">
        <f t="shared" si="228"/>
        <v>0</v>
      </c>
      <c r="T200" s="71">
        <f t="shared" si="228"/>
        <v>2515700</v>
      </c>
    </row>
    <row r="201" spans="1:20" s="1" customFormat="1" ht="38.25" hidden="1" customHeight="1" x14ac:dyDescent="0.25">
      <c r="A201" s="154"/>
      <c r="B201" s="154" t="s">
        <v>369</v>
      </c>
      <c r="C201" s="154"/>
      <c r="D201" s="154"/>
      <c r="E201" s="154"/>
      <c r="F201" s="70" t="s">
        <v>359</v>
      </c>
      <c r="G201" s="45" t="s">
        <v>302</v>
      </c>
      <c r="H201" s="45" t="s">
        <v>401</v>
      </c>
      <c r="I201" s="70" t="s">
        <v>370</v>
      </c>
      <c r="J201" s="71">
        <f>2461078+54622</f>
        <v>2515700</v>
      </c>
      <c r="K201" s="71"/>
      <c r="L201" s="71">
        <f t="shared" si="164"/>
        <v>2515700</v>
      </c>
      <c r="M201" s="71"/>
      <c r="N201" s="71">
        <f>L201+M201</f>
        <v>2515700</v>
      </c>
      <c r="O201" s="71"/>
      <c r="P201" s="71">
        <f t="shared" ref="P201" si="229">N201+O201</f>
        <v>2515700</v>
      </c>
      <c r="Q201" s="71"/>
      <c r="R201" s="71">
        <f t="shared" ref="R201" si="230">P201+Q201</f>
        <v>2515700</v>
      </c>
      <c r="S201" s="71"/>
      <c r="T201" s="71">
        <f t="shared" ref="T201" si="231">R201+S201</f>
        <v>2515700</v>
      </c>
    </row>
    <row r="202" spans="1:20" s="1" customFormat="1" ht="12.75" hidden="1" customHeight="1" x14ac:dyDescent="0.25">
      <c r="A202" s="206" t="s">
        <v>402</v>
      </c>
      <c r="B202" s="207"/>
      <c r="C202" s="154"/>
      <c r="D202" s="154"/>
      <c r="E202" s="154"/>
      <c r="F202" s="45" t="s">
        <v>359</v>
      </c>
      <c r="G202" s="45" t="s">
        <v>302</v>
      </c>
      <c r="H202" s="45" t="s">
        <v>403</v>
      </c>
      <c r="I202" s="70"/>
      <c r="J202" s="71">
        <f t="shared" ref="J202:T203" si="232">J203</f>
        <v>1509100</v>
      </c>
      <c r="K202" s="71">
        <f t="shared" si="232"/>
        <v>0</v>
      </c>
      <c r="L202" s="71">
        <f t="shared" si="164"/>
        <v>1509100</v>
      </c>
      <c r="M202" s="71">
        <f t="shared" si="232"/>
        <v>0</v>
      </c>
      <c r="N202" s="71">
        <f t="shared" si="232"/>
        <v>1509100</v>
      </c>
      <c r="O202" s="71">
        <f t="shared" si="232"/>
        <v>0</v>
      </c>
      <c r="P202" s="71">
        <f t="shared" si="232"/>
        <v>1509100</v>
      </c>
      <c r="Q202" s="71">
        <f t="shared" si="232"/>
        <v>0</v>
      </c>
      <c r="R202" s="71">
        <f t="shared" si="232"/>
        <v>1509100</v>
      </c>
      <c r="S202" s="71">
        <f t="shared" si="232"/>
        <v>0</v>
      </c>
      <c r="T202" s="71">
        <f t="shared" si="232"/>
        <v>1509100</v>
      </c>
    </row>
    <row r="203" spans="1:20" s="1" customFormat="1" ht="12.75" hidden="1" customHeight="1" x14ac:dyDescent="0.25">
      <c r="A203" s="154"/>
      <c r="B203" s="154" t="s">
        <v>367</v>
      </c>
      <c r="C203" s="154"/>
      <c r="D203" s="154"/>
      <c r="E203" s="154"/>
      <c r="F203" s="70" t="s">
        <v>359</v>
      </c>
      <c r="G203" s="45" t="s">
        <v>302</v>
      </c>
      <c r="H203" s="45" t="s">
        <v>403</v>
      </c>
      <c r="I203" s="70" t="s">
        <v>368</v>
      </c>
      <c r="J203" s="71">
        <f t="shared" si="232"/>
        <v>1509100</v>
      </c>
      <c r="K203" s="71">
        <f t="shared" si="232"/>
        <v>0</v>
      </c>
      <c r="L203" s="71">
        <f t="shared" si="164"/>
        <v>1509100</v>
      </c>
      <c r="M203" s="71">
        <f t="shared" si="232"/>
        <v>0</v>
      </c>
      <c r="N203" s="71">
        <f t="shared" si="232"/>
        <v>1509100</v>
      </c>
      <c r="O203" s="71">
        <f t="shared" si="232"/>
        <v>0</v>
      </c>
      <c r="P203" s="71">
        <f t="shared" si="232"/>
        <v>1509100</v>
      </c>
      <c r="Q203" s="71">
        <f t="shared" si="232"/>
        <v>0</v>
      </c>
      <c r="R203" s="71">
        <f t="shared" si="232"/>
        <v>1509100</v>
      </c>
      <c r="S203" s="71">
        <f t="shared" si="232"/>
        <v>0</v>
      </c>
      <c r="T203" s="71">
        <f t="shared" si="232"/>
        <v>1509100</v>
      </c>
    </row>
    <row r="204" spans="1:20" s="1" customFormat="1" ht="38.25" hidden="1" customHeight="1" x14ac:dyDescent="0.25">
      <c r="A204" s="154"/>
      <c r="B204" s="154" t="s">
        <v>369</v>
      </c>
      <c r="C204" s="154"/>
      <c r="D204" s="154"/>
      <c r="E204" s="154"/>
      <c r="F204" s="70" t="s">
        <v>359</v>
      </c>
      <c r="G204" s="45" t="s">
        <v>302</v>
      </c>
      <c r="H204" s="45" t="s">
        <v>403</v>
      </c>
      <c r="I204" s="70" t="s">
        <v>370</v>
      </c>
      <c r="J204" s="71">
        <f>1454139+54961</f>
        <v>1509100</v>
      </c>
      <c r="K204" s="71"/>
      <c r="L204" s="71">
        <f t="shared" si="164"/>
        <v>1509100</v>
      </c>
      <c r="M204" s="71"/>
      <c r="N204" s="71">
        <f>L204+M204</f>
        <v>1509100</v>
      </c>
      <c r="O204" s="71"/>
      <c r="P204" s="71">
        <f t="shared" ref="P204" si="233">N204+O204</f>
        <v>1509100</v>
      </c>
      <c r="Q204" s="71"/>
      <c r="R204" s="71">
        <f t="shared" ref="R204" si="234">P204+Q204</f>
        <v>1509100</v>
      </c>
      <c r="S204" s="71"/>
      <c r="T204" s="71">
        <f t="shared" ref="T204" si="235">R204+S204</f>
        <v>1509100</v>
      </c>
    </row>
    <row r="205" spans="1:20" s="1" customFormat="1" ht="12.75" hidden="1" customHeight="1" x14ac:dyDescent="0.25">
      <c r="A205" s="206" t="s">
        <v>404</v>
      </c>
      <c r="B205" s="207"/>
      <c r="C205" s="154"/>
      <c r="D205" s="154"/>
      <c r="E205" s="154"/>
      <c r="F205" s="45" t="s">
        <v>359</v>
      </c>
      <c r="G205" s="45" t="s">
        <v>302</v>
      </c>
      <c r="H205" s="45" t="s">
        <v>405</v>
      </c>
      <c r="I205" s="70"/>
      <c r="J205" s="71">
        <f t="shared" ref="J205:T206" si="236">J206</f>
        <v>3143300</v>
      </c>
      <c r="K205" s="71">
        <f t="shared" si="236"/>
        <v>0</v>
      </c>
      <c r="L205" s="71">
        <f t="shared" si="164"/>
        <v>3143300</v>
      </c>
      <c r="M205" s="71">
        <f t="shared" si="236"/>
        <v>0</v>
      </c>
      <c r="N205" s="71">
        <f t="shared" si="236"/>
        <v>3143300</v>
      </c>
      <c r="O205" s="71">
        <f t="shared" si="236"/>
        <v>0</v>
      </c>
      <c r="P205" s="71">
        <f t="shared" si="236"/>
        <v>3143300</v>
      </c>
      <c r="Q205" s="71">
        <f t="shared" si="236"/>
        <v>0</v>
      </c>
      <c r="R205" s="71">
        <f t="shared" si="236"/>
        <v>3143300</v>
      </c>
      <c r="S205" s="71">
        <f t="shared" si="236"/>
        <v>0</v>
      </c>
      <c r="T205" s="71">
        <f t="shared" si="236"/>
        <v>3143300</v>
      </c>
    </row>
    <row r="206" spans="1:20" s="1" customFormat="1" ht="12.75" hidden="1" customHeight="1" x14ac:dyDescent="0.25">
      <c r="A206" s="154"/>
      <c r="B206" s="154" t="s">
        <v>367</v>
      </c>
      <c r="C206" s="154"/>
      <c r="D206" s="154"/>
      <c r="E206" s="154"/>
      <c r="F206" s="70" t="s">
        <v>359</v>
      </c>
      <c r="G206" s="45" t="s">
        <v>302</v>
      </c>
      <c r="H206" s="45" t="s">
        <v>405</v>
      </c>
      <c r="I206" s="70" t="s">
        <v>368</v>
      </c>
      <c r="J206" s="71">
        <f t="shared" si="236"/>
        <v>3143300</v>
      </c>
      <c r="K206" s="71">
        <f t="shared" si="236"/>
        <v>0</v>
      </c>
      <c r="L206" s="71">
        <f t="shared" si="164"/>
        <v>3143300</v>
      </c>
      <c r="M206" s="71">
        <f t="shared" si="236"/>
        <v>0</v>
      </c>
      <c r="N206" s="71">
        <f t="shared" si="236"/>
        <v>3143300</v>
      </c>
      <c r="O206" s="71">
        <f t="shared" si="236"/>
        <v>0</v>
      </c>
      <c r="P206" s="71">
        <f t="shared" si="236"/>
        <v>3143300</v>
      </c>
      <c r="Q206" s="71">
        <f t="shared" si="236"/>
        <v>0</v>
      </c>
      <c r="R206" s="71">
        <f t="shared" si="236"/>
        <v>3143300</v>
      </c>
      <c r="S206" s="71">
        <f t="shared" si="236"/>
        <v>0</v>
      </c>
      <c r="T206" s="71">
        <f t="shared" si="236"/>
        <v>3143300</v>
      </c>
    </row>
    <row r="207" spans="1:20" s="1" customFormat="1" ht="38.25" hidden="1" customHeight="1" x14ac:dyDescent="0.25">
      <c r="A207" s="154"/>
      <c r="B207" s="154" t="s">
        <v>369</v>
      </c>
      <c r="C207" s="154"/>
      <c r="D207" s="154"/>
      <c r="E207" s="154"/>
      <c r="F207" s="70" t="s">
        <v>359</v>
      </c>
      <c r="G207" s="45" t="s">
        <v>302</v>
      </c>
      <c r="H207" s="45" t="s">
        <v>405</v>
      </c>
      <c r="I207" s="70" t="s">
        <v>370</v>
      </c>
      <c r="J207" s="71">
        <f>3272821-129521</f>
        <v>3143300</v>
      </c>
      <c r="K207" s="71"/>
      <c r="L207" s="71">
        <f t="shared" si="164"/>
        <v>3143300</v>
      </c>
      <c r="M207" s="71"/>
      <c r="N207" s="71">
        <f>L207+M207</f>
        <v>3143300</v>
      </c>
      <c r="O207" s="71"/>
      <c r="P207" s="71">
        <f t="shared" ref="P207" si="237">N207+O207</f>
        <v>3143300</v>
      </c>
      <c r="Q207" s="71"/>
      <c r="R207" s="71">
        <f t="shared" ref="R207" si="238">P207+Q207</f>
        <v>3143300</v>
      </c>
      <c r="S207" s="71"/>
      <c r="T207" s="71">
        <f t="shared" ref="T207" si="239">R207+S207</f>
        <v>3143300</v>
      </c>
    </row>
    <row r="208" spans="1:20" s="1" customFormat="1" ht="12.75" hidden="1" customHeight="1" x14ac:dyDescent="0.25">
      <c r="A208" s="206" t="s">
        <v>406</v>
      </c>
      <c r="B208" s="207"/>
      <c r="C208" s="154"/>
      <c r="D208" s="154"/>
      <c r="E208" s="154"/>
      <c r="F208" s="45" t="s">
        <v>359</v>
      </c>
      <c r="G208" s="45" t="s">
        <v>302</v>
      </c>
      <c r="H208" s="45" t="s">
        <v>407</v>
      </c>
      <c r="I208" s="70"/>
      <c r="J208" s="71">
        <f t="shared" ref="J208:T209" si="240">J209</f>
        <v>1445900</v>
      </c>
      <c r="K208" s="71">
        <f t="shared" si="240"/>
        <v>0</v>
      </c>
      <c r="L208" s="71">
        <f t="shared" si="164"/>
        <v>1445900</v>
      </c>
      <c r="M208" s="71">
        <f t="shared" si="240"/>
        <v>0</v>
      </c>
      <c r="N208" s="71">
        <f t="shared" si="240"/>
        <v>1445900</v>
      </c>
      <c r="O208" s="71">
        <f t="shared" si="240"/>
        <v>0</v>
      </c>
      <c r="P208" s="71">
        <f t="shared" si="240"/>
        <v>1445900</v>
      </c>
      <c r="Q208" s="71">
        <f t="shared" si="240"/>
        <v>0</v>
      </c>
      <c r="R208" s="71">
        <f t="shared" si="240"/>
        <v>1445900</v>
      </c>
      <c r="S208" s="71">
        <f t="shared" si="240"/>
        <v>0</v>
      </c>
      <c r="T208" s="71">
        <f t="shared" si="240"/>
        <v>1445900</v>
      </c>
    </row>
    <row r="209" spans="1:20" s="1" customFormat="1" ht="12.75" hidden="1" customHeight="1" x14ac:dyDescent="0.25">
      <c r="A209" s="154"/>
      <c r="B209" s="154" t="s">
        <v>367</v>
      </c>
      <c r="C209" s="154"/>
      <c r="D209" s="154"/>
      <c r="E209" s="154"/>
      <c r="F209" s="70" t="s">
        <v>359</v>
      </c>
      <c r="G209" s="45" t="s">
        <v>302</v>
      </c>
      <c r="H209" s="45" t="s">
        <v>407</v>
      </c>
      <c r="I209" s="70" t="s">
        <v>368</v>
      </c>
      <c r="J209" s="71">
        <f t="shared" si="240"/>
        <v>1445900</v>
      </c>
      <c r="K209" s="71">
        <f t="shared" si="240"/>
        <v>0</v>
      </c>
      <c r="L209" s="71">
        <f t="shared" si="164"/>
        <v>1445900</v>
      </c>
      <c r="M209" s="71">
        <f t="shared" si="240"/>
        <v>0</v>
      </c>
      <c r="N209" s="71">
        <f t="shared" si="240"/>
        <v>1445900</v>
      </c>
      <c r="O209" s="71">
        <f t="shared" si="240"/>
        <v>0</v>
      </c>
      <c r="P209" s="71">
        <f t="shared" si="240"/>
        <v>1445900</v>
      </c>
      <c r="Q209" s="71">
        <f t="shared" si="240"/>
        <v>0</v>
      </c>
      <c r="R209" s="71">
        <f t="shared" si="240"/>
        <v>1445900</v>
      </c>
      <c r="S209" s="71">
        <f t="shared" si="240"/>
        <v>0</v>
      </c>
      <c r="T209" s="71">
        <f t="shared" si="240"/>
        <v>1445900</v>
      </c>
    </row>
    <row r="210" spans="1:20" s="1" customFormat="1" ht="38.25" hidden="1" customHeight="1" x14ac:dyDescent="0.25">
      <c r="A210" s="154"/>
      <c r="B210" s="154" t="s">
        <v>369</v>
      </c>
      <c r="C210" s="154"/>
      <c r="D210" s="154"/>
      <c r="E210" s="154"/>
      <c r="F210" s="70" t="s">
        <v>359</v>
      </c>
      <c r="G210" s="45" t="s">
        <v>302</v>
      </c>
      <c r="H210" s="45" t="s">
        <v>407</v>
      </c>
      <c r="I210" s="70" t="s">
        <v>370</v>
      </c>
      <c r="J210" s="71">
        <f>1445866+34</f>
        <v>1445900</v>
      </c>
      <c r="K210" s="71"/>
      <c r="L210" s="71">
        <f t="shared" si="164"/>
        <v>1445900</v>
      </c>
      <c r="M210" s="71"/>
      <c r="N210" s="71">
        <f>L210+M210</f>
        <v>1445900</v>
      </c>
      <c r="O210" s="71"/>
      <c r="P210" s="71">
        <f t="shared" ref="P210" si="241">N210+O210</f>
        <v>1445900</v>
      </c>
      <c r="Q210" s="71"/>
      <c r="R210" s="71">
        <f t="shared" ref="R210" si="242">P210+Q210</f>
        <v>1445900</v>
      </c>
      <c r="S210" s="71"/>
      <c r="T210" s="71">
        <f t="shared" ref="T210" si="243">R210+S210</f>
        <v>1445900</v>
      </c>
    </row>
    <row r="211" spans="1:20" s="1" customFormat="1" ht="12.75" hidden="1" customHeight="1" x14ac:dyDescent="0.25">
      <c r="A211" s="206" t="s">
        <v>408</v>
      </c>
      <c r="B211" s="207"/>
      <c r="C211" s="154"/>
      <c r="D211" s="154"/>
      <c r="E211" s="154"/>
      <c r="F211" s="45" t="s">
        <v>359</v>
      </c>
      <c r="G211" s="45" t="s">
        <v>302</v>
      </c>
      <c r="H211" s="45" t="s">
        <v>409</v>
      </c>
      <c r="I211" s="70"/>
      <c r="J211" s="71">
        <f t="shared" ref="J211:T212" si="244">J212</f>
        <v>1604400</v>
      </c>
      <c r="K211" s="71">
        <f t="shared" si="244"/>
        <v>0</v>
      </c>
      <c r="L211" s="71">
        <f t="shared" si="164"/>
        <v>1604400</v>
      </c>
      <c r="M211" s="71">
        <f t="shared" si="244"/>
        <v>0</v>
      </c>
      <c r="N211" s="71">
        <f t="shared" si="244"/>
        <v>1604400</v>
      </c>
      <c r="O211" s="71">
        <f t="shared" si="244"/>
        <v>0</v>
      </c>
      <c r="P211" s="71">
        <f t="shared" si="244"/>
        <v>1604400</v>
      </c>
      <c r="Q211" s="71">
        <f t="shared" si="244"/>
        <v>0</v>
      </c>
      <c r="R211" s="71">
        <f t="shared" si="244"/>
        <v>1604400</v>
      </c>
      <c r="S211" s="71">
        <f t="shared" si="244"/>
        <v>0</v>
      </c>
      <c r="T211" s="71">
        <f t="shared" si="244"/>
        <v>1604400</v>
      </c>
    </row>
    <row r="212" spans="1:20" s="1" customFormat="1" ht="12.75" hidden="1" customHeight="1" x14ac:dyDescent="0.25">
      <c r="A212" s="154"/>
      <c r="B212" s="154" t="s">
        <v>367</v>
      </c>
      <c r="C212" s="154"/>
      <c r="D212" s="154"/>
      <c r="E212" s="154"/>
      <c r="F212" s="70" t="s">
        <v>359</v>
      </c>
      <c r="G212" s="45" t="s">
        <v>302</v>
      </c>
      <c r="H212" s="45" t="s">
        <v>409</v>
      </c>
      <c r="I212" s="70" t="s">
        <v>368</v>
      </c>
      <c r="J212" s="71">
        <f t="shared" si="244"/>
        <v>1604400</v>
      </c>
      <c r="K212" s="71">
        <f t="shared" si="244"/>
        <v>0</v>
      </c>
      <c r="L212" s="71">
        <f t="shared" si="164"/>
        <v>1604400</v>
      </c>
      <c r="M212" s="71">
        <f t="shared" si="244"/>
        <v>0</v>
      </c>
      <c r="N212" s="71">
        <f t="shared" si="244"/>
        <v>1604400</v>
      </c>
      <c r="O212" s="71">
        <f t="shared" si="244"/>
        <v>0</v>
      </c>
      <c r="P212" s="71">
        <f t="shared" si="244"/>
        <v>1604400</v>
      </c>
      <c r="Q212" s="71">
        <f t="shared" si="244"/>
        <v>0</v>
      </c>
      <c r="R212" s="71">
        <f t="shared" si="244"/>
        <v>1604400</v>
      </c>
      <c r="S212" s="71">
        <f t="shared" si="244"/>
        <v>0</v>
      </c>
      <c r="T212" s="71">
        <f t="shared" si="244"/>
        <v>1604400</v>
      </c>
    </row>
    <row r="213" spans="1:20" s="1" customFormat="1" ht="12.75" hidden="1" customHeight="1" x14ac:dyDescent="0.25">
      <c r="A213" s="154"/>
      <c r="B213" s="154" t="s">
        <v>369</v>
      </c>
      <c r="C213" s="154"/>
      <c r="D213" s="154"/>
      <c r="E213" s="154"/>
      <c r="F213" s="70" t="s">
        <v>359</v>
      </c>
      <c r="G213" s="45" t="s">
        <v>302</v>
      </c>
      <c r="H213" s="45" t="s">
        <v>409</v>
      </c>
      <c r="I213" s="70" t="s">
        <v>370</v>
      </c>
      <c r="J213" s="71">
        <f>1604423-23</f>
        <v>1604400</v>
      </c>
      <c r="K213" s="71"/>
      <c r="L213" s="71">
        <f t="shared" si="164"/>
        <v>1604400</v>
      </c>
      <c r="M213" s="71"/>
      <c r="N213" s="71">
        <f>L213+M213</f>
        <v>1604400</v>
      </c>
      <c r="O213" s="71"/>
      <c r="P213" s="71">
        <f t="shared" ref="P213" si="245">N213+O213</f>
        <v>1604400</v>
      </c>
      <c r="Q213" s="71"/>
      <c r="R213" s="71">
        <f t="shared" ref="R213" si="246">P213+Q213</f>
        <v>1604400</v>
      </c>
      <c r="S213" s="71"/>
      <c r="T213" s="71">
        <f t="shared" ref="T213" si="247">R213+S213</f>
        <v>1604400</v>
      </c>
    </row>
    <row r="214" spans="1:20" s="1" customFormat="1" ht="29.25" hidden="1" customHeight="1" x14ac:dyDescent="0.25">
      <c r="A214" s="206" t="s">
        <v>410</v>
      </c>
      <c r="B214" s="207"/>
      <c r="C214" s="154"/>
      <c r="D214" s="154"/>
      <c r="E214" s="154"/>
      <c r="F214" s="45" t="s">
        <v>359</v>
      </c>
      <c r="G214" s="45" t="s">
        <v>302</v>
      </c>
      <c r="H214" s="45" t="s">
        <v>411</v>
      </c>
      <c r="I214" s="70"/>
      <c r="J214" s="71">
        <f t="shared" ref="J214:T215" si="248">J215</f>
        <v>1466000</v>
      </c>
      <c r="K214" s="71">
        <f t="shared" si="248"/>
        <v>0</v>
      </c>
      <c r="L214" s="71">
        <f t="shared" si="164"/>
        <v>1466000</v>
      </c>
      <c r="M214" s="71">
        <f t="shared" si="248"/>
        <v>0</v>
      </c>
      <c r="N214" s="71">
        <f t="shared" si="248"/>
        <v>1466000</v>
      </c>
      <c r="O214" s="71">
        <f t="shared" si="248"/>
        <v>0</v>
      </c>
      <c r="P214" s="71">
        <f t="shared" si="248"/>
        <v>1466000</v>
      </c>
      <c r="Q214" s="71">
        <f t="shared" si="248"/>
        <v>0</v>
      </c>
      <c r="R214" s="71">
        <f t="shared" si="248"/>
        <v>1466000</v>
      </c>
      <c r="S214" s="71">
        <f t="shared" si="248"/>
        <v>0</v>
      </c>
      <c r="T214" s="71">
        <f t="shared" si="248"/>
        <v>1466000</v>
      </c>
    </row>
    <row r="215" spans="1:20" s="1" customFormat="1" ht="25.5" hidden="1" customHeight="1" x14ac:dyDescent="0.25">
      <c r="A215" s="154"/>
      <c r="B215" s="154" t="s">
        <v>367</v>
      </c>
      <c r="C215" s="154"/>
      <c r="D215" s="154"/>
      <c r="E215" s="154"/>
      <c r="F215" s="70" t="s">
        <v>359</v>
      </c>
      <c r="G215" s="45" t="s">
        <v>302</v>
      </c>
      <c r="H215" s="45" t="s">
        <v>411</v>
      </c>
      <c r="I215" s="70" t="s">
        <v>368</v>
      </c>
      <c r="J215" s="71">
        <f t="shared" si="248"/>
        <v>1466000</v>
      </c>
      <c r="K215" s="71">
        <f t="shared" si="248"/>
        <v>0</v>
      </c>
      <c r="L215" s="71">
        <f t="shared" si="164"/>
        <v>1466000</v>
      </c>
      <c r="M215" s="71">
        <f t="shared" si="248"/>
        <v>0</v>
      </c>
      <c r="N215" s="71">
        <f t="shared" si="248"/>
        <v>1466000</v>
      </c>
      <c r="O215" s="71">
        <f t="shared" si="248"/>
        <v>0</v>
      </c>
      <c r="P215" s="71">
        <f t="shared" si="248"/>
        <v>1466000</v>
      </c>
      <c r="Q215" s="71">
        <f t="shared" si="248"/>
        <v>0</v>
      </c>
      <c r="R215" s="71">
        <f t="shared" si="248"/>
        <v>1466000</v>
      </c>
      <c r="S215" s="71">
        <f t="shared" si="248"/>
        <v>0</v>
      </c>
      <c r="T215" s="71">
        <f t="shared" si="248"/>
        <v>1466000</v>
      </c>
    </row>
    <row r="216" spans="1:20" s="1" customFormat="1" ht="38.25" hidden="1" customHeight="1" x14ac:dyDescent="0.25">
      <c r="A216" s="154"/>
      <c r="B216" s="154" t="s">
        <v>369</v>
      </c>
      <c r="C216" s="154"/>
      <c r="D216" s="154"/>
      <c r="E216" s="154"/>
      <c r="F216" s="70" t="s">
        <v>359</v>
      </c>
      <c r="G216" s="45" t="s">
        <v>302</v>
      </c>
      <c r="H216" s="45" t="s">
        <v>411</v>
      </c>
      <c r="I216" s="70" t="s">
        <v>370</v>
      </c>
      <c r="J216" s="71">
        <f>1466064-64</f>
        <v>1466000</v>
      </c>
      <c r="K216" s="71"/>
      <c r="L216" s="71">
        <f t="shared" si="164"/>
        <v>1466000</v>
      </c>
      <c r="M216" s="71"/>
      <c r="N216" s="71">
        <f>L216+M216</f>
        <v>1466000</v>
      </c>
      <c r="O216" s="71"/>
      <c r="P216" s="71">
        <f t="shared" ref="P216" si="249">N216+O216</f>
        <v>1466000</v>
      </c>
      <c r="Q216" s="71"/>
      <c r="R216" s="71">
        <f t="shared" ref="R216" si="250">P216+Q216</f>
        <v>1466000</v>
      </c>
      <c r="S216" s="71"/>
      <c r="T216" s="71">
        <f t="shared" ref="T216" si="251">R216+S216</f>
        <v>1466000</v>
      </c>
    </row>
    <row r="217" spans="1:20" s="1" customFormat="1" ht="30" hidden="1" customHeight="1" x14ac:dyDescent="0.25">
      <c r="A217" s="206" t="s">
        <v>412</v>
      </c>
      <c r="B217" s="207"/>
      <c r="C217" s="154"/>
      <c r="D217" s="154"/>
      <c r="E217" s="154"/>
      <c r="F217" s="45" t="s">
        <v>359</v>
      </c>
      <c r="G217" s="45" t="s">
        <v>302</v>
      </c>
      <c r="H217" s="45" t="s">
        <v>413</v>
      </c>
      <c r="I217" s="70"/>
      <c r="J217" s="71">
        <f t="shared" ref="J217:T218" si="252">J218</f>
        <v>565700</v>
      </c>
      <c r="K217" s="71">
        <f t="shared" si="252"/>
        <v>0</v>
      </c>
      <c r="L217" s="71">
        <f t="shared" si="164"/>
        <v>565700</v>
      </c>
      <c r="M217" s="71">
        <f t="shared" si="252"/>
        <v>0</v>
      </c>
      <c r="N217" s="71">
        <f t="shared" si="252"/>
        <v>565700</v>
      </c>
      <c r="O217" s="71">
        <f t="shared" si="252"/>
        <v>0</v>
      </c>
      <c r="P217" s="71">
        <f t="shared" si="252"/>
        <v>565700</v>
      </c>
      <c r="Q217" s="71">
        <f t="shared" si="252"/>
        <v>0</v>
      </c>
      <c r="R217" s="71">
        <f t="shared" si="252"/>
        <v>565700</v>
      </c>
      <c r="S217" s="71">
        <f t="shared" si="252"/>
        <v>0</v>
      </c>
      <c r="T217" s="71">
        <f t="shared" si="252"/>
        <v>565700</v>
      </c>
    </row>
    <row r="218" spans="1:20" s="1" customFormat="1" ht="12.75" hidden="1" customHeight="1" x14ac:dyDescent="0.25">
      <c r="A218" s="154"/>
      <c r="B218" s="154" t="s">
        <v>367</v>
      </c>
      <c r="C218" s="154"/>
      <c r="D218" s="154"/>
      <c r="E218" s="154"/>
      <c r="F218" s="70" t="s">
        <v>359</v>
      </c>
      <c r="G218" s="45" t="s">
        <v>302</v>
      </c>
      <c r="H218" s="45" t="s">
        <v>413</v>
      </c>
      <c r="I218" s="70" t="s">
        <v>368</v>
      </c>
      <c r="J218" s="71">
        <f t="shared" si="252"/>
        <v>565700</v>
      </c>
      <c r="K218" s="71">
        <f t="shared" si="252"/>
        <v>0</v>
      </c>
      <c r="L218" s="71">
        <f t="shared" si="164"/>
        <v>565700</v>
      </c>
      <c r="M218" s="71">
        <f t="shared" si="252"/>
        <v>0</v>
      </c>
      <c r="N218" s="71">
        <f t="shared" si="252"/>
        <v>565700</v>
      </c>
      <c r="O218" s="71">
        <f t="shared" si="252"/>
        <v>0</v>
      </c>
      <c r="P218" s="71">
        <f t="shared" si="252"/>
        <v>565700</v>
      </c>
      <c r="Q218" s="71">
        <f t="shared" si="252"/>
        <v>0</v>
      </c>
      <c r="R218" s="71">
        <f t="shared" si="252"/>
        <v>565700</v>
      </c>
      <c r="S218" s="71">
        <f t="shared" si="252"/>
        <v>0</v>
      </c>
      <c r="T218" s="71">
        <f t="shared" si="252"/>
        <v>565700</v>
      </c>
    </row>
    <row r="219" spans="1:20" s="1" customFormat="1" ht="12.75" hidden="1" customHeight="1" x14ac:dyDescent="0.25">
      <c r="A219" s="154"/>
      <c r="B219" s="154" t="s">
        <v>369</v>
      </c>
      <c r="C219" s="154"/>
      <c r="D219" s="154"/>
      <c r="E219" s="154"/>
      <c r="F219" s="70" t="s">
        <v>359</v>
      </c>
      <c r="G219" s="45" t="s">
        <v>302</v>
      </c>
      <c r="H219" s="45" t="s">
        <v>413</v>
      </c>
      <c r="I219" s="70" t="s">
        <v>370</v>
      </c>
      <c r="J219" s="71">
        <f>545720+19980</f>
        <v>565700</v>
      </c>
      <c r="K219" s="71"/>
      <c r="L219" s="71">
        <f t="shared" si="164"/>
        <v>565700</v>
      </c>
      <c r="M219" s="71"/>
      <c r="N219" s="71">
        <f>L219+M219</f>
        <v>565700</v>
      </c>
      <c r="O219" s="71"/>
      <c r="P219" s="71">
        <f t="shared" ref="P219" si="253">N219+O219</f>
        <v>565700</v>
      </c>
      <c r="Q219" s="71"/>
      <c r="R219" s="71">
        <f t="shared" ref="R219" si="254">P219+Q219</f>
        <v>565700</v>
      </c>
      <c r="S219" s="71"/>
      <c r="T219" s="71">
        <f t="shared" ref="T219" si="255">R219+S219</f>
        <v>565700</v>
      </c>
    </row>
    <row r="220" spans="1:20" s="1" customFormat="1" ht="26.25" hidden="1" customHeight="1" x14ac:dyDescent="0.25">
      <c r="A220" s="206" t="s">
        <v>414</v>
      </c>
      <c r="B220" s="207"/>
      <c r="C220" s="154"/>
      <c r="D220" s="154"/>
      <c r="E220" s="154"/>
      <c r="F220" s="70" t="s">
        <v>359</v>
      </c>
      <c r="G220" s="70" t="s">
        <v>302</v>
      </c>
      <c r="H220" s="70" t="s">
        <v>415</v>
      </c>
      <c r="I220" s="70"/>
      <c r="J220" s="71">
        <f>J221</f>
        <v>6292500</v>
      </c>
      <c r="K220" s="71">
        <f t="shared" ref="K220:T220" si="256">K221</f>
        <v>1054900</v>
      </c>
      <c r="L220" s="71">
        <f t="shared" ref="L220:L286" si="257">J220+K220</f>
        <v>7347400</v>
      </c>
      <c r="M220" s="71">
        <f t="shared" si="256"/>
        <v>88000</v>
      </c>
      <c r="N220" s="71">
        <f t="shared" si="256"/>
        <v>7435400</v>
      </c>
      <c r="O220" s="71">
        <f t="shared" si="256"/>
        <v>0</v>
      </c>
      <c r="P220" s="71">
        <f t="shared" si="256"/>
        <v>7435400</v>
      </c>
      <c r="Q220" s="71">
        <f t="shared" si="256"/>
        <v>0</v>
      </c>
      <c r="R220" s="71">
        <f t="shared" si="256"/>
        <v>7435400</v>
      </c>
      <c r="S220" s="71">
        <f t="shared" si="256"/>
        <v>0</v>
      </c>
      <c r="T220" s="71">
        <f t="shared" si="256"/>
        <v>7435400</v>
      </c>
    </row>
    <row r="221" spans="1:20" s="1" customFormat="1" ht="38.25" hidden="1" customHeight="1" x14ac:dyDescent="0.25">
      <c r="A221" s="206" t="s">
        <v>363</v>
      </c>
      <c r="B221" s="207"/>
      <c r="C221" s="154"/>
      <c r="D221" s="154"/>
      <c r="E221" s="154"/>
      <c r="F221" s="70" t="s">
        <v>359</v>
      </c>
      <c r="G221" s="70" t="s">
        <v>302</v>
      </c>
      <c r="H221" s="70" t="s">
        <v>416</v>
      </c>
      <c r="I221" s="70"/>
      <c r="J221" s="71">
        <f>J222+J225+J228</f>
        <v>6292500</v>
      </c>
      <c r="K221" s="71">
        <f t="shared" ref="K221:T221" si="258">K222+K225+K228</f>
        <v>1054900</v>
      </c>
      <c r="L221" s="71">
        <f t="shared" si="257"/>
        <v>7347400</v>
      </c>
      <c r="M221" s="71">
        <f t="shared" si="258"/>
        <v>88000</v>
      </c>
      <c r="N221" s="71">
        <f t="shared" si="258"/>
        <v>7435400</v>
      </c>
      <c r="O221" s="71">
        <f t="shared" si="258"/>
        <v>0</v>
      </c>
      <c r="P221" s="71">
        <f t="shared" si="258"/>
        <v>7435400</v>
      </c>
      <c r="Q221" s="71">
        <f t="shared" si="258"/>
        <v>0</v>
      </c>
      <c r="R221" s="71">
        <f t="shared" si="258"/>
        <v>7435400</v>
      </c>
      <c r="S221" s="71">
        <f t="shared" si="258"/>
        <v>0</v>
      </c>
      <c r="T221" s="71">
        <f t="shared" si="258"/>
        <v>7435400</v>
      </c>
    </row>
    <row r="222" spans="1:20" s="1" customFormat="1" ht="12.75" hidden="1" customHeight="1" x14ac:dyDescent="0.25">
      <c r="A222" s="206" t="s">
        <v>417</v>
      </c>
      <c r="B222" s="207"/>
      <c r="C222" s="154"/>
      <c r="D222" s="154"/>
      <c r="E222" s="154"/>
      <c r="F222" s="45" t="s">
        <v>359</v>
      </c>
      <c r="G222" s="45" t="s">
        <v>302</v>
      </c>
      <c r="H222" s="45" t="s">
        <v>418</v>
      </c>
      <c r="I222" s="70"/>
      <c r="J222" s="71">
        <f t="shared" ref="J222:T223" si="259">J223</f>
        <v>2839100</v>
      </c>
      <c r="K222" s="71">
        <f t="shared" si="259"/>
        <v>0</v>
      </c>
      <c r="L222" s="71">
        <f t="shared" si="257"/>
        <v>2839100</v>
      </c>
      <c r="M222" s="71">
        <f t="shared" si="259"/>
        <v>88000</v>
      </c>
      <c r="N222" s="71">
        <f t="shared" si="259"/>
        <v>2927100</v>
      </c>
      <c r="O222" s="71">
        <f t="shared" si="259"/>
        <v>0</v>
      </c>
      <c r="P222" s="71">
        <f t="shared" si="259"/>
        <v>2927100</v>
      </c>
      <c r="Q222" s="71">
        <f t="shared" si="259"/>
        <v>0</v>
      </c>
      <c r="R222" s="71">
        <f t="shared" si="259"/>
        <v>2927100</v>
      </c>
      <c r="S222" s="71">
        <f t="shared" si="259"/>
        <v>0</v>
      </c>
      <c r="T222" s="71">
        <f t="shared" si="259"/>
        <v>2927100</v>
      </c>
    </row>
    <row r="223" spans="1:20" s="1" customFormat="1" ht="12.75" hidden="1" customHeight="1" x14ac:dyDescent="0.25">
      <c r="A223" s="154"/>
      <c r="B223" s="154" t="s">
        <v>367</v>
      </c>
      <c r="C223" s="154"/>
      <c r="D223" s="154"/>
      <c r="E223" s="154"/>
      <c r="F223" s="70" t="s">
        <v>359</v>
      </c>
      <c r="G223" s="45" t="s">
        <v>302</v>
      </c>
      <c r="H223" s="45" t="s">
        <v>418</v>
      </c>
      <c r="I223" s="70" t="s">
        <v>368</v>
      </c>
      <c r="J223" s="71">
        <f t="shared" si="259"/>
        <v>2839100</v>
      </c>
      <c r="K223" s="71">
        <f t="shared" si="259"/>
        <v>0</v>
      </c>
      <c r="L223" s="71">
        <f t="shared" si="257"/>
        <v>2839100</v>
      </c>
      <c r="M223" s="71">
        <f t="shared" si="259"/>
        <v>88000</v>
      </c>
      <c r="N223" s="71">
        <f t="shared" si="259"/>
        <v>2927100</v>
      </c>
      <c r="O223" s="71">
        <f t="shared" si="259"/>
        <v>0</v>
      </c>
      <c r="P223" s="71">
        <f t="shared" si="259"/>
        <v>2927100</v>
      </c>
      <c r="Q223" s="71">
        <f t="shared" si="259"/>
        <v>0</v>
      </c>
      <c r="R223" s="71">
        <f t="shared" si="259"/>
        <v>2927100</v>
      </c>
      <c r="S223" s="71">
        <f t="shared" si="259"/>
        <v>0</v>
      </c>
      <c r="T223" s="71">
        <f t="shared" si="259"/>
        <v>2927100</v>
      </c>
    </row>
    <row r="224" spans="1:20" s="1" customFormat="1" ht="38.25" hidden="1" customHeight="1" x14ac:dyDescent="0.25">
      <c r="A224" s="154"/>
      <c r="B224" s="154" t="s">
        <v>369</v>
      </c>
      <c r="C224" s="154"/>
      <c r="D224" s="154"/>
      <c r="E224" s="154"/>
      <c r="F224" s="70" t="s">
        <v>359</v>
      </c>
      <c r="G224" s="45" t="s">
        <v>302</v>
      </c>
      <c r="H224" s="45" t="s">
        <v>418</v>
      </c>
      <c r="I224" s="70" t="s">
        <v>370</v>
      </c>
      <c r="J224" s="71">
        <f>2839079+21</f>
        <v>2839100</v>
      </c>
      <c r="K224" s="71"/>
      <c r="L224" s="71">
        <f t="shared" si="257"/>
        <v>2839100</v>
      </c>
      <c r="M224" s="71">
        <v>88000</v>
      </c>
      <c r="N224" s="71">
        <f>L224+M224</f>
        <v>2927100</v>
      </c>
      <c r="O224" s="71"/>
      <c r="P224" s="71">
        <f t="shared" ref="P224" si="260">N224+O224</f>
        <v>2927100</v>
      </c>
      <c r="Q224" s="71"/>
      <c r="R224" s="71">
        <f t="shared" ref="R224" si="261">P224+Q224</f>
        <v>2927100</v>
      </c>
      <c r="S224" s="71"/>
      <c r="T224" s="71">
        <f t="shared" ref="T224" si="262">R224+S224</f>
        <v>2927100</v>
      </c>
    </row>
    <row r="225" spans="1:20" s="1" customFormat="1" ht="12.75" hidden="1" customHeight="1" x14ac:dyDescent="0.25">
      <c r="A225" s="206" t="s">
        <v>419</v>
      </c>
      <c r="B225" s="207"/>
      <c r="C225" s="154"/>
      <c r="D225" s="154"/>
      <c r="E225" s="154"/>
      <c r="F225" s="45" t="s">
        <v>359</v>
      </c>
      <c r="G225" s="45" t="s">
        <v>302</v>
      </c>
      <c r="H225" s="45" t="s">
        <v>420</v>
      </c>
      <c r="I225" s="70"/>
      <c r="J225" s="71">
        <f t="shared" ref="J225:T226" si="263">J226</f>
        <v>1562600</v>
      </c>
      <c r="K225" s="71">
        <f t="shared" si="263"/>
        <v>264100</v>
      </c>
      <c r="L225" s="71">
        <f t="shared" si="257"/>
        <v>1826700</v>
      </c>
      <c r="M225" s="71">
        <f t="shared" si="263"/>
        <v>0</v>
      </c>
      <c r="N225" s="71">
        <f t="shared" si="263"/>
        <v>1826700</v>
      </c>
      <c r="O225" s="71">
        <f t="shared" si="263"/>
        <v>0</v>
      </c>
      <c r="P225" s="71">
        <f t="shared" si="263"/>
        <v>1826700</v>
      </c>
      <c r="Q225" s="71">
        <f t="shared" si="263"/>
        <v>0</v>
      </c>
      <c r="R225" s="71">
        <f t="shared" si="263"/>
        <v>1826700</v>
      </c>
      <c r="S225" s="71">
        <f t="shared" si="263"/>
        <v>0</v>
      </c>
      <c r="T225" s="71">
        <f t="shared" si="263"/>
        <v>1826700</v>
      </c>
    </row>
    <row r="226" spans="1:20" s="1" customFormat="1" ht="25.5" hidden="1" customHeight="1" x14ac:dyDescent="0.25">
      <c r="A226" s="154"/>
      <c r="B226" s="154" t="s">
        <v>367</v>
      </c>
      <c r="C226" s="154"/>
      <c r="D226" s="154"/>
      <c r="E226" s="154"/>
      <c r="F226" s="70" t="s">
        <v>359</v>
      </c>
      <c r="G226" s="45" t="s">
        <v>302</v>
      </c>
      <c r="H226" s="45" t="s">
        <v>420</v>
      </c>
      <c r="I226" s="70" t="s">
        <v>368</v>
      </c>
      <c r="J226" s="71">
        <f t="shared" si="263"/>
        <v>1562600</v>
      </c>
      <c r="K226" s="71">
        <f t="shared" si="263"/>
        <v>264100</v>
      </c>
      <c r="L226" s="71">
        <f t="shared" si="257"/>
        <v>1826700</v>
      </c>
      <c r="M226" s="71">
        <f t="shared" si="263"/>
        <v>0</v>
      </c>
      <c r="N226" s="71">
        <f t="shared" si="263"/>
        <v>1826700</v>
      </c>
      <c r="O226" s="71">
        <f t="shared" si="263"/>
        <v>0</v>
      </c>
      <c r="P226" s="71">
        <f t="shared" si="263"/>
        <v>1826700</v>
      </c>
      <c r="Q226" s="71">
        <f t="shared" si="263"/>
        <v>0</v>
      </c>
      <c r="R226" s="71">
        <f t="shared" si="263"/>
        <v>1826700</v>
      </c>
      <c r="S226" s="71">
        <f t="shared" si="263"/>
        <v>0</v>
      </c>
      <c r="T226" s="71">
        <f t="shared" si="263"/>
        <v>1826700</v>
      </c>
    </row>
    <row r="227" spans="1:20" s="1" customFormat="1" ht="12.75" hidden="1" customHeight="1" x14ac:dyDescent="0.25">
      <c r="A227" s="154"/>
      <c r="B227" s="154" t="s">
        <v>369</v>
      </c>
      <c r="C227" s="154"/>
      <c r="D227" s="154"/>
      <c r="E227" s="154"/>
      <c r="F227" s="70" t="s">
        <v>359</v>
      </c>
      <c r="G227" s="45" t="s">
        <v>302</v>
      </c>
      <c r="H227" s="45" t="s">
        <v>420</v>
      </c>
      <c r="I227" s="70" t="s">
        <v>370</v>
      </c>
      <c r="J227" s="71">
        <f>1562634-34</f>
        <v>1562600</v>
      </c>
      <c r="K227" s="71">
        <v>264100</v>
      </c>
      <c r="L227" s="71">
        <f t="shared" si="257"/>
        <v>1826700</v>
      </c>
      <c r="M227" s="71"/>
      <c r="N227" s="71">
        <f>L227+M227</f>
        <v>1826700</v>
      </c>
      <c r="O227" s="71"/>
      <c r="P227" s="71">
        <f t="shared" ref="P227" si="264">N227+O227</f>
        <v>1826700</v>
      </c>
      <c r="Q227" s="71"/>
      <c r="R227" s="71">
        <f t="shared" ref="R227" si="265">P227+Q227</f>
        <v>1826700</v>
      </c>
      <c r="S227" s="71"/>
      <c r="T227" s="71">
        <f t="shared" ref="T227" si="266">R227+S227</f>
        <v>1826700</v>
      </c>
    </row>
    <row r="228" spans="1:20" s="1" customFormat="1" ht="12.75" hidden="1" customHeight="1" x14ac:dyDescent="0.25">
      <c r="A228" s="216" t="s">
        <v>421</v>
      </c>
      <c r="B228" s="217"/>
      <c r="C228" s="159"/>
      <c r="D228" s="159"/>
      <c r="E228" s="154"/>
      <c r="F228" s="45" t="s">
        <v>359</v>
      </c>
      <c r="G228" s="45" t="s">
        <v>302</v>
      </c>
      <c r="H228" s="45" t="s">
        <v>422</v>
      </c>
      <c r="I228" s="70"/>
      <c r="J228" s="71">
        <f>J230</f>
        <v>1890800</v>
      </c>
      <c r="K228" s="71">
        <f t="shared" ref="K228:T228" si="267">K230</f>
        <v>790800</v>
      </c>
      <c r="L228" s="71">
        <f t="shared" si="257"/>
        <v>2681600</v>
      </c>
      <c r="M228" s="71">
        <f t="shared" si="267"/>
        <v>0</v>
      </c>
      <c r="N228" s="71">
        <f t="shared" si="267"/>
        <v>2681600</v>
      </c>
      <c r="O228" s="71">
        <f t="shared" si="267"/>
        <v>0</v>
      </c>
      <c r="P228" s="71">
        <f t="shared" si="267"/>
        <v>2681600</v>
      </c>
      <c r="Q228" s="71">
        <f t="shared" si="267"/>
        <v>0</v>
      </c>
      <c r="R228" s="71">
        <f t="shared" si="267"/>
        <v>2681600</v>
      </c>
      <c r="S228" s="71">
        <f t="shared" si="267"/>
        <v>0</v>
      </c>
      <c r="T228" s="71">
        <f t="shared" si="267"/>
        <v>2681600</v>
      </c>
    </row>
    <row r="229" spans="1:20" s="1" customFormat="1" ht="27.75" hidden="1" customHeight="1" x14ac:dyDescent="0.25">
      <c r="A229" s="154"/>
      <c r="B229" s="154" t="s">
        <v>367</v>
      </c>
      <c r="C229" s="154"/>
      <c r="D229" s="154"/>
      <c r="E229" s="154"/>
      <c r="F229" s="70" t="s">
        <v>359</v>
      </c>
      <c r="G229" s="45" t="s">
        <v>302</v>
      </c>
      <c r="H229" s="45" t="s">
        <v>422</v>
      </c>
      <c r="I229" s="70" t="s">
        <v>368</v>
      </c>
      <c r="J229" s="71">
        <f>J230</f>
        <v>1890800</v>
      </c>
      <c r="K229" s="71">
        <f t="shared" ref="K229:T229" si="268">K230</f>
        <v>790800</v>
      </c>
      <c r="L229" s="71">
        <f t="shared" si="257"/>
        <v>2681600</v>
      </c>
      <c r="M229" s="71">
        <f t="shared" si="268"/>
        <v>0</v>
      </c>
      <c r="N229" s="71">
        <f t="shared" si="268"/>
        <v>2681600</v>
      </c>
      <c r="O229" s="71">
        <f t="shared" si="268"/>
        <v>0</v>
      </c>
      <c r="P229" s="71">
        <f t="shared" si="268"/>
        <v>2681600</v>
      </c>
      <c r="Q229" s="71">
        <f t="shared" si="268"/>
        <v>0</v>
      </c>
      <c r="R229" s="71">
        <f t="shared" si="268"/>
        <v>2681600</v>
      </c>
      <c r="S229" s="71">
        <f t="shared" si="268"/>
        <v>0</v>
      </c>
      <c r="T229" s="71">
        <f t="shared" si="268"/>
        <v>2681600</v>
      </c>
    </row>
    <row r="230" spans="1:20" s="1" customFormat="1" ht="27.75" hidden="1" customHeight="1" x14ac:dyDescent="0.25">
      <c r="A230" s="154"/>
      <c r="B230" s="154" t="s">
        <v>369</v>
      </c>
      <c r="C230" s="154"/>
      <c r="D230" s="154"/>
      <c r="E230" s="154"/>
      <c r="F230" s="70" t="s">
        <v>359</v>
      </c>
      <c r="G230" s="45" t="s">
        <v>302</v>
      </c>
      <c r="H230" s="45" t="s">
        <v>422</v>
      </c>
      <c r="I230" s="70" t="s">
        <v>370</v>
      </c>
      <c r="J230" s="71">
        <f>1890782+18</f>
        <v>1890800</v>
      </c>
      <c r="K230" s="71">
        <v>790800</v>
      </c>
      <c r="L230" s="71">
        <f t="shared" si="257"/>
        <v>2681600</v>
      </c>
      <c r="M230" s="71"/>
      <c r="N230" s="71">
        <f>L230+M230</f>
        <v>2681600</v>
      </c>
      <c r="O230" s="71"/>
      <c r="P230" s="71">
        <f t="shared" ref="P230" si="269">N230+O230</f>
        <v>2681600</v>
      </c>
      <c r="Q230" s="71"/>
      <c r="R230" s="71">
        <f t="shared" ref="R230" si="270">P230+Q230</f>
        <v>2681600</v>
      </c>
      <c r="S230" s="71"/>
      <c r="T230" s="71">
        <f t="shared" ref="T230" si="271">R230+S230</f>
        <v>2681600</v>
      </c>
    </row>
    <row r="231" spans="1:20" s="1" customFormat="1" ht="15.75" customHeight="1" x14ac:dyDescent="0.25">
      <c r="A231" s="206" t="s">
        <v>423</v>
      </c>
      <c r="B231" s="207"/>
      <c r="C231" s="154"/>
      <c r="D231" s="154"/>
      <c r="E231" s="154"/>
      <c r="F231" s="70" t="s">
        <v>359</v>
      </c>
      <c r="G231" s="45" t="s">
        <v>302</v>
      </c>
      <c r="H231" s="45" t="s">
        <v>424</v>
      </c>
      <c r="I231" s="70"/>
      <c r="J231" s="71">
        <f>J238</f>
        <v>0</v>
      </c>
      <c r="K231" s="71">
        <f t="shared" ref="K231:O231" si="272">K238</f>
        <v>2000000</v>
      </c>
      <c r="L231" s="71">
        <f t="shared" si="257"/>
        <v>2000000</v>
      </c>
      <c r="M231" s="71">
        <f t="shared" si="272"/>
        <v>0</v>
      </c>
      <c r="N231" s="71">
        <f t="shared" si="272"/>
        <v>2000000</v>
      </c>
      <c r="O231" s="71">
        <f t="shared" si="272"/>
        <v>0</v>
      </c>
      <c r="P231" s="71">
        <f>P235+P238+P241</f>
        <v>2000000</v>
      </c>
      <c r="Q231" s="71">
        <f t="shared" ref="Q231" si="273">Q235+Q238+Q241</f>
        <v>1129910</v>
      </c>
      <c r="R231" s="71">
        <f>R232+R235+R238+R241</f>
        <v>3129910</v>
      </c>
      <c r="S231" s="71">
        <f t="shared" ref="S231:T231" si="274">S232+S235+S238+S241</f>
        <v>605000</v>
      </c>
      <c r="T231" s="71">
        <f t="shared" si="274"/>
        <v>3734910</v>
      </c>
    </row>
    <row r="232" spans="1:20" s="1" customFormat="1" ht="15.75" customHeight="1" x14ac:dyDescent="0.25">
      <c r="A232" s="149"/>
      <c r="B232" s="150" t="s">
        <v>639</v>
      </c>
      <c r="C232" s="154"/>
      <c r="D232" s="154"/>
      <c r="E232" s="154"/>
      <c r="F232" s="70" t="s">
        <v>359</v>
      </c>
      <c r="G232" s="45" t="s">
        <v>302</v>
      </c>
      <c r="H232" s="45" t="s">
        <v>638</v>
      </c>
      <c r="I232" s="70"/>
      <c r="J232" s="71"/>
      <c r="K232" s="71"/>
      <c r="L232" s="71"/>
      <c r="M232" s="71"/>
      <c r="N232" s="71"/>
      <c r="O232" s="71"/>
      <c r="P232" s="71"/>
      <c r="Q232" s="71"/>
      <c r="R232" s="71">
        <f>R233</f>
        <v>0</v>
      </c>
      <c r="S232" s="71">
        <f t="shared" ref="S232:T232" si="275">S233</f>
        <v>605000</v>
      </c>
      <c r="T232" s="71">
        <f t="shared" si="275"/>
        <v>605000</v>
      </c>
    </row>
    <row r="233" spans="1:20" s="1" customFormat="1" ht="25.5" customHeight="1" x14ac:dyDescent="0.25">
      <c r="A233" s="154"/>
      <c r="B233" s="154" t="s">
        <v>367</v>
      </c>
      <c r="C233" s="154"/>
      <c r="D233" s="154"/>
      <c r="E233" s="154"/>
      <c r="F233" s="70" t="s">
        <v>359</v>
      </c>
      <c r="G233" s="45" t="s">
        <v>302</v>
      </c>
      <c r="H233" s="45" t="s">
        <v>638</v>
      </c>
      <c r="I233" s="70" t="s">
        <v>368</v>
      </c>
      <c r="J233" s="71"/>
      <c r="K233" s="71"/>
      <c r="L233" s="71">
        <f t="shared" ref="L233:L234" si="276">J233+K233</f>
        <v>0</v>
      </c>
      <c r="M233" s="71"/>
      <c r="N233" s="71"/>
      <c r="O233" s="71"/>
      <c r="P233" s="71">
        <f>P234</f>
        <v>0</v>
      </c>
      <c r="Q233" s="71">
        <f t="shared" ref="Q233:T233" si="277">Q234</f>
        <v>1012900</v>
      </c>
      <c r="R233" s="71">
        <f t="shared" si="277"/>
        <v>0</v>
      </c>
      <c r="S233" s="71">
        <f t="shared" si="277"/>
        <v>605000</v>
      </c>
      <c r="T233" s="71">
        <f t="shared" si="277"/>
        <v>605000</v>
      </c>
    </row>
    <row r="234" spans="1:20" s="1" customFormat="1" ht="16.5" customHeight="1" x14ac:dyDescent="0.25">
      <c r="A234" s="154"/>
      <c r="B234" s="160" t="s">
        <v>390</v>
      </c>
      <c r="C234" s="154"/>
      <c r="D234" s="154"/>
      <c r="E234" s="154"/>
      <c r="F234" s="70" t="s">
        <v>359</v>
      </c>
      <c r="G234" s="45" t="s">
        <v>302</v>
      </c>
      <c r="H234" s="45" t="s">
        <v>638</v>
      </c>
      <c r="I234" s="70" t="s">
        <v>391</v>
      </c>
      <c r="J234" s="71"/>
      <c r="K234" s="71"/>
      <c r="L234" s="71">
        <f t="shared" si="276"/>
        <v>0</v>
      </c>
      <c r="M234" s="71"/>
      <c r="N234" s="71"/>
      <c r="O234" s="71"/>
      <c r="P234" s="71"/>
      <c r="Q234" s="71">
        <v>1012900</v>
      </c>
      <c r="R234" s="71"/>
      <c r="S234" s="71">
        <v>605000</v>
      </c>
      <c r="T234" s="71">
        <f>R234+S234</f>
        <v>605000</v>
      </c>
    </row>
    <row r="235" spans="1:20" s="1" customFormat="1" ht="15" hidden="1" customHeight="1" x14ac:dyDescent="0.25">
      <c r="A235" s="206" t="s">
        <v>425</v>
      </c>
      <c r="B235" s="207"/>
      <c r="C235" s="154"/>
      <c r="D235" s="154"/>
      <c r="E235" s="154"/>
      <c r="F235" s="70" t="s">
        <v>359</v>
      </c>
      <c r="G235" s="45" t="s">
        <v>302</v>
      </c>
      <c r="H235" s="45" t="s">
        <v>426</v>
      </c>
      <c r="I235" s="70"/>
      <c r="J235" s="71"/>
      <c r="K235" s="71"/>
      <c r="L235" s="71">
        <f t="shared" si="257"/>
        <v>0</v>
      </c>
      <c r="M235" s="71"/>
      <c r="N235" s="71"/>
      <c r="O235" s="71"/>
      <c r="P235" s="71">
        <f>P236</f>
        <v>0</v>
      </c>
      <c r="Q235" s="71">
        <f t="shared" ref="Q235:T236" si="278">Q236</f>
        <v>1012900</v>
      </c>
      <c r="R235" s="71">
        <f t="shared" si="278"/>
        <v>1012900</v>
      </c>
      <c r="S235" s="71">
        <f t="shared" si="278"/>
        <v>0</v>
      </c>
      <c r="T235" s="71">
        <f t="shared" si="278"/>
        <v>1012900</v>
      </c>
    </row>
    <row r="236" spans="1:20" s="1" customFormat="1" ht="12.75" hidden="1" customHeight="1" x14ac:dyDescent="0.25">
      <c r="A236" s="154"/>
      <c r="B236" s="154" t="s">
        <v>367</v>
      </c>
      <c r="C236" s="154"/>
      <c r="D236" s="154"/>
      <c r="E236" s="154"/>
      <c r="F236" s="70" t="s">
        <v>359</v>
      </c>
      <c r="G236" s="45" t="s">
        <v>302</v>
      </c>
      <c r="H236" s="45" t="s">
        <v>426</v>
      </c>
      <c r="I236" s="70" t="s">
        <v>368</v>
      </c>
      <c r="J236" s="71"/>
      <c r="K236" s="71"/>
      <c r="L236" s="71">
        <f t="shared" si="257"/>
        <v>0</v>
      </c>
      <c r="M236" s="71"/>
      <c r="N236" s="71"/>
      <c r="O236" s="71"/>
      <c r="P236" s="71">
        <f>P237</f>
        <v>0</v>
      </c>
      <c r="Q236" s="71">
        <f t="shared" si="278"/>
        <v>1012900</v>
      </c>
      <c r="R236" s="71">
        <f t="shared" si="278"/>
        <v>1012900</v>
      </c>
      <c r="S236" s="71">
        <f t="shared" si="278"/>
        <v>0</v>
      </c>
      <c r="T236" s="71">
        <f t="shared" si="278"/>
        <v>1012900</v>
      </c>
    </row>
    <row r="237" spans="1:20" s="1" customFormat="1" ht="12.75" hidden="1" customHeight="1" x14ac:dyDescent="0.25">
      <c r="A237" s="154"/>
      <c r="B237" s="160" t="s">
        <v>390</v>
      </c>
      <c r="C237" s="154"/>
      <c r="D237" s="154"/>
      <c r="E237" s="154"/>
      <c r="F237" s="70" t="s">
        <v>359</v>
      </c>
      <c r="G237" s="45" t="s">
        <v>302</v>
      </c>
      <c r="H237" s="45" t="s">
        <v>426</v>
      </c>
      <c r="I237" s="70" t="s">
        <v>391</v>
      </c>
      <c r="J237" s="71"/>
      <c r="K237" s="71"/>
      <c r="L237" s="71">
        <f t="shared" si="257"/>
        <v>0</v>
      </c>
      <c r="M237" s="71"/>
      <c r="N237" s="71"/>
      <c r="O237" s="71"/>
      <c r="P237" s="71"/>
      <c r="Q237" s="71">
        <v>1012900</v>
      </c>
      <c r="R237" s="71">
        <f>P237+Q237</f>
        <v>1012900</v>
      </c>
      <c r="S237" s="71"/>
      <c r="T237" s="71">
        <f>R237+S237</f>
        <v>1012900</v>
      </c>
    </row>
    <row r="238" spans="1:20" s="1" customFormat="1" ht="12.75" hidden="1" customHeight="1" x14ac:dyDescent="0.25">
      <c r="A238" s="206" t="s">
        <v>427</v>
      </c>
      <c r="B238" s="207"/>
      <c r="C238" s="154"/>
      <c r="D238" s="154"/>
      <c r="E238" s="154"/>
      <c r="F238" s="70" t="s">
        <v>359</v>
      </c>
      <c r="G238" s="45" t="s">
        <v>302</v>
      </c>
      <c r="H238" s="45" t="s">
        <v>428</v>
      </c>
      <c r="I238" s="70"/>
      <c r="J238" s="71">
        <f t="shared" ref="J238:T238" si="279">J240</f>
        <v>0</v>
      </c>
      <c r="K238" s="71">
        <f t="shared" si="279"/>
        <v>2000000</v>
      </c>
      <c r="L238" s="71">
        <f t="shared" si="257"/>
        <v>2000000</v>
      </c>
      <c r="M238" s="71">
        <f t="shared" si="279"/>
        <v>0</v>
      </c>
      <c r="N238" s="71">
        <f t="shared" si="279"/>
        <v>2000000</v>
      </c>
      <c r="O238" s="71">
        <f t="shared" si="279"/>
        <v>0</v>
      </c>
      <c r="P238" s="71">
        <f t="shared" si="279"/>
        <v>2000000</v>
      </c>
      <c r="Q238" s="71">
        <f t="shared" si="279"/>
        <v>0</v>
      </c>
      <c r="R238" s="71">
        <f t="shared" si="279"/>
        <v>2000000</v>
      </c>
      <c r="S238" s="71">
        <f t="shared" si="279"/>
        <v>0</v>
      </c>
      <c r="T238" s="71">
        <f t="shared" si="279"/>
        <v>2000000</v>
      </c>
    </row>
    <row r="239" spans="1:20" s="1" customFormat="1" ht="27" hidden="1" customHeight="1" x14ac:dyDescent="0.25">
      <c r="A239" s="154"/>
      <c r="B239" s="154" t="s">
        <v>352</v>
      </c>
      <c r="C239" s="154"/>
      <c r="D239" s="154"/>
      <c r="E239" s="154"/>
      <c r="F239" s="70" t="s">
        <v>359</v>
      </c>
      <c r="G239" s="45" t="s">
        <v>302</v>
      </c>
      <c r="H239" s="45" t="s">
        <v>428</v>
      </c>
      <c r="I239" s="70" t="s">
        <v>353</v>
      </c>
      <c r="J239" s="71">
        <f t="shared" ref="J239:T239" si="280">J240</f>
        <v>0</v>
      </c>
      <c r="K239" s="71">
        <f t="shared" si="280"/>
        <v>2000000</v>
      </c>
      <c r="L239" s="71">
        <f t="shared" si="257"/>
        <v>2000000</v>
      </c>
      <c r="M239" s="71">
        <f t="shared" si="280"/>
        <v>0</v>
      </c>
      <c r="N239" s="71">
        <f t="shared" si="280"/>
        <v>2000000</v>
      </c>
      <c r="O239" s="71">
        <f t="shared" si="280"/>
        <v>0</v>
      </c>
      <c r="P239" s="71">
        <f t="shared" si="280"/>
        <v>2000000</v>
      </c>
      <c r="Q239" s="71">
        <f t="shared" si="280"/>
        <v>0</v>
      </c>
      <c r="R239" s="71">
        <f t="shared" si="280"/>
        <v>2000000</v>
      </c>
      <c r="S239" s="71">
        <f t="shared" si="280"/>
        <v>0</v>
      </c>
      <c r="T239" s="71">
        <f t="shared" si="280"/>
        <v>2000000</v>
      </c>
    </row>
    <row r="240" spans="1:20" s="1" customFormat="1" ht="25.5" hidden="1" customHeight="1" x14ac:dyDescent="0.25">
      <c r="A240" s="154"/>
      <c r="B240" s="154" t="s">
        <v>354</v>
      </c>
      <c r="C240" s="154"/>
      <c r="D240" s="154"/>
      <c r="E240" s="154"/>
      <c r="F240" s="70" t="s">
        <v>359</v>
      </c>
      <c r="G240" s="45" t="s">
        <v>302</v>
      </c>
      <c r="H240" s="45" t="s">
        <v>428</v>
      </c>
      <c r="I240" s="70" t="s">
        <v>355</v>
      </c>
      <c r="J240" s="71">
        <v>0</v>
      </c>
      <c r="K240" s="71">
        <v>2000000</v>
      </c>
      <c r="L240" s="71">
        <f t="shared" si="257"/>
        <v>2000000</v>
      </c>
      <c r="M240" s="71"/>
      <c r="N240" s="71">
        <f>L240+M240</f>
        <v>2000000</v>
      </c>
      <c r="O240" s="71"/>
      <c r="P240" s="71">
        <f t="shared" ref="P240" si="281">N240+O240</f>
        <v>2000000</v>
      </c>
      <c r="Q240" s="71"/>
      <c r="R240" s="71">
        <f t="shared" ref="R240:R247" si="282">P240+Q240</f>
        <v>2000000</v>
      </c>
      <c r="S240" s="71"/>
      <c r="T240" s="71">
        <f t="shared" ref="T240" si="283">R240+S240</f>
        <v>2000000</v>
      </c>
    </row>
    <row r="241" spans="1:20" s="1" customFormat="1" ht="12.75" hidden="1" customHeight="1" x14ac:dyDescent="0.25">
      <c r="A241" s="206" t="s">
        <v>429</v>
      </c>
      <c r="B241" s="207"/>
      <c r="C241" s="154"/>
      <c r="D241" s="154"/>
      <c r="E241" s="154"/>
      <c r="F241" s="70" t="s">
        <v>359</v>
      </c>
      <c r="G241" s="45" t="s">
        <v>302</v>
      </c>
      <c r="H241" s="45" t="s">
        <v>430</v>
      </c>
      <c r="I241" s="87"/>
      <c r="J241" s="71"/>
      <c r="K241" s="71"/>
      <c r="L241" s="71">
        <f t="shared" si="257"/>
        <v>0</v>
      </c>
      <c r="M241" s="71"/>
      <c r="N241" s="71"/>
      <c r="O241" s="71"/>
      <c r="P241" s="71">
        <f>P242+P245+P248</f>
        <v>0</v>
      </c>
      <c r="Q241" s="71">
        <f t="shared" ref="Q241:T241" si="284">Q242+Q245+Q248</f>
        <v>117010</v>
      </c>
      <c r="R241" s="71">
        <f t="shared" si="284"/>
        <v>117010</v>
      </c>
      <c r="S241" s="71">
        <f t="shared" si="284"/>
        <v>0</v>
      </c>
      <c r="T241" s="71">
        <f t="shared" si="284"/>
        <v>117010</v>
      </c>
    </row>
    <row r="242" spans="1:20" s="1" customFormat="1" ht="39.75" hidden="1" customHeight="1" x14ac:dyDescent="0.25">
      <c r="A242" s="206" t="s">
        <v>431</v>
      </c>
      <c r="B242" s="207"/>
      <c r="C242" s="154"/>
      <c r="D242" s="154"/>
      <c r="E242" s="154"/>
      <c r="F242" s="70" t="s">
        <v>359</v>
      </c>
      <c r="G242" s="45" t="s">
        <v>302</v>
      </c>
      <c r="H242" s="45" t="s">
        <v>432</v>
      </c>
      <c r="I242" s="70"/>
      <c r="J242" s="71"/>
      <c r="K242" s="71"/>
      <c r="L242" s="71">
        <f t="shared" si="257"/>
        <v>0</v>
      </c>
      <c r="M242" s="71"/>
      <c r="N242" s="71"/>
      <c r="O242" s="71"/>
      <c r="P242" s="71">
        <f>P243</f>
        <v>0</v>
      </c>
      <c r="Q242" s="71">
        <f t="shared" ref="Q242:T243" si="285">Q243</f>
        <v>50680</v>
      </c>
      <c r="R242" s="71">
        <f t="shared" si="285"/>
        <v>50680</v>
      </c>
      <c r="S242" s="71">
        <f t="shared" si="285"/>
        <v>0</v>
      </c>
      <c r="T242" s="71">
        <f t="shared" si="285"/>
        <v>50680</v>
      </c>
    </row>
    <row r="243" spans="1:20" s="1" customFormat="1" ht="27" hidden="1" customHeight="1" x14ac:dyDescent="0.25">
      <c r="A243" s="149"/>
      <c r="B243" s="154" t="s">
        <v>367</v>
      </c>
      <c r="C243" s="154"/>
      <c r="D243" s="154"/>
      <c r="E243" s="154"/>
      <c r="F243" s="70" t="s">
        <v>359</v>
      </c>
      <c r="G243" s="45" t="s">
        <v>302</v>
      </c>
      <c r="H243" s="45" t="s">
        <v>432</v>
      </c>
      <c r="I243" s="70" t="s">
        <v>368</v>
      </c>
      <c r="J243" s="71"/>
      <c r="K243" s="71"/>
      <c r="L243" s="71">
        <f t="shared" si="257"/>
        <v>0</v>
      </c>
      <c r="M243" s="71"/>
      <c r="N243" s="71"/>
      <c r="O243" s="71"/>
      <c r="P243" s="71">
        <f>P244</f>
        <v>0</v>
      </c>
      <c r="Q243" s="71">
        <f t="shared" si="285"/>
        <v>50680</v>
      </c>
      <c r="R243" s="71">
        <f t="shared" si="285"/>
        <v>50680</v>
      </c>
      <c r="S243" s="71">
        <f t="shared" si="285"/>
        <v>0</v>
      </c>
      <c r="T243" s="71">
        <f t="shared" si="285"/>
        <v>50680</v>
      </c>
    </row>
    <row r="244" spans="1:20" s="1" customFormat="1" ht="12.75" hidden="1" customHeight="1" x14ac:dyDescent="0.25">
      <c r="A244" s="149"/>
      <c r="B244" s="160" t="s">
        <v>390</v>
      </c>
      <c r="C244" s="154"/>
      <c r="D244" s="154"/>
      <c r="E244" s="154"/>
      <c r="F244" s="70" t="s">
        <v>359</v>
      </c>
      <c r="G244" s="45" t="s">
        <v>302</v>
      </c>
      <c r="H244" s="45" t="s">
        <v>432</v>
      </c>
      <c r="I244" s="70" t="s">
        <v>391</v>
      </c>
      <c r="J244" s="71"/>
      <c r="K244" s="71"/>
      <c r="L244" s="71">
        <f t="shared" si="257"/>
        <v>0</v>
      </c>
      <c r="M244" s="71"/>
      <c r="N244" s="71"/>
      <c r="O244" s="71"/>
      <c r="P244" s="71"/>
      <c r="Q244" s="71">
        <v>50680</v>
      </c>
      <c r="R244" s="71">
        <f t="shared" si="282"/>
        <v>50680</v>
      </c>
      <c r="S244" s="71"/>
      <c r="T244" s="71">
        <f t="shared" ref="T244" si="286">R244+S244</f>
        <v>50680</v>
      </c>
    </row>
    <row r="245" spans="1:20" s="1" customFormat="1" ht="27" hidden="1" customHeight="1" x14ac:dyDescent="0.25">
      <c r="A245" s="206" t="s">
        <v>433</v>
      </c>
      <c r="B245" s="207"/>
      <c r="C245" s="154"/>
      <c r="D245" s="154"/>
      <c r="E245" s="154"/>
      <c r="F245" s="70" t="s">
        <v>359</v>
      </c>
      <c r="G245" s="45" t="s">
        <v>302</v>
      </c>
      <c r="H245" s="45" t="s">
        <v>434</v>
      </c>
      <c r="I245" s="70"/>
      <c r="J245" s="71"/>
      <c r="K245" s="71"/>
      <c r="L245" s="71">
        <f t="shared" si="257"/>
        <v>0</v>
      </c>
      <c r="M245" s="71"/>
      <c r="N245" s="71"/>
      <c r="O245" s="71"/>
      <c r="P245" s="71">
        <f>P246</f>
        <v>0</v>
      </c>
      <c r="Q245" s="71">
        <f t="shared" ref="Q245:T246" si="287">Q246</f>
        <v>2630</v>
      </c>
      <c r="R245" s="71">
        <f t="shared" si="287"/>
        <v>2630</v>
      </c>
      <c r="S245" s="71">
        <f t="shared" si="287"/>
        <v>0</v>
      </c>
      <c r="T245" s="71">
        <f t="shared" si="287"/>
        <v>2630</v>
      </c>
    </row>
    <row r="246" spans="1:20" s="1" customFormat="1" ht="30" hidden="1" customHeight="1" x14ac:dyDescent="0.25">
      <c r="A246" s="149"/>
      <c r="B246" s="154" t="s">
        <v>367</v>
      </c>
      <c r="C246" s="154"/>
      <c r="D246" s="154"/>
      <c r="E246" s="154"/>
      <c r="F246" s="70" t="s">
        <v>359</v>
      </c>
      <c r="G246" s="45" t="s">
        <v>302</v>
      </c>
      <c r="H246" s="45" t="s">
        <v>434</v>
      </c>
      <c r="I246" s="70" t="s">
        <v>368</v>
      </c>
      <c r="J246" s="71"/>
      <c r="K246" s="71"/>
      <c r="L246" s="71">
        <f t="shared" si="257"/>
        <v>0</v>
      </c>
      <c r="M246" s="71"/>
      <c r="N246" s="71"/>
      <c r="O246" s="71"/>
      <c r="P246" s="71">
        <f>P247</f>
        <v>0</v>
      </c>
      <c r="Q246" s="71">
        <f t="shared" si="287"/>
        <v>2630</v>
      </c>
      <c r="R246" s="71">
        <f t="shared" si="287"/>
        <v>2630</v>
      </c>
      <c r="S246" s="71">
        <f t="shared" si="287"/>
        <v>0</v>
      </c>
      <c r="T246" s="71">
        <f t="shared" si="287"/>
        <v>2630</v>
      </c>
    </row>
    <row r="247" spans="1:20" s="1" customFormat="1" ht="12.75" hidden="1" customHeight="1" x14ac:dyDescent="0.25">
      <c r="A247" s="149"/>
      <c r="B247" s="160" t="s">
        <v>390</v>
      </c>
      <c r="C247" s="154"/>
      <c r="D247" s="154"/>
      <c r="E247" s="154"/>
      <c r="F247" s="70" t="s">
        <v>359</v>
      </c>
      <c r="G247" s="45" t="s">
        <v>302</v>
      </c>
      <c r="H247" s="45" t="s">
        <v>434</v>
      </c>
      <c r="I247" s="70" t="s">
        <v>391</v>
      </c>
      <c r="J247" s="71"/>
      <c r="K247" s="71"/>
      <c r="L247" s="71">
        <f t="shared" si="257"/>
        <v>0</v>
      </c>
      <c r="M247" s="71"/>
      <c r="N247" s="71"/>
      <c r="O247" s="71"/>
      <c r="P247" s="71"/>
      <c r="Q247" s="71">
        <v>2630</v>
      </c>
      <c r="R247" s="71">
        <f t="shared" si="282"/>
        <v>2630</v>
      </c>
      <c r="S247" s="71"/>
      <c r="T247" s="71">
        <f t="shared" ref="T247" si="288">R247+S247</f>
        <v>2630</v>
      </c>
    </row>
    <row r="248" spans="1:20" s="1" customFormat="1" ht="24.75" hidden="1" customHeight="1" x14ac:dyDescent="0.25">
      <c r="A248" s="206" t="s">
        <v>435</v>
      </c>
      <c r="B248" s="207"/>
      <c r="C248" s="154"/>
      <c r="D248" s="154"/>
      <c r="E248" s="154"/>
      <c r="F248" s="70" t="s">
        <v>359</v>
      </c>
      <c r="G248" s="45" t="s">
        <v>302</v>
      </c>
      <c r="H248" s="45" t="s">
        <v>436</v>
      </c>
      <c r="I248" s="70"/>
      <c r="J248" s="71"/>
      <c r="K248" s="71"/>
      <c r="L248" s="71">
        <f t="shared" si="257"/>
        <v>0</v>
      </c>
      <c r="M248" s="71"/>
      <c r="N248" s="71"/>
      <c r="O248" s="71"/>
      <c r="P248" s="71">
        <f>P249</f>
        <v>0</v>
      </c>
      <c r="Q248" s="71">
        <f t="shared" ref="Q248:T249" si="289">Q249</f>
        <v>63700</v>
      </c>
      <c r="R248" s="71">
        <f t="shared" si="289"/>
        <v>63700</v>
      </c>
      <c r="S248" s="71">
        <f t="shared" si="289"/>
        <v>0</v>
      </c>
      <c r="T248" s="71">
        <f t="shared" si="289"/>
        <v>63700</v>
      </c>
    </row>
    <row r="249" spans="1:20" s="1" customFormat="1" ht="12.75" hidden="1" customHeight="1" x14ac:dyDescent="0.25">
      <c r="A249" s="149"/>
      <c r="B249" s="154" t="s">
        <v>367</v>
      </c>
      <c r="C249" s="154"/>
      <c r="D249" s="154"/>
      <c r="E249" s="154"/>
      <c r="F249" s="70" t="s">
        <v>359</v>
      </c>
      <c r="G249" s="45" t="s">
        <v>302</v>
      </c>
      <c r="H249" s="45" t="s">
        <v>436</v>
      </c>
      <c r="I249" s="70" t="s">
        <v>368</v>
      </c>
      <c r="J249" s="71"/>
      <c r="K249" s="71"/>
      <c r="L249" s="71">
        <f t="shared" si="257"/>
        <v>0</v>
      </c>
      <c r="M249" s="71"/>
      <c r="N249" s="71"/>
      <c r="O249" s="71"/>
      <c r="P249" s="71">
        <f>P250</f>
        <v>0</v>
      </c>
      <c r="Q249" s="71">
        <f t="shared" si="289"/>
        <v>63700</v>
      </c>
      <c r="R249" s="71">
        <f t="shared" si="289"/>
        <v>63700</v>
      </c>
      <c r="S249" s="71">
        <f t="shared" si="289"/>
        <v>0</v>
      </c>
      <c r="T249" s="71">
        <f t="shared" si="289"/>
        <v>63700</v>
      </c>
    </row>
    <row r="250" spans="1:20" s="1" customFormat="1" ht="25.5" hidden="1" customHeight="1" x14ac:dyDescent="0.25">
      <c r="A250" s="149"/>
      <c r="B250" s="160" t="s">
        <v>390</v>
      </c>
      <c r="C250" s="154"/>
      <c r="D250" s="154"/>
      <c r="E250" s="154"/>
      <c r="F250" s="70" t="s">
        <v>359</v>
      </c>
      <c r="G250" s="45" t="s">
        <v>302</v>
      </c>
      <c r="H250" s="45" t="s">
        <v>436</v>
      </c>
      <c r="I250" s="70" t="s">
        <v>391</v>
      </c>
      <c r="J250" s="71"/>
      <c r="K250" s="71"/>
      <c r="L250" s="71">
        <f t="shared" si="257"/>
        <v>0</v>
      </c>
      <c r="M250" s="71"/>
      <c r="N250" s="71"/>
      <c r="O250" s="71"/>
      <c r="P250" s="71"/>
      <c r="Q250" s="71">
        <v>63700</v>
      </c>
      <c r="R250" s="71">
        <f t="shared" ref="R250" si="290">P250+Q250</f>
        <v>63700</v>
      </c>
      <c r="S250" s="71"/>
      <c r="T250" s="71">
        <f t="shared" ref="T250" si="291">R250+S250</f>
        <v>63700</v>
      </c>
    </row>
    <row r="251" spans="1:20" s="1" customFormat="1" ht="12.75" hidden="1" customHeight="1" x14ac:dyDescent="0.25">
      <c r="A251" s="206" t="s">
        <v>437</v>
      </c>
      <c r="B251" s="207"/>
      <c r="C251" s="154"/>
      <c r="D251" s="154"/>
      <c r="E251" s="154"/>
      <c r="F251" s="70" t="s">
        <v>359</v>
      </c>
      <c r="G251" s="70" t="s">
        <v>302</v>
      </c>
      <c r="H251" s="70" t="s">
        <v>438</v>
      </c>
      <c r="I251" s="70"/>
      <c r="J251" s="71">
        <f>J252</f>
        <v>1172900</v>
      </c>
      <c r="K251" s="71">
        <f t="shared" ref="K251:T251" si="292">K252</f>
        <v>0</v>
      </c>
      <c r="L251" s="71">
        <f t="shared" si="257"/>
        <v>1172900</v>
      </c>
      <c r="M251" s="71">
        <f t="shared" si="292"/>
        <v>0</v>
      </c>
      <c r="N251" s="71">
        <f t="shared" si="292"/>
        <v>1172900</v>
      </c>
      <c r="O251" s="71">
        <f t="shared" si="292"/>
        <v>0</v>
      </c>
      <c r="P251" s="71">
        <f t="shared" si="292"/>
        <v>1172900</v>
      </c>
      <c r="Q251" s="71">
        <f t="shared" si="292"/>
        <v>0</v>
      </c>
      <c r="R251" s="71">
        <f t="shared" si="292"/>
        <v>1172900</v>
      </c>
      <c r="S251" s="71">
        <f t="shared" si="292"/>
        <v>0</v>
      </c>
      <c r="T251" s="71">
        <f t="shared" si="292"/>
        <v>1172900</v>
      </c>
    </row>
    <row r="252" spans="1:20" s="1" customFormat="1" ht="12.75" hidden="1" customHeight="1" x14ac:dyDescent="0.25">
      <c r="A252" s="206" t="s">
        <v>439</v>
      </c>
      <c r="B252" s="207"/>
      <c r="C252" s="154"/>
      <c r="D252" s="154"/>
      <c r="E252" s="154"/>
      <c r="F252" s="70" t="s">
        <v>359</v>
      </c>
      <c r="G252" s="70" t="s">
        <v>302</v>
      </c>
      <c r="H252" s="70" t="s">
        <v>440</v>
      </c>
      <c r="I252" s="70"/>
      <c r="J252" s="71">
        <f t="shared" ref="J252:T253" si="293">J253</f>
        <v>1172900</v>
      </c>
      <c r="K252" s="71">
        <f t="shared" si="293"/>
        <v>0</v>
      </c>
      <c r="L252" s="71">
        <f t="shared" si="257"/>
        <v>1172900</v>
      </c>
      <c r="M252" s="71">
        <f t="shared" si="293"/>
        <v>0</v>
      </c>
      <c r="N252" s="71">
        <f t="shared" si="293"/>
        <v>1172900</v>
      </c>
      <c r="O252" s="71">
        <f t="shared" si="293"/>
        <v>0</v>
      </c>
      <c r="P252" s="71">
        <f t="shared" si="293"/>
        <v>1172900</v>
      </c>
      <c r="Q252" s="71">
        <f t="shared" si="293"/>
        <v>0</v>
      </c>
      <c r="R252" s="71">
        <f t="shared" si="293"/>
        <v>1172900</v>
      </c>
      <c r="S252" s="71">
        <f t="shared" si="293"/>
        <v>0</v>
      </c>
      <c r="T252" s="71">
        <f t="shared" si="293"/>
        <v>1172900</v>
      </c>
    </row>
    <row r="253" spans="1:20" s="1" customFormat="1" ht="12.75" hidden="1" customHeight="1" x14ac:dyDescent="0.25">
      <c r="A253" s="160"/>
      <c r="B253" s="154" t="s">
        <v>367</v>
      </c>
      <c r="C253" s="154"/>
      <c r="D253" s="154"/>
      <c r="E253" s="154"/>
      <c r="F253" s="70" t="s">
        <v>359</v>
      </c>
      <c r="G253" s="70" t="s">
        <v>302</v>
      </c>
      <c r="H253" s="70" t="s">
        <v>440</v>
      </c>
      <c r="I253" s="70" t="s">
        <v>368</v>
      </c>
      <c r="J253" s="71">
        <f t="shared" si="293"/>
        <v>1172900</v>
      </c>
      <c r="K253" s="71">
        <f t="shared" si="293"/>
        <v>0</v>
      </c>
      <c r="L253" s="71">
        <f t="shared" si="257"/>
        <v>1172900</v>
      </c>
      <c r="M253" s="71">
        <f t="shared" si="293"/>
        <v>0</v>
      </c>
      <c r="N253" s="71">
        <f t="shared" si="293"/>
        <v>1172900</v>
      </c>
      <c r="O253" s="71">
        <f t="shared" si="293"/>
        <v>0</v>
      </c>
      <c r="P253" s="71">
        <f t="shared" si="293"/>
        <v>1172900</v>
      </c>
      <c r="Q253" s="71">
        <f t="shared" si="293"/>
        <v>0</v>
      </c>
      <c r="R253" s="71">
        <f t="shared" si="293"/>
        <v>1172900</v>
      </c>
      <c r="S253" s="71">
        <f t="shared" si="293"/>
        <v>0</v>
      </c>
      <c r="T253" s="71">
        <f t="shared" si="293"/>
        <v>1172900</v>
      </c>
    </row>
    <row r="254" spans="1:20" s="1" customFormat="1" ht="12.75" hidden="1" customHeight="1" x14ac:dyDescent="0.25">
      <c r="A254" s="160"/>
      <c r="B254" s="160" t="s">
        <v>390</v>
      </c>
      <c r="C254" s="160"/>
      <c r="D254" s="160"/>
      <c r="E254" s="160"/>
      <c r="F254" s="70" t="s">
        <v>359</v>
      </c>
      <c r="G254" s="70" t="s">
        <v>302</v>
      </c>
      <c r="H254" s="70" t="s">
        <v>440</v>
      </c>
      <c r="I254" s="70" t="s">
        <v>391</v>
      </c>
      <c r="J254" s="71">
        <v>1172900</v>
      </c>
      <c r="K254" s="71"/>
      <c r="L254" s="71">
        <f t="shared" si="257"/>
        <v>1172900</v>
      </c>
      <c r="M254" s="71"/>
      <c r="N254" s="71">
        <f>L254+M254</f>
        <v>1172900</v>
      </c>
      <c r="O254" s="71"/>
      <c r="P254" s="71">
        <f t="shared" ref="P254" si="294">N254+O254</f>
        <v>1172900</v>
      </c>
      <c r="Q254" s="71"/>
      <c r="R254" s="71">
        <f t="shared" ref="R254" si="295">P254+Q254</f>
        <v>1172900</v>
      </c>
      <c r="S254" s="71"/>
      <c r="T254" s="71">
        <f t="shared" ref="T254" si="296">R254+S254</f>
        <v>1172900</v>
      </c>
    </row>
    <row r="255" spans="1:20" s="1" customFormat="1" ht="25.5" hidden="1" customHeight="1" x14ac:dyDescent="0.25">
      <c r="A255" s="206" t="s">
        <v>286</v>
      </c>
      <c r="B255" s="207"/>
      <c r="C255" s="154"/>
      <c r="D255" s="154"/>
      <c r="E255" s="154"/>
      <c r="F255" s="45" t="s">
        <v>359</v>
      </c>
      <c r="G255" s="70" t="s">
        <v>302</v>
      </c>
      <c r="H255" s="45" t="s">
        <v>287</v>
      </c>
      <c r="I255" s="45"/>
      <c r="J255" s="41">
        <f>J256</f>
        <v>63415629.229999997</v>
      </c>
      <c r="K255" s="41">
        <f t="shared" ref="K255:T255" si="297">K256</f>
        <v>-1382300</v>
      </c>
      <c r="L255" s="71">
        <f t="shared" si="257"/>
        <v>62033329.229999997</v>
      </c>
      <c r="M255" s="41">
        <f t="shared" si="297"/>
        <v>0</v>
      </c>
      <c r="N255" s="41">
        <f t="shared" si="297"/>
        <v>62033329.229999997</v>
      </c>
      <c r="O255" s="41">
        <f t="shared" si="297"/>
        <v>0</v>
      </c>
      <c r="P255" s="41">
        <f t="shared" si="297"/>
        <v>62033329.229999997</v>
      </c>
      <c r="Q255" s="41">
        <f t="shared" si="297"/>
        <v>0</v>
      </c>
      <c r="R255" s="41">
        <f t="shared" si="297"/>
        <v>62033329.229999997</v>
      </c>
      <c r="S255" s="41">
        <f t="shared" si="297"/>
        <v>0</v>
      </c>
      <c r="T255" s="41">
        <f t="shared" si="297"/>
        <v>62033329.229999997</v>
      </c>
    </row>
    <row r="256" spans="1:20" s="1" customFormat="1" ht="38.25" hidden="1" customHeight="1" x14ac:dyDescent="0.25">
      <c r="A256" s="206" t="s">
        <v>288</v>
      </c>
      <c r="B256" s="207"/>
      <c r="C256" s="154"/>
      <c r="D256" s="154"/>
      <c r="E256" s="154"/>
      <c r="F256" s="70" t="s">
        <v>359</v>
      </c>
      <c r="G256" s="70" t="s">
        <v>302</v>
      </c>
      <c r="H256" s="70" t="s">
        <v>289</v>
      </c>
      <c r="I256" s="70"/>
      <c r="J256" s="71">
        <f>J257+J265+J260</f>
        <v>63415629.229999997</v>
      </c>
      <c r="K256" s="71">
        <f t="shared" ref="K256:T256" si="298">K257+K265+K260</f>
        <v>-1382300</v>
      </c>
      <c r="L256" s="71">
        <f t="shared" si="257"/>
        <v>62033329.229999997</v>
      </c>
      <c r="M256" s="71">
        <f t="shared" si="298"/>
        <v>0</v>
      </c>
      <c r="N256" s="71">
        <f t="shared" si="298"/>
        <v>62033329.229999997</v>
      </c>
      <c r="O256" s="71">
        <f t="shared" si="298"/>
        <v>0</v>
      </c>
      <c r="P256" s="71">
        <f t="shared" si="298"/>
        <v>62033329.229999997</v>
      </c>
      <c r="Q256" s="71">
        <f t="shared" si="298"/>
        <v>0</v>
      </c>
      <c r="R256" s="71">
        <f t="shared" si="298"/>
        <v>62033329.229999997</v>
      </c>
      <c r="S256" s="71">
        <f t="shared" si="298"/>
        <v>0</v>
      </c>
      <c r="T256" s="71">
        <f t="shared" si="298"/>
        <v>62033329.229999997</v>
      </c>
    </row>
    <row r="257" spans="1:20" s="1" customFormat="1" ht="12.75" hidden="1" customHeight="1" x14ac:dyDescent="0.25">
      <c r="A257" s="206" t="s">
        <v>441</v>
      </c>
      <c r="B257" s="207"/>
      <c r="C257" s="154"/>
      <c r="D257" s="154"/>
      <c r="E257" s="154"/>
      <c r="F257" s="70" t="s">
        <v>359</v>
      </c>
      <c r="G257" s="70" t="s">
        <v>302</v>
      </c>
      <c r="H257" s="70" t="s">
        <v>442</v>
      </c>
      <c r="I257" s="70"/>
      <c r="J257" s="71">
        <f t="shared" ref="J257:T258" si="299">J258</f>
        <v>59263749.229999997</v>
      </c>
      <c r="K257" s="71">
        <f t="shared" si="299"/>
        <v>0</v>
      </c>
      <c r="L257" s="71">
        <f t="shared" si="257"/>
        <v>59263749.229999997</v>
      </c>
      <c r="M257" s="71">
        <f t="shared" si="299"/>
        <v>0</v>
      </c>
      <c r="N257" s="71">
        <f t="shared" si="299"/>
        <v>59263749.229999997</v>
      </c>
      <c r="O257" s="71">
        <f t="shared" si="299"/>
        <v>0</v>
      </c>
      <c r="P257" s="71">
        <f t="shared" si="299"/>
        <v>59263749.229999997</v>
      </c>
      <c r="Q257" s="71">
        <f t="shared" si="299"/>
        <v>0</v>
      </c>
      <c r="R257" s="71">
        <f t="shared" si="299"/>
        <v>59263749.229999997</v>
      </c>
      <c r="S257" s="71">
        <f t="shared" si="299"/>
        <v>0</v>
      </c>
      <c r="T257" s="71">
        <f t="shared" si="299"/>
        <v>59263749.229999997</v>
      </c>
    </row>
    <row r="258" spans="1:20" s="1" customFormat="1" ht="12.75" hidden="1" customHeight="1" x14ac:dyDescent="0.25">
      <c r="A258" s="160"/>
      <c r="B258" s="154" t="s">
        <v>367</v>
      </c>
      <c r="C258" s="154"/>
      <c r="D258" s="154"/>
      <c r="E258" s="154"/>
      <c r="F258" s="70" t="s">
        <v>359</v>
      </c>
      <c r="G258" s="70" t="s">
        <v>302</v>
      </c>
      <c r="H258" s="70" t="s">
        <v>442</v>
      </c>
      <c r="I258" s="70" t="s">
        <v>368</v>
      </c>
      <c r="J258" s="71">
        <f t="shared" si="299"/>
        <v>59263749.229999997</v>
      </c>
      <c r="K258" s="71">
        <f t="shared" si="299"/>
        <v>0</v>
      </c>
      <c r="L258" s="71">
        <f t="shared" si="257"/>
        <v>59263749.229999997</v>
      </c>
      <c r="M258" s="71">
        <f t="shared" si="299"/>
        <v>0</v>
      </c>
      <c r="N258" s="71">
        <f t="shared" si="299"/>
        <v>59263749.229999997</v>
      </c>
      <c r="O258" s="71">
        <f t="shared" si="299"/>
        <v>0</v>
      </c>
      <c r="P258" s="71">
        <f t="shared" si="299"/>
        <v>59263749.229999997</v>
      </c>
      <c r="Q258" s="71">
        <f t="shared" si="299"/>
        <v>0</v>
      </c>
      <c r="R258" s="71">
        <f t="shared" si="299"/>
        <v>59263749.229999997</v>
      </c>
      <c r="S258" s="71">
        <f t="shared" si="299"/>
        <v>0</v>
      </c>
      <c r="T258" s="71">
        <f t="shared" si="299"/>
        <v>59263749.229999997</v>
      </c>
    </row>
    <row r="259" spans="1:20" s="1" customFormat="1" ht="25.5" hidden="1" customHeight="1" x14ac:dyDescent="0.25">
      <c r="A259" s="154"/>
      <c r="B259" s="154" t="s">
        <v>369</v>
      </c>
      <c r="C259" s="154"/>
      <c r="D259" s="154"/>
      <c r="E259" s="154"/>
      <c r="F259" s="70" t="s">
        <v>359</v>
      </c>
      <c r="G259" s="45" t="s">
        <v>302</v>
      </c>
      <c r="H259" s="45" t="s">
        <v>442</v>
      </c>
      <c r="I259" s="70" t="s">
        <v>370</v>
      </c>
      <c r="J259" s="71">
        <v>59263749.229999997</v>
      </c>
      <c r="K259" s="71"/>
      <c r="L259" s="71">
        <f t="shared" si="257"/>
        <v>59263749.229999997</v>
      </c>
      <c r="M259" s="71"/>
      <c r="N259" s="71">
        <f>L259+M259</f>
        <v>59263749.229999997</v>
      </c>
      <c r="O259" s="71"/>
      <c r="P259" s="71">
        <f t="shared" ref="P259" si="300">N259+O259</f>
        <v>59263749.229999997</v>
      </c>
      <c r="Q259" s="71"/>
      <c r="R259" s="71">
        <f t="shared" ref="R259" si="301">P259+Q259</f>
        <v>59263749.229999997</v>
      </c>
      <c r="S259" s="71"/>
      <c r="T259" s="71">
        <f t="shared" ref="T259" si="302">R259+S259</f>
        <v>59263749.229999997</v>
      </c>
    </row>
    <row r="260" spans="1:20" s="1" customFormat="1" ht="25.5" hidden="1" customHeight="1" x14ac:dyDescent="0.25">
      <c r="A260" s="206" t="s">
        <v>374</v>
      </c>
      <c r="B260" s="207"/>
      <c r="C260" s="154"/>
      <c r="D260" s="154"/>
      <c r="E260" s="154"/>
      <c r="F260" s="70" t="s">
        <v>359</v>
      </c>
      <c r="G260" s="70" t="s">
        <v>302</v>
      </c>
      <c r="H260" s="70" t="s">
        <v>375</v>
      </c>
      <c r="I260" s="70"/>
      <c r="J260" s="71">
        <f>J261+J263</f>
        <v>4132800</v>
      </c>
      <c r="K260" s="71">
        <f t="shared" ref="K260:T260" si="303">K261+K263</f>
        <v>-1382300</v>
      </c>
      <c r="L260" s="71">
        <f t="shared" si="257"/>
        <v>2750500</v>
      </c>
      <c r="M260" s="71">
        <f t="shared" si="303"/>
        <v>0</v>
      </c>
      <c r="N260" s="71">
        <f t="shared" si="303"/>
        <v>2750500</v>
      </c>
      <c r="O260" s="71">
        <f t="shared" si="303"/>
        <v>0</v>
      </c>
      <c r="P260" s="71">
        <f t="shared" si="303"/>
        <v>2750500</v>
      </c>
      <c r="Q260" s="71">
        <f t="shared" si="303"/>
        <v>0</v>
      </c>
      <c r="R260" s="71">
        <f t="shared" si="303"/>
        <v>2750500</v>
      </c>
      <c r="S260" s="71">
        <f t="shared" si="303"/>
        <v>0</v>
      </c>
      <c r="T260" s="71">
        <f t="shared" si="303"/>
        <v>2750500</v>
      </c>
    </row>
    <row r="261" spans="1:20" s="1" customFormat="1" ht="38.25" hidden="1" customHeight="1" x14ac:dyDescent="0.25">
      <c r="A261" s="72"/>
      <c r="B261" s="160" t="s">
        <v>376</v>
      </c>
      <c r="C261" s="160"/>
      <c r="D261" s="160"/>
      <c r="E261" s="160"/>
      <c r="F261" s="70" t="s">
        <v>359</v>
      </c>
      <c r="G261" s="70" t="s">
        <v>302</v>
      </c>
      <c r="H261" s="70" t="s">
        <v>375</v>
      </c>
      <c r="I261" s="70" t="s">
        <v>377</v>
      </c>
      <c r="J261" s="71">
        <f t="shared" ref="J261:T261" si="304">J262</f>
        <v>4132800</v>
      </c>
      <c r="K261" s="71">
        <f t="shared" si="304"/>
        <v>-4132800</v>
      </c>
      <c r="L261" s="71">
        <f t="shared" si="257"/>
        <v>0</v>
      </c>
      <c r="M261" s="71">
        <f t="shared" si="304"/>
        <v>0</v>
      </c>
      <c r="N261" s="71">
        <f t="shared" si="304"/>
        <v>0</v>
      </c>
      <c r="O261" s="71">
        <f t="shared" si="304"/>
        <v>0</v>
      </c>
      <c r="P261" s="71">
        <f t="shared" si="304"/>
        <v>0</v>
      </c>
      <c r="Q261" s="71">
        <f t="shared" si="304"/>
        <v>0</v>
      </c>
      <c r="R261" s="71">
        <f t="shared" si="304"/>
        <v>0</v>
      </c>
      <c r="S261" s="71">
        <f t="shared" si="304"/>
        <v>0</v>
      </c>
      <c r="T261" s="71">
        <f t="shared" si="304"/>
        <v>0</v>
      </c>
    </row>
    <row r="262" spans="1:20" s="1" customFormat="1" ht="12.75" hidden="1" customHeight="1" x14ac:dyDescent="0.25">
      <c r="A262" s="72"/>
      <c r="B262" s="154" t="s">
        <v>378</v>
      </c>
      <c r="C262" s="154"/>
      <c r="D262" s="154"/>
      <c r="E262" s="154"/>
      <c r="F262" s="70" t="s">
        <v>359</v>
      </c>
      <c r="G262" s="70" t="s">
        <v>302</v>
      </c>
      <c r="H262" s="70" t="s">
        <v>375</v>
      </c>
      <c r="I262" s="70" t="s">
        <v>379</v>
      </c>
      <c r="J262" s="71">
        <v>4132800</v>
      </c>
      <c r="K262" s="71">
        <v>-4132800</v>
      </c>
      <c r="L262" s="71">
        <f t="shared" si="257"/>
        <v>0</v>
      </c>
      <c r="M262" s="71"/>
      <c r="N262" s="71">
        <f>L262+M262</f>
        <v>0</v>
      </c>
      <c r="O262" s="71"/>
      <c r="P262" s="71">
        <f t="shared" ref="P262" si="305">N262+O262</f>
        <v>0</v>
      </c>
      <c r="Q262" s="71"/>
      <c r="R262" s="71">
        <f t="shared" ref="R262" si="306">P262+Q262</f>
        <v>0</v>
      </c>
      <c r="S262" s="71"/>
      <c r="T262" s="71">
        <f t="shared" ref="T262" si="307">R262+S262</f>
        <v>0</v>
      </c>
    </row>
    <row r="263" spans="1:20" s="1" customFormat="1" ht="12.75" hidden="1" customHeight="1" x14ac:dyDescent="0.25">
      <c r="A263" s="72"/>
      <c r="B263" s="154" t="s">
        <v>367</v>
      </c>
      <c r="C263" s="154"/>
      <c r="D263" s="154"/>
      <c r="E263" s="154"/>
      <c r="F263" s="70" t="s">
        <v>359</v>
      </c>
      <c r="G263" s="70" t="s">
        <v>302</v>
      </c>
      <c r="H263" s="70" t="s">
        <v>375</v>
      </c>
      <c r="I263" s="70" t="s">
        <v>368</v>
      </c>
      <c r="J263" s="71">
        <f>J264</f>
        <v>0</v>
      </c>
      <c r="K263" s="71">
        <f t="shared" ref="K263:T263" si="308">K264</f>
        <v>2750500</v>
      </c>
      <c r="L263" s="71">
        <f t="shared" si="257"/>
        <v>2750500</v>
      </c>
      <c r="M263" s="71">
        <f t="shared" si="308"/>
        <v>0</v>
      </c>
      <c r="N263" s="71">
        <f t="shared" si="308"/>
        <v>2750500</v>
      </c>
      <c r="O263" s="71">
        <f t="shared" si="308"/>
        <v>0</v>
      </c>
      <c r="P263" s="71">
        <f t="shared" si="308"/>
        <v>2750500</v>
      </c>
      <c r="Q263" s="71">
        <f t="shared" si="308"/>
        <v>0</v>
      </c>
      <c r="R263" s="71">
        <f t="shared" si="308"/>
        <v>2750500</v>
      </c>
      <c r="S263" s="71">
        <f t="shared" si="308"/>
        <v>0</v>
      </c>
      <c r="T263" s="71">
        <f t="shared" si="308"/>
        <v>2750500</v>
      </c>
    </row>
    <row r="264" spans="1:20" s="1" customFormat="1" ht="25.5" hidden="1" customHeight="1" x14ac:dyDescent="0.25">
      <c r="A264" s="72"/>
      <c r="B264" s="154" t="s">
        <v>369</v>
      </c>
      <c r="C264" s="154"/>
      <c r="D264" s="154"/>
      <c r="E264" s="154"/>
      <c r="F264" s="70" t="s">
        <v>359</v>
      </c>
      <c r="G264" s="70" t="s">
        <v>302</v>
      </c>
      <c r="H264" s="70" t="s">
        <v>375</v>
      </c>
      <c r="I264" s="70" t="s">
        <v>370</v>
      </c>
      <c r="J264" s="71"/>
      <c r="K264" s="71">
        <f>4132800-1382300</f>
        <v>2750500</v>
      </c>
      <c r="L264" s="71">
        <f t="shared" si="257"/>
        <v>2750500</v>
      </c>
      <c r="M264" s="71"/>
      <c r="N264" s="71">
        <f>L264+M264</f>
        <v>2750500</v>
      </c>
      <c r="O264" s="71"/>
      <c r="P264" s="71">
        <f t="shared" ref="P264" si="309">N264+O264</f>
        <v>2750500</v>
      </c>
      <c r="Q264" s="71"/>
      <c r="R264" s="71">
        <f t="shared" ref="R264" si="310">P264+Q264</f>
        <v>2750500</v>
      </c>
      <c r="S264" s="71"/>
      <c r="T264" s="71">
        <f t="shared" ref="T264" si="311">R264+S264</f>
        <v>2750500</v>
      </c>
    </row>
    <row r="265" spans="1:20" s="1" customFormat="1" ht="15.75" hidden="1" customHeight="1" x14ac:dyDescent="0.25">
      <c r="A265" s="206" t="s">
        <v>380</v>
      </c>
      <c r="B265" s="207"/>
      <c r="C265" s="154"/>
      <c r="D265" s="154"/>
      <c r="E265" s="154"/>
      <c r="F265" s="70" t="s">
        <v>359</v>
      </c>
      <c r="G265" s="70" t="s">
        <v>302</v>
      </c>
      <c r="H265" s="70" t="s">
        <v>381</v>
      </c>
      <c r="I265" s="70"/>
      <c r="J265" s="71">
        <f>J266+J268</f>
        <v>19080</v>
      </c>
      <c r="K265" s="71">
        <f t="shared" ref="K265:T265" si="312">K266+K268</f>
        <v>0</v>
      </c>
      <c r="L265" s="71">
        <f t="shared" si="257"/>
        <v>19080</v>
      </c>
      <c r="M265" s="71">
        <f t="shared" si="312"/>
        <v>0</v>
      </c>
      <c r="N265" s="71">
        <f t="shared" si="312"/>
        <v>19080</v>
      </c>
      <c r="O265" s="71">
        <f t="shared" si="312"/>
        <v>0</v>
      </c>
      <c r="P265" s="71">
        <f t="shared" si="312"/>
        <v>19080</v>
      </c>
      <c r="Q265" s="71">
        <f t="shared" si="312"/>
        <v>0</v>
      </c>
      <c r="R265" s="71">
        <f t="shared" si="312"/>
        <v>19080</v>
      </c>
      <c r="S265" s="71">
        <f t="shared" si="312"/>
        <v>0</v>
      </c>
      <c r="T265" s="71">
        <f t="shared" si="312"/>
        <v>19080</v>
      </c>
    </row>
    <row r="266" spans="1:20" s="1" customFormat="1" ht="12.75" hidden="1" customHeight="1" x14ac:dyDescent="0.25">
      <c r="A266" s="72"/>
      <c r="B266" s="160" t="s">
        <v>376</v>
      </c>
      <c r="C266" s="160"/>
      <c r="D266" s="160"/>
      <c r="E266" s="160"/>
      <c r="F266" s="70" t="s">
        <v>359</v>
      </c>
      <c r="G266" s="70" t="s">
        <v>302</v>
      </c>
      <c r="H266" s="70" t="s">
        <v>381</v>
      </c>
      <c r="I266" s="70" t="s">
        <v>377</v>
      </c>
      <c r="J266" s="71">
        <f t="shared" ref="J266:T266" si="313">J267</f>
        <v>19080</v>
      </c>
      <c r="K266" s="71">
        <f t="shared" si="313"/>
        <v>-19080</v>
      </c>
      <c r="L266" s="71">
        <f t="shared" si="257"/>
        <v>0</v>
      </c>
      <c r="M266" s="71">
        <f t="shared" si="313"/>
        <v>0</v>
      </c>
      <c r="N266" s="71">
        <f t="shared" si="313"/>
        <v>0</v>
      </c>
      <c r="O266" s="71">
        <f t="shared" si="313"/>
        <v>0</v>
      </c>
      <c r="P266" s="71">
        <f t="shared" si="313"/>
        <v>0</v>
      </c>
      <c r="Q266" s="71">
        <f t="shared" si="313"/>
        <v>0</v>
      </c>
      <c r="R266" s="71">
        <f t="shared" si="313"/>
        <v>0</v>
      </c>
      <c r="S266" s="71">
        <f t="shared" si="313"/>
        <v>0</v>
      </c>
      <c r="T266" s="71">
        <f t="shared" si="313"/>
        <v>0</v>
      </c>
    </row>
    <row r="267" spans="1:20" s="1" customFormat="1" ht="12.75" hidden="1" customHeight="1" x14ac:dyDescent="0.25">
      <c r="A267" s="72"/>
      <c r="B267" s="154" t="s">
        <v>382</v>
      </c>
      <c r="C267" s="154"/>
      <c r="D267" s="154"/>
      <c r="E267" s="154"/>
      <c r="F267" s="70" t="s">
        <v>359</v>
      </c>
      <c r="G267" s="70" t="s">
        <v>302</v>
      </c>
      <c r="H267" s="70" t="s">
        <v>381</v>
      </c>
      <c r="I267" s="70" t="s">
        <v>383</v>
      </c>
      <c r="J267" s="71">
        <v>19080</v>
      </c>
      <c r="K267" s="71">
        <v>-19080</v>
      </c>
      <c r="L267" s="71">
        <f t="shared" si="257"/>
        <v>0</v>
      </c>
      <c r="M267" s="71"/>
      <c r="N267" s="71">
        <f>L267+M267</f>
        <v>0</v>
      </c>
      <c r="O267" s="71"/>
      <c r="P267" s="71">
        <f t="shared" ref="P267" si="314">N267+O267</f>
        <v>0</v>
      </c>
      <c r="Q267" s="71"/>
      <c r="R267" s="71">
        <f t="shared" ref="R267" si="315">P267+Q267</f>
        <v>0</v>
      </c>
      <c r="S267" s="71"/>
      <c r="T267" s="71">
        <f t="shared" ref="T267" si="316">R267+S267</f>
        <v>0</v>
      </c>
    </row>
    <row r="268" spans="1:20" s="1" customFormat="1" ht="25.5" hidden="1" x14ac:dyDescent="0.25">
      <c r="A268" s="72"/>
      <c r="B268" s="154" t="s">
        <v>367</v>
      </c>
      <c r="C268" s="154"/>
      <c r="D268" s="154"/>
      <c r="E268" s="154"/>
      <c r="F268" s="70" t="s">
        <v>359</v>
      </c>
      <c r="G268" s="70" t="s">
        <v>302</v>
      </c>
      <c r="H268" s="70" t="s">
        <v>381</v>
      </c>
      <c r="I268" s="70" t="s">
        <v>368</v>
      </c>
      <c r="J268" s="71">
        <f>J269</f>
        <v>0</v>
      </c>
      <c r="K268" s="71">
        <f t="shared" ref="K268:T268" si="317">K269</f>
        <v>19080</v>
      </c>
      <c r="L268" s="71">
        <f t="shared" si="257"/>
        <v>19080</v>
      </c>
      <c r="M268" s="71">
        <f t="shared" si="317"/>
        <v>0</v>
      </c>
      <c r="N268" s="71">
        <f t="shared" si="317"/>
        <v>19080</v>
      </c>
      <c r="O268" s="71">
        <f t="shared" si="317"/>
        <v>0</v>
      </c>
      <c r="P268" s="71">
        <f t="shared" si="317"/>
        <v>19080</v>
      </c>
      <c r="Q268" s="71">
        <f t="shared" si="317"/>
        <v>0</v>
      </c>
      <c r="R268" s="71">
        <f t="shared" si="317"/>
        <v>19080</v>
      </c>
      <c r="S268" s="71">
        <f t="shared" si="317"/>
        <v>0</v>
      </c>
      <c r="T268" s="71">
        <f t="shared" si="317"/>
        <v>19080</v>
      </c>
    </row>
    <row r="269" spans="1:20" s="1" customFormat="1" ht="38.25" hidden="1" x14ac:dyDescent="0.25">
      <c r="A269" s="72"/>
      <c r="B269" s="154" t="s">
        <v>369</v>
      </c>
      <c r="C269" s="154"/>
      <c r="D269" s="154"/>
      <c r="E269" s="154"/>
      <c r="F269" s="70" t="s">
        <v>359</v>
      </c>
      <c r="G269" s="70" t="s">
        <v>302</v>
      </c>
      <c r="H269" s="70" t="s">
        <v>381</v>
      </c>
      <c r="I269" s="70" t="s">
        <v>370</v>
      </c>
      <c r="J269" s="71"/>
      <c r="K269" s="71">
        <f>19080</f>
        <v>19080</v>
      </c>
      <c r="L269" s="71">
        <f t="shared" si="257"/>
        <v>19080</v>
      </c>
      <c r="M269" s="71"/>
      <c r="N269" s="71">
        <f>L269+M269</f>
        <v>19080</v>
      </c>
      <c r="O269" s="71"/>
      <c r="P269" s="71">
        <f>N269+O269</f>
        <v>19080</v>
      </c>
      <c r="Q269" s="71"/>
      <c r="R269" s="71">
        <f>P269+Q269</f>
        <v>19080</v>
      </c>
      <c r="S269" s="71"/>
      <c r="T269" s="71">
        <f>R269+S269</f>
        <v>19080</v>
      </c>
    </row>
    <row r="270" spans="1:20" s="69" customFormat="1" ht="15" customHeight="1" x14ac:dyDescent="0.25">
      <c r="A270" s="206" t="s">
        <v>386</v>
      </c>
      <c r="B270" s="207"/>
      <c r="C270" s="154"/>
      <c r="D270" s="154"/>
      <c r="E270" s="154"/>
      <c r="F270" s="70" t="s">
        <v>359</v>
      </c>
      <c r="G270" s="70" t="s">
        <v>302</v>
      </c>
      <c r="H270" s="70" t="s">
        <v>387</v>
      </c>
      <c r="I270" s="70"/>
      <c r="J270" s="71">
        <f>J271+J274</f>
        <v>2392400</v>
      </c>
      <c r="K270" s="71">
        <f t="shared" ref="K270:T270" si="318">K271+K274</f>
        <v>3768861</v>
      </c>
      <c r="L270" s="71">
        <f t="shared" si="318"/>
        <v>6161261</v>
      </c>
      <c r="M270" s="71">
        <f t="shared" si="318"/>
        <v>697008</v>
      </c>
      <c r="N270" s="71">
        <f t="shared" si="318"/>
        <v>6858269</v>
      </c>
      <c r="O270" s="71">
        <f t="shared" si="318"/>
        <v>-560366</v>
      </c>
      <c r="P270" s="71">
        <f t="shared" si="318"/>
        <v>6297903</v>
      </c>
      <c r="Q270" s="71">
        <f t="shared" si="318"/>
        <v>-117010</v>
      </c>
      <c r="R270" s="71">
        <f t="shared" si="318"/>
        <v>6180893</v>
      </c>
      <c r="S270" s="71">
        <f t="shared" si="318"/>
        <v>-2256300</v>
      </c>
      <c r="T270" s="71">
        <f t="shared" si="318"/>
        <v>3924593</v>
      </c>
    </row>
    <row r="271" spans="1:20" s="1" customFormat="1" ht="15" customHeight="1" x14ac:dyDescent="0.25">
      <c r="A271" s="154"/>
      <c r="B271" s="154" t="s">
        <v>352</v>
      </c>
      <c r="C271" s="154"/>
      <c r="D271" s="154"/>
      <c r="E271" s="154"/>
      <c r="F271" s="45" t="s">
        <v>359</v>
      </c>
      <c r="G271" s="70" t="s">
        <v>302</v>
      </c>
      <c r="H271" s="45" t="s">
        <v>387</v>
      </c>
      <c r="I271" s="45" t="s">
        <v>353</v>
      </c>
      <c r="J271" s="71">
        <f>J273+J272</f>
        <v>2392400</v>
      </c>
      <c r="K271" s="71">
        <f t="shared" ref="K271:T271" si="319">K273+K272</f>
        <v>3768861</v>
      </c>
      <c r="L271" s="71">
        <f t="shared" si="257"/>
        <v>6161261</v>
      </c>
      <c r="M271" s="71">
        <f t="shared" si="319"/>
        <v>-887528</v>
      </c>
      <c r="N271" s="71">
        <f t="shared" si="319"/>
        <v>5273733</v>
      </c>
      <c r="O271" s="71">
        <f t="shared" si="319"/>
        <v>-560366</v>
      </c>
      <c r="P271" s="71">
        <f t="shared" si="319"/>
        <v>4713367</v>
      </c>
      <c r="Q271" s="71">
        <f t="shared" si="319"/>
        <v>-437510</v>
      </c>
      <c r="R271" s="71">
        <f t="shared" si="319"/>
        <v>4275857</v>
      </c>
      <c r="S271" s="71">
        <f t="shared" si="319"/>
        <v>-2256300</v>
      </c>
      <c r="T271" s="71">
        <f t="shared" si="319"/>
        <v>2019557</v>
      </c>
    </row>
    <row r="272" spans="1:20" s="1" customFormat="1" ht="28.5" customHeight="1" x14ac:dyDescent="0.25">
      <c r="A272" s="154"/>
      <c r="B272" s="154" t="s">
        <v>354</v>
      </c>
      <c r="C272" s="154"/>
      <c r="D272" s="154"/>
      <c r="E272" s="154"/>
      <c r="F272" s="45" t="s">
        <v>359</v>
      </c>
      <c r="G272" s="70" t="s">
        <v>302</v>
      </c>
      <c r="H272" s="45" t="s">
        <v>387</v>
      </c>
      <c r="I272" s="45" t="s">
        <v>355</v>
      </c>
      <c r="J272" s="71"/>
      <c r="K272" s="71">
        <f>2392400+2518061-550000+133400+1500000+167400</f>
        <v>6161261</v>
      </c>
      <c r="L272" s="71">
        <f t="shared" si="257"/>
        <v>6161261</v>
      </c>
      <c r="M272" s="71">
        <f>-699992-88000-99536</f>
        <v>-887528</v>
      </c>
      <c r="N272" s="71">
        <f>L272+M272</f>
        <v>5273733</v>
      </c>
      <c r="O272" s="71">
        <v>-560366</v>
      </c>
      <c r="P272" s="71">
        <f t="shared" ref="P272:P273" si="320">N272+O272</f>
        <v>4713367</v>
      </c>
      <c r="Q272" s="71">
        <v>-437510</v>
      </c>
      <c r="R272" s="71">
        <f t="shared" ref="R272:R273" si="321">P272+Q272</f>
        <v>4275857</v>
      </c>
      <c r="S272" s="71">
        <f>-2170300-86000</f>
        <v>-2256300</v>
      </c>
      <c r="T272" s="71">
        <f t="shared" ref="T272:T273" si="322">R272+S272</f>
        <v>2019557</v>
      </c>
    </row>
    <row r="273" spans="1:20" s="1" customFormat="1" ht="12.75" hidden="1" customHeight="1" x14ac:dyDescent="0.25">
      <c r="A273" s="154"/>
      <c r="B273" s="154" t="s">
        <v>388</v>
      </c>
      <c r="C273" s="154"/>
      <c r="D273" s="154"/>
      <c r="E273" s="154"/>
      <c r="F273" s="45" t="s">
        <v>359</v>
      </c>
      <c r="G273" s="70" t="s">
        <v>302</v>
      </c>
      <c r="H273" s="45" t="s">
        <v>387</v>
      </c>
      <c r="I273" s="45" t="s">
        <v>389</v>
      </c>
      <c r="J273" s="71">
        <f>3842400-800000-650000</f>
        <v>2392400</v>
      </c>
      <c r="K273" s="71">
        <v>-2392400</v>
      </c>
      <c r="L273" s="71">
        <f t="shared" si="257"/>
        <v>0</v>
      </c>
      <c r="M273" s="71"/>
      <c r="N273" s="71">
        <f>L273+M273</f>
        <v>0</v>
      </c>
      <c r="O273" s="71"/>
      <c r="P273" s="71">
        <f t="shared" si="320"/>
        <v>0</v>
      </c>
      <c r="Q273" s="71"/>
      <c r="R273" s="71">
        <f t="shared" si="321"/>
        <v>0</v>
      </c>
      <c r="S273" s="71"/>
      <c r="T273" s="71">
        <f t="shared" si="322"/>
        <v>0</v>
      </c>
    </row>
    <row r="274" spans="1:20" s="1" customFormat="1" ht="25.5" hidden="1" customHeight="1" x14ac:dyDescent="0.25">
      <c r="A274" s="149"/>
      <c r="B274" s="154" t="s">
        <v>367</v>
      </c>
      <c r="C274" s="154"/>
      <c r="D274" s="154"/>
      <c r="E274" s="154"/>
      <c r="F274" s="70" t="s">
        <v>359</v>
      </c>
      <c r="G274" s="70" t="s">
        <v>302</v>
      </c>
      <c r="H274" s="45" t="s">
        <v>387</v>
      </c>
      <c r="I274" s="70" t="s">
        <v>368</v>
      </c>
      <c r="J274" s="71"/>
      <c r="K274" s="71"/>
      <c r="L274" s="71">
        <f t="shared" si="257"/>
        <v>0</v>
      </c>
      <c r="M274" s="71">
        <f t="shared" ref="M274:T274" si="323">M275</f>
        <v>1584536</v>
      </c>
      <c r="N274" s="71">
        <f t="shared" si="323"/>
        <v>1584536</v>
      </c>
      <c r="O274" s="71">
        <f t="shared" si="323"/>
        <v>0</v>
      </c>
      <c r="P274" s="71">
        <f t="shared" si="323"/>
        <v>1584536</v>
      </c>
      <c r="Q274" s="71">
        <f t="shared" si="323"/>
        <v>320500</v>
      </c>
      <c r="R274" s="71">
        <f t="shared" si="323"/>
        <v>1905036</v>
      </c>
      <c r="S274" s="71">
        <f t="shared" si="323"/>
        <v>0</v>
      </c>
      <c r="T274" s="71">
        <f t="shared" si="323"/>
        <v>1905036</v>
      </c>
    </row>
    <row r="275" spans="1:20" s="1" customFormat="1" ht="12.75" hidden="1" customHeight="1" x14ac:dyDescent="0.25">
      <c r="A275" s="149"/>
      <c r="B275" s="160" t="s">
        <v>390</v>
      </c>
      <c r="C275" s="160"/>
      <c r="D275" s="160"/>
      <c r="E275" s="154"/>
      <c r="F275" s="70" t="s">
        <v>359</v>
      </c>
      <c r="G275" s="70" t="s">
        <v>302</v>
      </c>
      <c r="H275" s="45" t="s">
        <v>387</v>
      </c>
      <c r="I275" s="70" t="s">
        <v>391</v>
      </c>
      <c r="J275" s="71"/>
      <c r="K275" s="71"/>
      <c r="L275" s="71">
        <f t="shared" si="257"/>
        <v>0</v>
      </c>
      <c r="M275" s="71">
        <f>1485000+99536</f>
        <v>1584536</v>
      </c>
      <c r="N275" s="71">
        <f>L275+M275</f>
        <v>1584536</v>
      </c>
      <c r="O275" s="71"/>
      <c r="P275" s="71">
        <f t="shared" ref="P275" si="324">N275+O275</f>
        <v>1584536</v>
      </c>
      <c r="Q275" s="71">
        <f>320500</f>
        <v>320500</v>
      </c>
      <c r="R275" s="71">
        <f t="shared" ref="R275" si="325">P275+Q275</f>
        <v>1905036</v>
      </c>
      <c r="S275" s="71"/>
      <c r="T275" s="71">
        <f t="shared" ref="T275" si="326">R275+S275</f>
        <v>1905036</v>
      </c>
    </row>
    <row r="276" spans="1:20" s="1" customFormat="1" ht="12.75" hidden="1" customHeight="1" x14ac:dyDescent="0.25">
      <c r="A276" s="206" t="s">
        <v>392</v>
      </c>
      <c r="B276" s="207"/>
      <c r="C276" s="154"/>
      <c r="D276" s="154"/>
      <c r="E276" s="154"/>
      <c r="F276" s="45" t="s">
        <v>359</v>
      </c>
      <c r="G276" s="70" t="s">
        <v>302</v>
      </c>
      <c r="H276" s="45" t="s">
        <v>393</v>
      </c>
      <c r="I276" s="70"/>
      <c r="J276" s="71">
        <f t="shared" ref="J276:T277" si="327">J277</f>
        <v>0</v>
      </c>
      <c r="K276" s="71">
        <f t="shared" si="327"/>
        <v>0</v>
      </c>
      <c r="L276" s="71">
        <f t="shared" si="257"/>
        <v>0</v>
      </c>
      <c r="M276" s="71">
        <f t="shared" si="327"/>
        <v>891000</v>
      </c>
      <c r="N276" s="71">
        <f t="shared" si="327"/>
        <v>891000</v>
      </c>
      <c r="O276" s="71">
        <f t="shared" si="327"/>
        <v>0</v>
      </c>
      <c r="P276" s="71">
        <f t="shared" si="327"/>
        <v>891000</v>
      </c>
      <c r="Q276" s="71">
        <f t="shared" si="327"/>
        <v>0</v>
      </c>
      <c r="R276" s="71">
        <f t="shared" si="327"/>
        <v>891000</v>
      </c>
      <c r="S276" s="71">
        <f t="shared" si="327"/>
        <v>0</v>
      </c>
      <c r="T276" s="71">
        <f t="shared" si="327"/>
        <v>891000</v>
      </c>
    </row>
    <row r="277" spans="1:20" s="1" customFormat="1" ht="12.75" hidden="1" customHeight="1" x14ac:dyDescent="0.25">
      <c r="A277" s="154"/>
      <c r="B277" s="154" t="s">
        <v>367</v>
      </c>
      <c r="C277" s="154"/>
      <c r="D277" s="154"/>
      <c r="E277" s="154"/>
      <c r="F277" s="70" t="s">
        <v>359</v>
      </c>
      <c r="G277" s="70" t="s">
        <v>302</v>
      </c>
      <c r="H277" s="45" t="s">
        <v>393</v>
      </c>
      <c r="I277" s="70" t="s">
        <v>368</v>
      </c>
      <c r="J277" s="71">
        <f t="shared" si="327"/>
        <v>0</v>
      </c>
      <c r="K277" s="71">
        <f t="shared" si="327"/>
        <v>0</v>
      </c>
      <c r="L277" s="71">
        <f t="shared" si="257"/>
        <v>0</v>
      </c>
      <c r="M277" s="71">
        <f t="shared" si="327"/>
        <v>891000</v>
      </c>
      <c r="N277" s="71">
        <f t="shared" si="327"/>
        <v>891000</v>
      </c>
      <c r="O277" s="71">
        <f t="shared" si="327"/>
        <v>0</v>
      </c>
      <c r="P277" s="71">
        <f t="shared" si="327"/>
        <v>891000</v>
      </c>
      <c r="Q277" s="71">
        <f t="shared" si="327"/>
        <v>0</v>
      </c>
      <c r="R277" s="71">
        <f t="shared" si="327"/>
        <v>891000</v>
      </c>
      <c r="S277" s="71">
        <f t="shared" si="327"/>
        <v>0</v>
      </c>
      <c r="T277" s="71">
        <f t="shared" si="327"/>
        <v>891000</v>
      </c>
    </row>
    <row r="278" spans="1:20" s="1" customFormat="1" ht="12.75" hidden="1" customHeight="1" x14ac:dyDescent="0.25">
      <c r="A278" s="160"/>
      <c r="B278" s="160" t="s">
        <v>390</v>
      </c>
      <c r="C278" s="160"/>
      <c r="D278" s="160"/>
      <c r="E278" s="160"/>
      <c r="F278" s="70" t="s">
        <v>359</v>
      </c>
      <c r="G278" s="70" t="s">
        <v>302</v>
      </c>
      <c r="H278" s="45" t="s">
        <v>393</v>
      </c>
      <c r="I278" s="70" t="s">
        <v>391</v>
      </c>
      <c r="J278" s="71"/>
      <c r="K278" s="71"/>
      <c r="L278" s="71">
        <f t="shared" si="257"/>
        <v>0</v>
      </c>
      <c r="M278" s="71">
        <v>891000</v>
      </c>
      <c r="N278" s="71">
        <f>L278+M278</f>
        <v>891000</v>
      </c>
      <c r="O278" s="71"/>
      <c r="P278" s="71">
        <f t="shared" ref="P278" si="328">N278+O278</f>
        <v>891000</v>
      </c>
      <c r="Q278" s="71"/>
      <c r="R278" s="71">
        <f t="shared" ref="R278" si="329">P278+Q278</f>
        <v>891000</v>
      </c>
      <c r="S278" s="71"/>
      <c r="T278" s="71">
        <f t="shared" ref="T278" si="330">R278+S278</f>
        <v>891000</v>
      </c>
    </row>
    <row r="279" spans="1:20" s="1" customFormat="1" ht="12.75" hidden="1" customHeight="1" x14ac:dyDescent="0.25">
      <c r="A279" s="202" t="s">
        <v>443</v>
      </c>
      <c r="B279" s="203"/>
      <c r="C279" s="156"/>
      <c r="D279" s="156"/>
      <c r="E279" s="156"/>
      <c r="F279" s="67" t="s">
        <v>359</v>
      </c>
      <c r="G279" s="67" t="s">
        <v>359</v>
      </c>
      <c r="H279" s="67"/>
      <c r="I279" s="67"/>
      <c r="J279" s="68">
        <f t="shared" ref="J279:T281" si="331">J280</f>
        <v>125300</v>
      </c>
      <c r="K279" s="68">
        <f t="shared" si="331"/>
        <v>0</v>
      </c>
      <c r="L279" s="71">
        <f t="shared" si="257"/>
        <v>125300</v>
      </c>
      <c r="M279" s="68">
        <f t="shared" si="331"/>
        <v>0</v>
      </c>
      <c r="N279" s="68">
        <f t="shared" si="331"/>
        <v>125300</v>
      </c>
      <c r="O279" s="68">
        <f t="shared" si="331"/>
        <v>0</v>
      </c>
      <c r="P279" s="68">
        <f t="shared" si="331"/>
        <v>125300</v>
      </c>
      <c r="Q279" s="68">
        <f t="shared" si="331"/>
        <v>0</v>
      </c>
      <c r="R279" s="68">
        <f t="shared" si="331"/>
        <v>125300</v>
      </c>
      <c r="S279" s="68">
        <f t="shared" si="331"/>
        <v>0</v>
      </c>
      <c r="T279" s="68">
        <f t="shared" si="331"/>
        <v>125300</v>
      </c>
    </row>
    <row r="280" spans="1:20" s="1" customFormat="1" ht="12.75" hidden="1" customHeight="1" x14ac:dyDescent="0.25">
      <c r="A280" s="206" t="s">
        <v>444</v>
      </c>
      <c r="B280" s="207"/>
      <c r="C280" s="154"/>
      <c r="D280" s="154"/>
      <c r="E280" s="154"/>
      <c r="F280" s="70" t="s">
        <v>359</v>
      </c>
      <c r="G280" s="70" t="s">
        <v>359</v>
      </c>
      <c r="H280" s="70" t="s">
        <v>445</v>
      </c>
      <c r="I280" s="70"/>
      <c r="J280" s="71">
        <f>J281</f>
        <v>125300</v>
      </c>
      <c r="K280" s="71">
        <f t="shared" si="331"/>
        <v>0</v>
      </c>
      <c r="L280" s="71">
        <f t="shared" si="257"/>
        <v>125300</v>
      </c>
      <c r="M280" s="71">
        <f t="shared" si="331"/>
        <v>0</v>
      </c>
      <c r="N280" s="71">
        <f t="shared" si="331"/>
        <v>125300</v>
      </c>
      <c r="O280" s="71">
        <f t="shared" si="331"/>
        <v>0</v>
      </c>
      <c r="P280" s="71">
        <f t="shared" si="331"/>
        <v>125300</v>
      </c>
      <c r="Q280" s="71">
        <f t="shared" si="331"/>
        <v>0</v>
      </c>
      <c r="R280" s="71">
        <f t="shared" si="331"/>
        <v>125300</v>
      </c>
      <c r="S280" s="71">
        <f t="shared" si="331"/>
        <v>0</v>
      </c>
      <c r="T280" s="71">
        <f t="shared" si="331"/>
        <v>125300</v>
      </c>
    </row>
    <row r="281" spans="1:20" s="1" customFormat="1" ht="12.75" hidden="1" customHeight="1" x14ac:dyDescent="0.25">
      <c r="A281" s="72"/>
      <c r="B281" s="160" t="s">
        <v>242</v>
      </c>
      <c r="C281" s="160"/>
      <c r="D281" s="160"/>
      <c r="E281" s="160"/>
      <c r="F281" s="70" t="s">
        <v>359</v>
      </c>
      <c r="G281" s="70" t="s">
        <v>359</v>
      </c>
      <c r="H281" s="70" t="s">
        <v>445</v>
      </c>
      <c r="I281" s="70" t="s">
        <v>243</v>
      </c>
      <c r="J281" s="71">
        <f t="shared" si="331"/>
        <v>125300</v>
      </c>
      <c r="K281" s="71">
        <f t="shared" si="331"/>
        <v>0</v>
      </c>
      <c r="L281" s="71">
        <f t="shared" si="257"/>
        <v>125300</v>
      </c>
      <c r="M281" s="71">
        <f t="shared" si="331"/>
        <v>0</v>
      </c>
      <c r="N281" s="71">
        <f t="shared" si="331"/>
        <v>125300</v>
      </c>
      <c r="O281" s="71">
        <f t="shared" si="331"/>
        <v>0</v>
      </c>
      <c r="P281" s="71">
        <f t="shared" si="331"/>
        <v>125300</v>
      </c>
      <c r="Q281" s="71">
        <f t="shared" si="331"/>
        <v>0</v>
      </c>
      <c r="R281" s="71">
        <f t="shared" si="331"/>
        <v>125300</v>
      </c>
      <c r="S281" s="71">
        <f t="shared" si="331"/>
        <v>0</v>
      </c>
      <c r="T281" s="71">
        <f t="shared" si="331"/>
        <v>125300</v>
      </c>
    </row>
    <row r="282" spans="1:20" s="1" customFormat="1" ht="12.75" hidden="1" customHeight="1" x14ac:dyDescent="0.25">
      <c r="A282" s="72"/>
      <c r="B282" s="154" t="s">
        <v>244</v>
      </c>
      <c r="C282" s="154"/>
      <c r="D282" s="154"/>
      <c r="E282" s="154"/>
      <c r="F282" s="70" t="s">
        <v>359</v>
      </c>
      <c r="G282" s="70" t="s">
        <v>359</v>
      </c>
      <c r="H282" s="70" t="s">
        <v>445</v>
      </c>
      <c r="I282" s="70" t="s">
        <v>245</v>
      </c>
      <c r="J282" s="71">
        <f>125350-50</f>
        <v>125300</v>
      </c>
      <c r="K282" s="71"/>
      <c r="L282" s="71">
        <f t="shared" si="257"/>
        <v>125300</v>
      </c>
      <c r="M282" s="71"/>
      <c r="N282" s="71">
        <f>L282+M282</f>
        <v>125300</v>
      </c>
      <c r="O282" s="71"/>
      <c r="P282" s="71">
        <f t="shared" ref="P282" si="332">N282+O282</f>
        <v>125300</v>
      </c>
      <c r="Q282" s="71"/>
      <c r="R282" s="71">
        <f t="shared" ref="R282" si="333">P282+Q282</f>
        <v>125300</v>
      </c>
      <c r="S282" s="71"/>
      <c r="T282" s="71">
        <f t="shared" ref="T282" si="334">R282+S282</f>
        <v>125300</v>
      </c>
    </row>
    <row r="283" spans="1:20" s="1" customFormat="1" ht="12.75" hidden="1" customHeight="1" x14ac:dyDescent="0.25">
      <c r="A283" s="202" t="s">
        <v>446</v>
      </c>
      <c r="B283" s="203"/>
      <c r="C283" s="156"/>
      <c r="D283" s="156"/>
      <c r="E283" s="156"/>
      <c r="F283" s="67" t="s">
        <v>359</v>
      </c>
      <c r="G283" s="67" t="s">
        <v>313</v>
      </c>
      <c r="H283" s="67"/>
      <c r="I283" s="67"/>
      <c r="J283" s="68">
        <f>J284+J291+J295+J300+J313+J323+J326</f>
        <v>13304900</v>
      </c>
      <c r="K283" s="68">
        <f t="shared" ref="K283:T283" si="335">K284+K291+K295+K300+K313+K323+K326</f>
        <v>2866900</v>
      </c>
      <c r="L283" s="68">
        <f t="shared" si="335"/>
        <v>16171800</v>
      </c>
      <c r="M283" s="68">
        <f t="shared" si="335"/>
        <v>-2676000</v>
      </c>
      <c r="N283" s="68">
        <f t="shared" si="335"/>
        <v>13495800</v>
      </c>
      <c r="O283" s="68">
        <f t="shared" si="335"/>
        <v>0</v>
      </c>
      <c r="P283" s="68">
        <f t="shared" si="335"/>
        <v>13495800</v>
      </c>
      <c r="Q283" s="68">
        <f t="shared" si="335"/>
        <v>0</v>
      </c>
      <c r="R283" s="68">
        <f t="shared" si="335"/>
        <v>13495800</v>
      </c>
      <c r="S283" s="68">
        <f t="shared" si="335"/>
        <v>0</v>
      </c>
      <c r="T283" s="68">
        <f t="shared" si="335"/>
        <v>13495800</v>
      </c>
    </row>
    <row r="284" spans="1:20" s="1" customFormat="1" ht="12.75" hidden="1" customHeight="1" x14ac:dyDescent="0.25">
      <c r="A284" s="206" t="s">
        <v>233</v>
      </c>
      <c r="B284" s="207"/>
      <c r="C284" s="154"/>
      <c r="D284" s="154"/>
      <c r="E284" s="154"/>
      <c r="F284" s="70" t="s">
        <v>359</v>
      </c>
      <c r="G284" s="70" t="s">
        <v>313</v>
      </c>
      <c r="H284" s="70" t="s">
        <v>254</v>
      </c>
      <c r="I284" s="70"/>
      <c r="J284" s="71">
        <f t="shared" ref="J284:T289" si="336">J285</f>
        <v>963900</v>
      </c>
      <c r="K284" s="71">
        <f t="shared" si="336"/>
        <v>0</v>
      </c>
      <c r="L284" s="71">
        <f t="shared" si="257"/>
        <v>963900</v>
      </c>
      <c r="M284" s="71">
        <f t="shared" si="336"/>
        <v>0</v>
      </c>
      <c r="N284" s="71">
        <f t="shared" si="336"/>
        <v>963900</v>
      </c>
      <c r="O284" s="71">
        <f t="shared" si="336"/>
        <v>0</v>
      </c>
      <c r="P284" s="71">
        <f t="shared" si="336"/>
        <v>963900</v>
      </c>
      <c r="Q284" s="71">
        <f t="shared" si="336"/>
        <v>0</v>
      </c>
      <c r="R284" s="71">
        <f t="shared" si="336"/>
        <v>963900</v>
      </c>
      <c r="S284" s="71">
        <f t="shared" si="336"/>
        <v>0</v>
      </c>
      <c r="T284" s="71">
        <f t="shared" si="336"/>
        <v>963900</v>
      </c>
    </row>
    <row r="285" spans="1:20" s="1" customFormat="1" ht="12.75" hidden="1" customHeight="1" x14ac:dyDescent="0.25">
      <c r="A285" s="206" t="s">
        <v>235</v>
      </c>
      <c r="B285" s="207"/>
      <c r="C285" s="154"/>
      <c r="D285" s="154"/>
      <c r="E285" s="154"/>
      <c r="F285" s="70" t="s">
        <v>359</v>
      </c>
      <c r="G285" s="70" t="s">
        <v>313</v>
      </c>
      <c r="H285" s="70" t="s">
        <v>236</v>
      </c>
      <c r="I285" s="70"/>
      <c r="J285" s="71">
        <f>J288+J286</f>
        <v>963900</v>
      </c>
      <c r="K285" s="71">
        <f t="shared" ref="K285:T285" si="337">K288+K286</f>
        <v>0</v>
      </c>
      <c r="L285" s="71">
        <f t="shared" si="257"/>
        <v>963900</v>
      </c>
      <c r="M285" s="71">
        <f t="shared" si="337"/>
        <v>0</v>
      </c>
      <c r="N285" s="71">
        <f t="shared" si="337"/>
        <v>963900</v>
      </c>
      <c r="O285" s="71">
        <f t="shared" si="337"/>
        <v>0</v>
      </c>
      <c r="P285" s="71">
        <f t="shared" si="337"/>
        <v>963900</v>
      </c>
      <c r="Q285" s="71">
        <f t="shared" si="337"/>
        <v>0</v>
      </c>
      <c r="R285" s="71">
        <f t="shared" si="337"/>
        <v>963900</v>
      </c>
      <c r="S285" s="71">
        <f t="shared" si="337"/>
        <v>0</v>
      </c>
      <c r="T285" s="71">
        <f t="shared" si="337"/>
        <v>963900</v>
      </c>
    </row>
    <row r="286" spans="1:20" s="1" customFormat="1" ht="25.5" hidden="1" customHeight="1" x14ac:dyDescent="0.25">
      <c r="A286" s="154"/>
      <c r="B286" s="154" t="s">
        <v>237</v>
      </c>
      <c r="C286" s="154"/>
      <c r="D286" s="154"/>
      <c r="E286" s="154"/>
      <c r="F286" s="70" t="s">
        <v>359</v>
      </c>
      <c r="G286" s="70" t="s">
        <v>313</v>
      </c>
      <c r="H286" s="70" t="s">
        <v>236</v>
      </c>
      <c r="I286" s="70" t="s">
        <v>239</v>
      </c>
      <c r="J286" s="71">
        <f>J287</f>
        <v>0</v>
      </c>
      <c r="K286" s="71">
        <f t="shared" ref="K286:T286" si="338">K287</f>
        <v>963900</v>
      </c>
      <c r="L286" s="71">
        <f t="shared" si="257"/>
        <v>963900</v>
      </c>
      <c r="M286" s="71">
        <f t="shared" si="338"/>
        <v>0</v>
      </c>
      <c r="N286" s="71">
        <f t="shared" si="338"/>
        <v>963900</v>
      </c>
      <c r="O286" s="71">
        <f t="shared" si="338"/>
        <v>0</v>
      </c>
      <c r="P286" s="71">
        <f t="shared" si="338"/>
        <v>963900</v>
      </c>
      <c r="Q286" s="71">
        <f t="shared" si="338"/>
        <v>0</v>
      </c>
      <c r="R286" s="71">
        <f t="shared" si="338"/>
        <v>963900</v>
      </c>
      <c r="S286" s="71">
        <f t="shared" si="338"/>
        <v>0</v>
      </c>
      <c r="T286" s="71">
        <f t="shared" si="338"/>
        <v>963900</v>
      </c>
    </row>
    <row r="287" spans="1:20" s="1" customFormat="1" ht="12.75" hidden="1" customHeight="1" x14ac:dyDescent="0.25">
      <c r="A287" s="154"/>
      <c r="B287" s="160" t="s">
        <v>240</v>
      </c>
      <c r="C287" s="154"/>
      <c r="D287" s="154"/>
      <c r="E287" s="154"/>
      <c r="F287" s="70" t="s">
        <v>359</v>
      </c>
      <c r="G287" s="70" t="s">
        <v>313</v>
      </c>
      <c r="H287" s="70" t="s">
        <v>236</v>
      </c>
      <c r="I287" s="70" t="s">
        <v>241</v>
      </c>
      <c r="J287" s="71"/>
      <c r="K287" s="71">
        <v>963900</v>
      </c>
      <c r="L287" s="71">
        <f t="shared" ref="L287:L350" si="339">J287+K287</f>
        <v>963900</v>
      </c>
      <c r="M287" s="71"/>
      <c r="N287" s="71">
        <f>L287+M287</f>
        <v>963900</v>
      </c>
      <c r="O287" s="71"/>
      <c r="P287" s="71">
        <f t="shared" ref="P287" si="340">N287+O287</f>
        <v>963900</v>
      </c>
      <c r="Q287" s="71"/>
      <c r="R287" s="71">
        <f t="shared" ref="R287" si="341">P287+Q287</f>
        <v>963900</v>
      </c>
      <c r="S287" s="71"/>
      <c r="T287" s="71">
        <f t="shared" ref="T287" si="342">R287+S287</f>
        <v>963900</v>
      </c>
    </row>
    <row r="288" spans="1:20" s="1" customFormat="1" ht="12.75" hidden="1" customHeight="1" x14ac:dyDescent="0.25">
      <c r="A288" s="206" t="s">
        <v>447</v>
      </c>
      <c r="B288" s="207"/>
      <c r="C288" s="154"/>
      <c r="D288" s="154"/>
      <c r="E288" s="154"/>
      <c r="F288" s="70" t="s">
        <v>359</v>
      </c>
      <c r="G288" s="70" t="s">
        <v>313</v>
      </c>
      <c r="H288" s="70" t="s">
        <v>448</v>
      </c>
      <c r="I288" s="70"/>
      <c r="J288" s="71">
        <f t="shared" si="336"/>
        <v>963900</v>
      </c>
      <c r="K288" s="71">
        <f t="shared" si="336"/>
        <v>-963900</v>
      </c>
      <c r="L288" s="71">
        <f t="shared" si="339"/>
        <v>0</v>
      </c>
      <c r="M288" s="71">
        <f t="shared" si="336"/>
        <v>0</v>
      </c>
      <c r="N288" s="71">
        <f t="shared" si="336"/>
        <v>0</v>
      </c>
      <c r="O288" s="71">
        <f t="shared" si="336"/>
        <v>0</v>
      </c>
      <c r="P288" s="71">
        <f t="shared" si="336"/>
        <v>0</v>
      </c>
      <c r="Q288" s="71">
        <f t="shared" si="336"/>
        <v>0</v>
      </c>
      <c r="R288" s="71">
        <f t="shared" si="336"/>
        <v>0</v>
      </c>
      <c r="S288" s="71">
        <f t="shared" si="336"/>
        <v>0</v>
      </c>
      <c r="T288" s="71">
        <f t="shared" si="336"/>
        <v>0</v>
      </c>
    </row>
    <row r="289" spans="1:20" s="1" customFormat="1" ht="12.75" hidden="1" customHeight="1" x14ac:dyDescent="0.25">
      <c r="A289" s="154"/>
      <c r="B289" s="154" t="s">
        <v>237</v>
      </c>
      <c r="C289" s="154"/>
      <c r="D289" s="154"/>
      <c r="E289" s="154"/>
      <c r="F289" s="70" t="s">
        <v>359</v>
      </c>
      <c r="G289" s="70" t="s">
        <v>313</v>
      </c>
      <c r="H289" s="70" t="s">
        <v>448</v>
      </c>
      <c r="I289" s="70" t="s">
        <v>239</v>
      </c>
      <c r="J289" s="71">
        <f>J290</f>
        <v>963900</v>
      </c>
      <c r="K289" s="71">
        <f t="shared" si="336"/>
        <v>-963900</v>
      </c>
      <c r="L289" s="71">
        <f t="shared" si="339"/>
        <v>0</v>
      </c>
      <c r="M289" s="71">
        <f t="shared" si="336"/>
        <v>0</v>
      </c>
      <c r="N289" s="71">
        <f t="shared" si="336"/>
        <v>0</v>
      </c>
      <c r="O289" s="71">
        <f t="shared" si="336"/>
        <v>0</v>
      </c>
      <c r="P289" s="71">
        <f t="shared" si="336"/>
        <v>0</v>
      </c>
      <c r="Q289" s="71">
        <f t="shared" si="336"/>
        <v>0</v>
      </c>
      <c r="R289" s="71">
        <f t="shared" si="336"/>
        <v>0</v>
      </c>
      <c r="S289" s="71">
        <f t="shared" si="336"/>
        <v>0</v>
      </c>
      <c r="T289" s="71">
        <f t="shared" si="336"/>
        <v>0</v>
      </c>
    </row>
    <row r="290" spans="1:20" s="1" customFormat="1" ht="25.5" hidden="1" customHeight="1" x14ac:dyDescent="0.25">
      <c r="A290" s="72"/>
      <c r="B290" s="160" t="s">
        <v>240</v>
      </c>
      <c r="C290" s="160"/>
      <c r="D290" s="160"/>
      <c r="E290" s="160"/>
      <c r="F290" s="70" t="s">
        <v>359</v>
      </c>
      <c r="G290" s="70" t="s">
        <v>313</v>
      </c>
      <c r="H290" s="70" t="s">
        <v>448</v>
      </c>
      <c r="I290" s="70" t="s">
        <v>241</v>
      </c>
      <c r="J290" s="71">
        <f>963922-22</f>
        <v>963900</v>
      </c>
      <c r="K290" s="71">
        <v>-963900</v>
      </c>
      <c r="L290" s="71">
        <f t="shared" si="339"/>
        <v>0</v>
      </c>
      <c r="M290" s="71"/>
      <c r="N290" s="71">
        <f>L290+M290</f>
        <v>0</v>
      </c>
      <c r="O290" s="71"/>
      <c r="P290" s="71">
        <f>N290+O290</f>
        <v>0</v>
      </c>
      <c r="Q290" s="71"/>
      <c r="R290" s="71">
        <f>P290+Q290</f>
        <v>0</v>
      </c>
      <c r="S290" s="71"/>
      <c r="T290" s="71">
        <f>R290+S290</f>
        <v>0</v>
      </c>
    </row>
    <row r="291" spans="1:20" s="1" customFormat="1" ht="12.75" hidden="1" customHeight="1" x14ac:dyDescent="0.25">
      <c r="A291" s="214" t="s">
        <v>449</v>
      </c>
      <c r="B291" s="215"/>
      <c r="C291" s="152"/>
      <c r="D291" s="70"/>
      <c r="E291" s="70"/>
      <c r="F291" s="70" t="s">
        <v>359</v>
      </c>
      <c r="G291" s="70" t="s">
        <v>313</v>
      </c>
      <c r="H291" s="70" t="s">
        <v>450</v>
      </c>
      <c r="I291" s="70"/>
      <c r="J291" s="83">
        <f t="shared" ref="J291:T293" si="343">J292</f>
        <v>0</v>
      </c>
      <c r="K291" s="83">
        <f t="shared" si="343"/>
        <v>561600</v>
      </c>
      <c r="L291" s="71">
        <f t="shared" si="339"/>
        <v>561600</v>
      </c>
      <c r="M291" s="83">
        <f t="shared" si="343"/>
        <v>0</v>
      </c>
      <c r="N291" s="83">
        <f t="shared" si="343"/>
        <v>561600</v>
      </c>
      <c r="O291" s="83">
        <f t="shared" si="343"/>
        <v>0</v>
      </c>
      <c r="P291" s="83">
        <f t="shared" si="343"/>
        <v>561600</v>
      </c>
      <c r="Q291" s="83">
        <f t="shared" si="343"/>
        <v>0</v>
      </c>
      <c r="R291" s="83">
        <f t="shared" si="343"/>
        <v>561600</v>
      </c>
      <c r="S291" s="83">
        <f t="shared" si="343"/>
        <v>0</v>
      </c>
      <c r="T291" s="83">
        <f t="shared" si="343"/>
        <v>561600</v>
      </c>
    </row>
    <row r="292" spans="1:20" s="1" customFormat="1" ht="12.75" hidden="1" customHeight="1" x14ac:dyDescent="0.25">
      <c r="A292" s="214" t="s">
        <v>451</v>
      </c>
      <c r="B292" s="215"/>
      <c r="C292" s="152"/>
      <c r="D292" s="70"/>
      <c r="E292" s="70"/>
      <c r="F292" s="70" t="s">
        <v>359</v>
      </c>
      <c r="G292" s="70" t="s">
        <v>313</v>
      </c>
      <c r="H292" s="70" t="s">
        <v>452</v>
      </c>
      <c r="I292" s="70"/>
      <c r="J292" s="83">
        <f t="shared" si="343"/>
        <v>0</v>
      </c>
      <c r="K292" s="83">
        <f t="shared" si="343"/>
        <v>561600</v>
      </c>
      <c r="L292" s="71">
        <f t="shared" si="339"/>
        <v>561600</v>
      </c>
      <c r="M292" s="83">
        <f t="shared" si="343"/>
        <v>0</v>
      </c>
      <c r="N292" s="83">
        <f t="shared" si="343"/>
        <v>561600</v>
      </c>
      <c r="O292" s="83">
        <f t="shared" si="343"/>
        <v>0</v>
      </c>
      <c r="P292" s="83">
        <f t="shared" si="343"/>
        <v>561600</v>
      </c>
      <c r="Q292" s="83">
        <f t="shared" si="343"/>
        <v>0</v>
      </c>
      <c r="R292" s="83">
        <f t="shared" si="343"/>
        <v>561600</v>
      </c>
      <c r="S292" s="83">
        <f t="shared" si="343"/>
        <v>0</v>
      </c>
      <c r="T292" s="83">
        <f t="shared" si="343"/>
        <v>561600</v>
      </c>
    </row>
    <row r="293" spans="1:20" s="1" customFormat="1" ht="12.75" hidden="1" customHeight="1" x14ac:dyDescent="0.25">
      <c r="A293" s="154"/>
      <c r="B293" s="154" t="s">
        <v>367</v>
      </c>
      <c r="C293" s="154"/>
      <c r="D293" s="70"/>
      <c r="E293" s="70"/>
      <c r="F293" s="70" t="s">
        <v>359</v>
      </c>
      <c r="G293" s="70" t="s">
        <v>313</v>
      </c>
      <c r="H293" s="70" t="s">
        <v>452</v>
      </c>
      <c r="I293" s="70" t="s">
        <v>368</v>
      </c>
      <c r="J293" s="83">
        <f t="shared" si="343"/>
        <v>0</v>
      </c>
      <c r="K293" s="83">
        <f t="shared" si="343"/>
        <v>561600</v>
      </c>
      <c r="L293" s="71">
        <f t="shared" si="339"/>
        <v>561600</v>
      </c>
      <c r="M293" s="83">
        <f t="shared" si="343"/>
        <v>0</v>
      </c>
      <c r="N293" s="83">
        <f t="shared" si="343"/>
        <v>561600</v>
      </c>
      <c r="O293" s="83">
        <f t="shared" si="343"/>
        <v>0</v>
      </c>
      <c r="P293" s="83">
        <f t="shared" si="343"/>
        <v>561600</v>
      </c>
      <c r="Q293" s="83">
        <f t="shared" si="343"/>
        <v>0</v>
      </c>
      <c r="R293" s="83">
        <f t="shared" si="343"/>
        <v>561600</v>
      </c>
      <c r="S293" s="83">
        <f t="shared" si="343"/>
        <v>0</v>
      </c>
      <c r="T293" s="83">
        <f t="shared" si="343"/>
        <v>561600</v>
      </c>
    </row>
    <row r="294" spans="1:20" s="1" customFormat="1" ht="12.75" hidden="1" customHeight="1" x14ac:dyDescent="0.25">
      <c r="A294" s="160"/>
      <c r="B294" s="160" t="s">
        <v>390</v>
      </c>
      <c r="C294" s="160"/>
      <c r="D294" s="70"/>
      <c r="E294" s="70"/>
      <c r="F294" s="70" t="s">
        <v>359</v>
      </c>
      <c r="G294" s="70" t="s">
        <v>313</v>
      </c>
      <c r="H294" s="70" t="s">
        <v>452</v>
      </c>
      <c r="I294" s="70" t="s">
        <v>391</v>
      </c>
      <c r="J294" s="83"/>
      <c r="K294" s="83">
        <v>561600</v>
      </c>
      <c r="L294" s="71">
        <f t="shared" si="339"/>
        <v>561600</v>
      </c>
      <c r="M294" s="83"/>
      <c r="N294" s="83">
        <f>L294+M294</f>
        <v>561600</v>
      </c>
      <c r="O294" s="83"/>
      <c r="P294" s="83">
        <f>N294+O294</f>
        <v>561600</v>
      </c>
      <c r="Q294" s="83"/>
      <c r="R294" s="83">
        <f>P294+Q294</f>
        <v>561600</v>
      </c>
      <c r="S294" s="83"/>
      <c r="T294" s="83">
        <f>R294+S294</f>
        <v>561600</v>
      </c>
    </row>
    <row r="295" spans="1:20" s="1" customFormat="1" ht="25.5" hidden="1" customHeight="1" x14ac:dyDescent="0.25">
      <c r="A295" s="206" t="s">
        <v>453</v>
      </c>
      <c r="B295" s="207"/>
      <c r="C295" s="154"/>
      <c r="D295" s="154"/>
      <c r="E295" s="154"/>
      <c r="F295" s="70" t="s">
        <v>359</v>
      </c>
      <c r="G295" s="70" t="s">
        <v>313</v>
      </c>
      <c r="H295" s="70" t="s">
        <v>454</v>
      </c>
      <c r="I295" s="70"/>
      <c r="J295" s="71">
        <f t="shared" ref="J295:T298" si="344">J296</f>
        <v>584000</v>
      </c>
      <c r="K295" s="71">
        <f t="shared" si="344"/>
        <v>340100</v>
      </c>
      <c r="L295" s="71">
        <f t="shared" si="339"/>
        <v>924100</v>
      </c>
      <c r="M295" s="71">
        <f t="shared" si="344"/>
        <v>0</v>
      </c>
      <c r="N295" s="71">
        <f t="shared" si="344"/>
        <v>924100</v>
      </c>
      <c r="O295" s="71">
        <f t="shared" si="344"/>
        <v>0</v>
      </c>
      <c r="P295" s="71">
        <f t="shared" si="344"/>
        <v>924100</v>
      </c>
      <c r="Q295" s="71">
        <f t="shared" si="344"/>
        <v>0</v>
      </c>
      <c r="R295" s="71">
        <f t="shared" si="344"/>
        <v>924100</v>
      </c>
      <c r="S295" s="71">
        <f t="shared" si="344"/>
        <v>0</v>
      </c>
      <c r="T295" s="71">
        <f t="shared" si="344"/>
        <v>924100</v>
      </c>
    </row>
    <row r="296" spans="1:20" s="1" customFormat="1" ht="38.25" hidden="1" customHeight="1" x14ac:dyDescent="0.25">
      <c r="A296" s="206" t="s">
        <v>363</v>
      </c>
      <c r="B296" s="207"/>
      <c r="C296" s="154"/>
      <c r="D296" s="154"/>
      <c r="E296" s="154"/>
      <c r="F296" s="70" t="s">
        <v>359</v>
      </c>
      <c r="G296" s="70" t="s">
        <v>313</v>
      </c>
      <c r="H296" s="70" t="s">
        <v>455</v>
      </c>
      <c r="I296" s="70"/>
      <c r="J296" s="71">
        <f t="shared" si="344"/>
        <v>584000</v>
      </c>
      <c r="K296" s="71">
        <f t="shared" si="344"/>
        <v>340100</v>
      </c>
      <c r="L296" s="71">
        <f t="shared" si="339"/>
        <v>924100</v>
      </c>
      <c r="M296" s="71">
        <f t="shared" si="344"/>
        <v>0</v>
      </c>
      <c r="N296" s="71">
        <f t="shared" si="344"/>
        <v>924100</v>
      </c>
      <c r="O296" s="71">
        <f t="shared" si="344"/>
        <v>0</v>
      </c>
      <c r="P296" s="71">
        <f t="shared" si="344"/>
        <v>924100</v>
      </c>
      <c r="Q296" s="71">
        <f t="shared" si="344"/>
        <v>0</v>
      </c>
      <c r="R296" s="71">
        <f t="shared" si="344"/>
        <v>924100</v>
      </c>
      <c r="S296" s="71">
        <f t="shared" si="344"/>
        <v>0</v>
      </c>
      <c r="T296" s="71">
        <f t="shared" si="344"/>
        <v>924100</v>
      </c>
    </row>
    <row r="297" spans="1:20" s="1" customFormat="1" ht="12.75" hidden="1" customHeight="1" x14ac:dyDescent="0.25">
      <c r="A297" s="206" t="s">
        <v>456</v>
      </c>
      <c r="B297" s="207"/>
      <c r="C297" s="154"/>
      <c r="D297" s="154"/>
      <c r="E297" s="154"/>
      <c r="F297" s="70" t="s">
        <v>359</v>
      </c>
      <c r="G297" s="70" t="s">
        <v>313</v>
      </c>
      <c r="H297" s="70" t="s">
        <v>457</v>
      </c>
      <c r="I297" s="70"/>
      <c r="J297" s="71">
        <f t="shared" si="344"/>
        <v>584000</v>
      </c>
      <c r="K297" s="71">
        <f t="shared" si="344"/>
        <v>340100</v>
      </c>
      <c r="L297" s="71">
        <f t="shared" si="339"/>
        <v>924100</v>
      </c>
      <c r="M297" s="71">
        <f t="shared" si="344"/>
        <v>0</v>
      </c>
      <c r="N297" s="71">
        <f t="shared" si="344"/>
        <v>924100</v>
      </c>
      <c r="O297" s="71">
        <f t="shared" si="344"/>
        <v>0</v>
      </c>
      <c r="P297" s="71">
        <f t="shared" si="344"/>
        <v>924100</v>
      </c>
      <c r="Q297" s="71">
        <f t="shared" si="344"/>
        <v>0</v>
      </c>
      <c r="R297" s="71">
        <f t="shared" si="344"/>
        <v>924100</v>
      </c>
      <c r="S297" s="71">
        <f t="shared" si="344"/>
        <v>0</v>
      </c>
      <c r="T297" s="71">
        <f t="shared" si="344"/>
        <v>924100</v>
      </c>
    </row>
    <row r="298" spans="1:20" s="1" customFormat="1" ht="12.75" hidden="1" customHeight="1" x14ac:dyDescent="0.25">
      <c r="A298" s="154"/>
      <c r="B298" s="154" t="s">
        <v>367</v>
      </c>
      <c r="C298" s="154"/>
      <c r="D298" s="154"/>
      <c r="E298" s="154"/>
      <c r="F298" s="70" t="s">
        <v>359</v>
      </c>
      <c r="G298" s="70" t="s">
        <v>313</v>
      </c>
      <c r="H298" s="70" t="s">
        <v>457</v>
      </c>
      <c r="I298" s="70" t="s">
        <v>368</v>
      </c>
      <c r="J298" s="71">
        <f t="shared" si="344"/>
        <v>584000</v>
      </c>
      <c r="K298" s="71">
        <f t="shared" si="344"/>
        <v>340100</v>
      </c>
      <c r="L298" s="71">
        <f t="shared" si="339"/>
        <v>924100</v>
      </c>
      <c r="M298" s="71">
        <f t="shared" si="344"/>
        <v>0</v>
      </c>
      <c r="N298" s="71">
        <f t="shared" si="344"/>
        <v>924100</v>
      </c>
      <c r="O298" s="71">
        <f t="shared" si="344"/>
        <v>0</v>
      </c>
      <c r="P298" s="71">
        <f t="shared" si="344"/>
        <v>924100</v>
      </c>
      <c r="Q298" s="71">
        <f t="shared" si="344"/>
        <v>0</v>
      </c>
      <c r="R298" s="71">
        <f t="shared" si="344"/>
        <v>924100</v>
      </c>
      <c r="S298" s="71">
        <f t="shared" si="344"/>
        <v>0</v>
      </c>
      <c r="T298" s="71">
        <f t="shared" si="344"/>
        <v>924100</v>
      </c>
    </row>
    <row r="299" spans="1:20" s="1" customFormat="1" ht="12.75" hidden="1" customHeight="1" x14ac:dyDescent="0.25">
      <c r="A299" s="154"/>
      <c r="B299" s="154" t="s">
        <v>369</v>
      </c>
      <c r="C299" s="154"/>
      <c r="D299" s="154"/>
      <c r="E299" s="154"/>
      <c r="F299" s="70" t="s">
        <v>359</v>
      </c>
      <c r="G299" s="70" t="s">
        <v>313</v>
      </c>
      <c r="H299" s="70" t="s">
        <v>457</v>
      </c>
      <c r="I299" s="70" t="s">
        <v>370</v>
      </c>
      <c r="J299" s="71">
        <f>584030-30</f>
        <v>584000</v>
      </c>
      <c r="K299" s="71">
        <v>340100</v>
      </c>
      <c r="L299" s="71">
        <f t="shared" si="339"/>
        <v>924100</v>
      </c>
      <c r="M299" s="71"/>
      <c r="N299" s="71">
        <f>L299+M299</f>
        <v>924100</v>
      </c>
      <c r="O299" s="71"/>
      <c r="P299" s="71">
        <f t="shared" ref="P299" si="345">N299+O299</f>
        <v>924100</v>
      </c>
      <c r="Q299" s="71"/>
      <c r="R299" s="71">
        <f t="shared" ref="R299" si="346">P299+Q299</f>
        <v>924100</v>
      </c>
      <c r="S299" s="71"/>
      <c r="T299" s="71">
        <f t="shared" ref="T299" si="347">R299+S299</f>
        <v>924100</v>
      </c>
    </row>
    <row r="300" spans="1:20" s="2" customFormat="1" ht="12.75" hidden="1" customHeight="1" x14ac:dyDescent="0.25">
      <c r="A300" s="206" t="s">
        <v>458</v>
      </c>
      <c r="B300" s="207"/>
      <c r="C300" s="154"/>
      <c r="D300" s="154"/>
      <c r="E300" s="154"/>
      <c r="F300" s="70" t="s">
        <v>359</v>
      </c>
      <c r="G300" s="70" t="s">
        <v>313</v>
      </c>
      <c r="H300" s="70" t="s">
        <v>459</v>
      </c>
      <c r="I300" s="70"/>
      <c r="J300" s="71">
        <f>J301</f>
        <v>9000000</v>
      </c>
      <c r="K300" s="71">
        <f t="shared" ref="K300:T300" si="348">K301</f>
        <v>282900</v>
      </c>
      <c r="L300" s="71">
        <f t="shared" si="339"/>
        <v>9282900</v>
      </c>
      <c r="M300" s="71">
        <f t="shared" si="348"/>
        <v>0</v>
      </c>
      <c r="N300" s="71">
        <f t="shared" si="348"/>
        <v>9282900</v>
      </c>
      <c r="O300" s="71">
        <f t="shared" si="348"/>
        <v>0</v>
      </c>
      <c r="P300" s="71">
        <f t="shared" si="348"/>
        <v>9282900</v>
      </c>
      <c r="Q300" s="71">
        <f t="shared" si="348"/>
        <v>0</v>
      </c>
      <c r="R300" s="71">
        <f t="shared" si="348"/>
        <v>9282900</v>
      </c>
      <c r="S300" s="71">
        <f t="shared" si="348"/>
        <v>0</v>
      </c>
      <c r="T300" s="71">
        <f t="shared" si="348"/>
        <v>9282900</v>
      </c>
    </row>
    <row r="301" spans="1:20" s="1" customFormat="1" ht="12.75" hidden="1" customHeight="1" x14ac:dyDescent="0.25">
      <c r="A301" s="206" t="s">
        <v>363</v>
      </c>
      <c r="B301" s="207"/>
      <c r="C301" s="154"/>
      <c r="D301" s="154"/>
      <c r="E301" s="154"/>
      <c r="F301" s="70" t="s">
        <v>359</v>
      </c>
      <c r="G301" s="70" t="s">
        <v>313</v>
      </c>
      <c r="H301" s="70" t="s">
        <v>460</v>
      </c>
      <c r="I301" s="70"/>
      <c r="J301" s="71">
        <f>J302+J305</f>
        <v>9000000</v>
      </c>
      <c r="K301" s="71">
        <f t="shared" ref="K301:T301" si="349">K302+K305</f>
        <v>282900</v>
      </c>
      <c r="L301" s="71">
        <f t="shared" si="339"/>
        <v>9282900</v>
      </c>
      <c r="M301" s="71">
        <f t="shared" si="349"/>
        <v>0</v>
      </c>
      <c r="N301" s="71">
        <f t="shared" si="349"/>
        <v>9282900</v>
      </c>
      <c r="O301" s="71">
        <f t="shared" si="349"/>
        <v>0</v>
      </c>
      <c r="P301" s="71">
        <f t="shared" si="349"/>
        <v>9282900</v>
      </c>
      <c r="Q301" s="71">
        <f t="shared" si="349"/>
        <v>0</v>
      </c>
      <c r="R301" s="71">
        <f t="shared" si="349"/>
        <v>9282900</v>
      </c>
      <c r="S301" s="71">
        <f t="shared" si="349"/>
        <v>0</v>
      </c>
      <c r="T301" s="71">
        <f t="shared" si="349"/>
        <v>9282900</v>
      </c>
    </row>
    <row r="302" spans="1:20" s="1" customFormat="1" ht="12.75" hidden="1" customHeight="1" x14ac:dyDescent="0.25">
      <c r="A302" s="206" t="s">
        <v>461</v>
      </c>
      <c r="B302" s="207"/>
      <c r="C302" s="154"/>
      <c r="D302" s="154"/>
      <c r="E302" s="154"/>
      <c r="F302" s="45" t="s">
        <v>359</v>
      </c>
      <c r="G302" s="45" t="s">
        <v>313</v>
      </c>
      <c r="H302" s="70" t="s">
        <v>462</v>
      </c>
      <c r="I302" s="70"/>
      <c r="J302" s="71">
        <f>J303</f>
        <v>6946200</v>
      </c>
      <c r="K302" s="71">
        <f t="shared" ref="K302:T303" si="350">K303</f>
        <v>0</v>
      </c>
      <c r="L302" s="71">
        <f t="shared" si="339"/>
        <v>6946200</v>
      </c>
      <c r="M302" s="71">
        <f t="shared" si="350"/>
        <v>0</v>
      </c>
      <c r="N302" s="71">
        <f t="shared" si="350"/>
        <v>6946200</v>
      </c>
      <c r="O302" s="71">
        <f t="shared" si="350"/>
        <v>0</v>
      </c>
      <c r="P302" s="71">
        <f t="shared" si="350"/>
        <v>6946200</v>
      </c>
      <c r="Q302" s="71">
        <f t="shared" si="350"/>
        <v>0</v>
      </c>
      <c r="R302" s="71">
        <f t="shared" si="350"/>
        <v>6946200</v>
      </c>
      <c r="S302" s="71">
        <f t="shared" si="350"/>
        <v>0</v>
      </c>
      <c r="T302" s="71">
        <f t="shared" si="350"/>
        <v>6946200</v>
      </c>
    </row>
    <row r="303" spans="1:20" s="1" customFormat="1" ht="25.5" hidden="1" customHeight="1" x14ac:dyDescent="0.25">
      <c r="A303" s="154"/>
      <c r="B303" s="154" t="s">
        <v>367</v>
      </c>
      <c r="C303" s="154"/>
      <c r="D303" s="154"/>
      <c r="E303" s="154"/>
      <c r="F303" s="70" t="s">
        <v>359</v>
      </c>
      <c r="G303" s="70" t="s">
        <v>313</v>
      </c>
      <c r="H303" s="70" t="s">
        <v>462</v>
      </c>
      <c r="I303" s="70" t="s">
        <v>368</v>
      </c>
      <c r="J303" s="71">
        <f>J304</f>
        <v>6946200</v>
      </c>
      <c r="K303" s="71">
        <f t="shared" si="350"/>
        <v>0</v>
      </c>
      <c r="L303" s="71">
        <f t="shared" si="339"/>
        <v>6946200</v>
      </c>
      <c r="M303" s="71">
        <f t="shared" si="350"/>
        <v>0</v>
      </c>
      <c r="N303" s="71">
        <f t="shared" si="350"/>
        <v>6946200</v>
      </c>
      <c r="O303" s="71">
        <f t="shared" si="350"/>
        <v>0</v>
      </c>
      <c r="P303" s="71">
        <f t="shared" si="350"/>
        <v>6946200</v>
      </c>
      <c r="Q303" s="71">
        <f t="shared" si="350"/>
        <v>0</v>
      </c>
      <c r="R303" s="71">
        <f t="shared" si="350"/>
        <v>6946200</v>
      </c>
      <c r="S303" s="71">
        <f t="shared" si="350"/>
        <v>0</v>
      </c>
      <c r="T303" s="71">
        <f t="shared" si="350"/>
        <v>6946200</v>
      </c>
    </row>
    <row r="304" spans="1:20" s="1" customFormat="1" ht="12.75" hidden="1" customHeight="1" x14ac:dyDescent="0.25">
      <c r="A304" s="154"/>
      <c r="B304" s="154" t="s">
        <v>369</v>
      </c>
      <c r="C304" s="154"/>
      <c r="D304" s="154"/>
      <c r="E304" s="154"/>
      <c r="F304" s="70" t="s">
        <v>359</v>
      </c>
      <c r="G304" s="70" t="s">
        <v>313</v>
      </c>
      <c r="H304" s="70" t="s">
        <v>462</v>
      </c>
      <c r="I304" s="70" t="s">
        <v>370</v>
      </c>
      <c r="J304" s="71">
        <f>6946249-49</f>
        <v>6946200</v>
      </c>
      <c r="K304" s="71"/>
      <c r="L304" s="71">
        <f t="shared" si="339"/>
        <v>6946200</v>
      </c>
      <c r="M304" s="71"/>
      <c r="N304" s="71">
        <f>L304+M304</f>
        <v>6946200</v>
      </c>
      <c r="O304" s="71"/>
      <c r="P304" s="71">
        <f t="shared" ref="P304" si="351">N304+O304</f>
        <v>6946200</v>
      </c>
      <c r="Q304" s="71"/>
      <c r="R304" s="71">
        <f t="shared" ref="R304" si="352">P304+Q304</f>
        <v>6946200</v>
      </c>
      <c r="S304" s="71"/>
      <c r="T304" s="71">
        <f t="shared" ref="T304" si="353">R304+S304</f>
        <v>6946200</v>
      </c>
    </row>
    <row r="305" spans="1:20" s="1" customFormat="1" ht="12.75" hidden="1" customHeight="1" x14ac:dyDescent="0.25">
      <c r="A305" s="206" t="s">
        <v>463</v>
      </c>
      <c r="B305" s="207"/>
      <c r="C305" s="154"/>
      <c r="D305" s="154"/>
      <c r="E305" s="154"/>
      <c r="F305" s="45" t="s">
        <v>359</v>
      </c>
      <c r="G305" s="45" t="s">
        <v>313</v>
      </c>
      <c r="H305" s="70" t="s">
        <v>464</v>
      </c>
      <c r="I305" s="70"/>
      <c r="J305" s="71">
        <f>J306+J308+J310</f>
        <v>2053800</v>
      </c>
      <c r="K305" s="71">
        <f t="shared" ref="K305:T305" si="354">K306+K308+K310</f>
        <v>282900</v>
      </c>
      <c r="L305" s="71">
        <f t="shared" si="339"/>
        <v>2336700</v>
      </c>
      <c r="M305" s="71">
        <f t="shared" si="354"/>
        <v>0</v>
      </c>
      <c r="N305" s="71">
        <f t="shared" si="354"/>
        <v>2336700</v>
      </c>
      <c r="O305" s="71">
        <f t="shared" si="354"/>
        <v>0</v>
      </c>
      <c r="P305" s="71">
        <f t="shared" si="354"/>
        <v>2336700</v>
      </c>
      <c r="Q305" s="71">
        <f t="shared" si="354"/>
        <v>0</v>
      </c>
      <c r="R305" s="71">
        <f t="shared" si="354"/>
        <v>2336700</v>
      </c>
      <c r="S305" s="71">
        <f t="shared" si="354"/>
        <v>0</v>
      </c>
      <c r="T305" s="71">
        <f t="shared" si="354"/>
        <v>2336700</v>
      </c>
    </row>
    <row r="306" spans="1:20" s="1" customFormat="1" ht="12.75" hidden="1" customHeight="1" x14ac:dyDescent="0.25">
      <c r="A306" s="154"/>
      <c r="B306" s="154" t="s">
        <v>237</v>
      </c>
      <c r="C306" s="154"/>
      <c r="D306" s="154"/>
      <c r="E306" s="154"/>
      <c r="F306" s="70" t="s">
        <v>359</v>
      </c>
      <c r="G306" s="70" t="s">
        <v>313</v>
      </c>
      <c r="H306" s="70" t="s">
        <v>464</v>
      </c>
      <c r="I306" s="70" t="s">
        <v>239</v>
      </c>
      <c r="J306" s="71">
        <f>J307</f>
        <v>1634900</v>
      </c>
      <c r="K306" s="71">
        <f t="shared" ref="K306:T306" si="355">K307</f>
        <v>282900</v>
      </c>
      <c r="L306" s="71">
        <f t="shared" si="339"/>
        <v>1917800</v>
      </c>
      <c r="M306" s="71">
        <f t="shared" si="355"/>
        <v>0</v>
      </c>
      <c r="N306" s="71">
        <f t="shared" si="355"/>
        <v>1917800</v>
      </c>
      <c r="O306" s="71">
        <f t="shared" si="355"/>
        <v>0</v>
      </c>
      <c r="P306" s="71">
        <f t="shared" si="355"/>
        <v>1917800</v>
      </c>
      <c r="Q306" s="71">
        <f t="shared" si="355"/>
        <v>0</v>
      </c>
      <c r="R306" s="71">
        <f t="shared" si="355"/>
        <v>1917800</v>
      </c>
      <c r="S306" s="71">
        <f t="shared" si="355"/>
        <v>0</v>
      </c>
      <c r="T306" s="71">
        <f t="shared" si="355"/>
        <v>1917800</v>
      </c>
    </row>
    <row r="307" spans="1:20" s="1" customFormat="1" ht="12.75" hidden="1" customHeight="1" x14ac:dyDescent="0.25">
      <c r="A307" s="72"/>
      <c r="B307" s="160" t="s">
        <v>240</v>
      </c>
      <c r="C307" s="160"/>
      <c r="D307" s="160"/>
      <c r="E307" s="160"/>
      <c r="F307" s="70" t="s">
        <v>359</v>
      </c>
      <c r="G307" s="70" t="s">
        <v>313</v>
      </c>
      <c r="H307" s="70" t="s">
        <v>464</v>
      </c>
      <c r="I307" s="70" t="s">
        <v>241</v>
      </c>
      <c r="J307" s="71">
        <f>1634866+34</f>
        <v>1634900</v>
      </c>
      <c r="K307" s="71">
        <v>282900</v>
      </c>
      <c r="L307" s="71">
        <f t="shared" si="339"/>
        <v>1917800</v>
      </c>
      <c r="M307" s="71"/>
      <c r="N307" s="71">
        <f>L307+M307</f>
        <v>1917800</v>
      </c>
      <c r="O307" s="71"/>
      <c r="P307" s="71">
        <f t="shared" ref="P307" si="356">N307+O307</f>
        <v>1917800</v>
      </c>
      <c r="Q307" s="71"/>
      <c r="R307" s="71">
        <f t="shared" ref="R307" si="357">P307+Q307</f>
        <v>1917800</v>
      </c>
      <c r="S307" s="71"/>
      <c r="T307" s="71">
        <f t="shared" ref="T307" si="358">R307+S307</f>
        <v>1917800</v>
      </c>
    </row>
    <row r="308" spans="1:20" s="1" customFormat="1" ht="12.75" hidden="1" customHeight="1" x14ac:dyDescent="0.25">
      <c r="A308" s="72"/>
      <c r="B308" s="160" t="s">
        <v>242</v>
      </c>
      <c r="C308" s="160"/>
      <c r="D308" s="160"/>
      <c r="E308" s="160"/>
      <c r="F308" s="70" t="s">
        <v>359</v>
      </c>
      <c r="G308" s="70" t="s">
        <v>313</v>
      </c>
      <c r="H308" s="70" t="s">
        <v>464</v>
      </c>
      <c r="I308" s="70" t="s">
        <v>243</v>
      </c>
      <c r="J308" s="71">
        <f>J309</f>
        <v>381900</v>
      </c>
      <c r="K308" s="71">
        <f t="shared" ref="K308:T308" si="359">K309</f>
        <v>0</v>
      </c>
      <c r="L308" s="71">
        <f t="shared" si="339"/>
        <v>381900</v>
      </c>
      <c r="M308" s="71">
        <f t="shared" si="359"/>
        <v>0</v>
      </c>
      <c r="N308" s="71">
        <f t="shared" si="359"/>
        <v>381900</v>
      </c>
      <c r="O308" s="71">
        <f t="shared" si="359"/>
        <v>0</v>
      </c>
      <c r="P308" s="71">
        <f t="shared" si="359"/>
        <v>381900</v>
      </c>
      <c r="Q308" s="71">
        <f t="shared" si="359"/>
        <v>0</v>
      </c>
      <c r="R308" s="71">
        <f t="shared" si="359"/>
        <v>381900</v>
      </c>
      <c r="S308" s="71">
        <f t="shared" si="359"/>
        <v>0</v>
      </c>
      <c r="T308" s="71">
        <f t="shared" si="359"/>
        <v>381900</v>
      </c>
    </row>
    <row r="309" spans="1:20" s="1" customFormat="1" ht="12.75" hidden="1" customHeight="1" x14ac:dyDescent="0.25">
      <c r="A309" s="72"/>
      <c r="B309" s="154" t="s">
        <v>244</v>
      </c>
      <c r="C309" s="154"/>
      <c r="D309" s="154"/>
      <c r="E309" s="154"/>
      <c r="F309" s="70" t="s">
        <v>359</v>
      </c>
      <c r="G309" s="70" t="s">
        <v>313</v>
      </c>
      <c r="H309" s="70" t="s">
        <v>464</v>
      </c>
      <c r="I309" s="70" t="s">
        <v>245</v>
      </c>
      <c r="J309" s="71">
        <f>381893+7</f>
        <v>381900</v>
      </c>
      <c r="K309" s="71"/>
      <c r="L309" s="71">
        <f t="shared" si="339"/>
        <v>381900</v>
      </c>
      <c r="M309" s="71"/>
      <c r="N309" s="71">
        <f>L309+M309</f>
        <v>381900</v>
      </c>
      <c r="O309" s="71"/>
      <c r="P309" s="71">
        <f t="shared" ref="P309" si="360">N309+O309</f>
        <v>381900</v>
      </c>
      <c r="Q309" s="71"/>
      <c r="R309" s="71">
        <f t="shared" ref="R309" si="361">P309+Q309</f>
        <v>381900</v>
      </c>
      <c r="S309" s="71"/>
      <c r="T309" s="71">
        <f t="shared" ref="T309" si="362">R309+S309</f>
        <v>381900</v>
      </c>
    </row>
    <row r="310" spans="1:20" s="1" customFormat="1" ht="12.75" hidden="1" customHeight="1" x14ac:dyDescent="0.25">
      <c r="A310" s="154"/>
      <c r="B310" s="154" t="s">
        <v>246</v>
      </c>
      <c r="C310" s="154"/>
      <c r="D310" s="154"/>
      <c r="E310" s="154"/>
      <c r="F310" s="70" t="s">
        <v>359</v>
      </c>
      <c r="G310" s="70" t="s">
        <v>313</v>
      </c>
      <c r="H310" s="70" t="s">
        <v>464</v>
      </c>
      <c r="I310" s="70" t="s">
        <v>247</v>
      </c>
      <c r="J310" s="71">
        <f>J311+J312</f>
        <v>37000</v>
      </c>
      <c r="K310" s="71">
        <f t="shared" ref="K310:T310" si="363">K311+K312</f>
        <v>0</v>
      </c>
      <c r="L310" s="71">
        <f t="shared" si="339"/>
        <v>37000</v>
      </c>
      <c r="M310" s="71">
        <f t="shared" si="363"/>
        <v>0</v>
      </c>
      <c r="N310" s="71">
        <f t="shared" si="363"/>
        <v>37000</v>
      </c>
      <c r="O310" s="71">
        <f t="shared" si="363"/>
        <v>0</v>
      </c>
      <c r="P310" s="71">
        <f t="shared" si="363"/>
        <v>37000</v>
      </c>
      <c r="Q310" s="71">
        <f t="shared" si="363"/>
        <v>0</v>
      </c>
      <c r="R310" s="71">
        <f t="shared" si="363"/>
        <v>37000</v>
      </c>
      <c r="S310" s="71">
        <f t="shared" si="363"/>
        <v>0</v>
      </c>
      <c r="T310" s="71">
        <f t="shared" si="363"/>
        <v>37000</v>
      </c>
    </row>
    <row r="311" spans="1:20" s="1" customFormat="1" ht="12.75" hidden="1" customHeight="1" x14ac:dyDescent="0.25">
      <c r="A311" s="154"/>
      <c r="B311" s="154" t="s">
        <v>465</v>
      </c>
      <c r="C311" s="154"/>
      <c r="D311" s="154"/>
      <c r="E311" s="154"/>
      <c r="F311" s="70" t="s">
        <v>359</v>
      </c>
      <c r="G311" s="70" t="s">
        <v>313</v>
      </c>
      <c r="H311" s="70" t="s">
        <v>464</v>
      </c>
      <c r="I311" s="70" t="s">
        <v>249</v>
      </c>
      <c r="J311" s="71">
        <v>37000</v>
      </c>
      <c r="K311" s="71"/>
      <c r="L311" s="71">
        <f t="shared" si="339"/>
        <v>37000</v>
      </c>
      <c r="M311" s="71"/>
      <c r="N311" s="71">
        <f>L311+M311</f>
        <v>37000</v>
      </c>
      <c r="O311" s="71"/>
      <c r="P311" s="71">
        <f t="shared" ref="P311:P312" si="364">N311+O311</f>
        <v>37000</v>
      </c>
      <c r="Q311" s="71"/>
      <c r="R311" s="71">
        <f t="shared" ref="R311:R312" si="365">P311+Q311</f>
        <v>37000</v>
      </c>
      <c r="S311" s="71"/>
      <c r="T311" s="71">
        <f t="shared" ref="T311:T312" si="366">R311+S311</f>
        <v>37000</v>
      </c>
    </row>
    <row r="312" spans="1:20" s="1" customFormat="1" ht="12.75" hidden="1" customHeight="1" x14ac:dyDescent="0.25">
      <c r="A312" s="154"/>
      <c r="B312" s="154" t="s">
        <v>250</v>
      </c>
      <c r="C312" s="154"/>
      <c r="D312" s="154"/>
      <c r="E312" s="154"/>
      <c r="F312" s="70" t="s">
        <v>359</v>
      </c>
      <c r="G312" s="70" t="s">
        <v>313</v>
      </c>
      <c r="H312" s="70" t="s">
        <v>464</v>
      </c>
      <c r="I312" s="70" t="s">
        <v>251</v>
      </c>
      <c r="J312" s="71"/>
      <c r="K312" s="71"/>
      <c r="L312" s="71">
        <f t="shared" si="339"/>
        <v>0</v>
      </c>
      <c r="M312" s="71"/>
      <c r="N312" s="71">
        <f>L312+M312</f>
        <v>0</v>
      </c>
      <c r="O312" s="71"/>
      <c r="P312" s="71">
        <f t="shared" si="364"/>
        <v>0</v>
      </c>
      <c r="Q312" s="71"/>
      <c r="R312" s="71">
        <f t="shared" si="365"/>
        <v>0</v>
      </c>
      <c r="S312" s="71"/>
      <c r="T312" s="71">
        <f t="shared" si="366"/>
        <v>0</v>
      </c>
    </row>
    <row r="313" spans="1:20" s="1" customFormat="1" ht="12.75" hidden="1" customHeight="1" x14ac:dyDescent="0.25">
      <c r="A313" s="206" t="s">
        <v>286</v>
      </c>
      <c r="B313" s="207"/>
      <c r="C313" s="154"/>
      <c r="D313" s="154"/>
      <c r="E313" s="154"/>
      <c r="F313" s="45" t="s">
        <v>359</v>
      </c>
      <c r="G313" s="45" t="s">
        <v>313</v>
      </c>
      <c r="H313" s="45" t="s">
        <v>287</v>
      </c>
      <c r="I313" s="45"/>
      <c r="J313" s="41">
        <f t="shared" ref="J313:T316" si="367">J314</f>
        <v>81000</v>
      </c>
      <c r="K313" s="41">
        <f t="shared" si="367"/>
        <v>1682300</v>
      </c>
      <c r="L313" s="71">
        <f t="shared" si="339"/>
        <v>1763300</v>
      </c>
      <c r="M313" s="41">
        <f t="shared" si="367"/>
        <v>0</v>
      </c>
      <c r="N313" s="41">
        <f t="shared" si="367"/>
        <v>1763300</v>
      </c>
      <c r="O313" s="41">
        <f t="shared" si="367"/>
        <v>0</v>
      </c>
      <c r="P313" s="41">
        <f t="shared" si="367"/>
        <v>1763300</v>
      </c>
      <c r="Q313" s="41">
        <f t="shared" si="367"/>
        <v>0</v>
      </c>
      <c r="R313" s="41">
        <f t="shared" si="367"/>
        <v>1763300</v>
      </c>
      <c r="S313" s="41">
        <f t="shared" si="367"/>
        <v>0</v>
      </c>
      <c r="T313" s="41">
        <f t="shared" si="367"/>
        <v>1763300</v>
      </c>
    </row>
    <row r="314" spans="1:20" s="1" customFormat="1" ht="25.5" hidden="1" customHeight="1" x14ac:dyDescent="0.25">
      <c r="A314" s="206" t="s">
        <v>288</v>
      </c>
      <c r="B314" s="207"/>
      <c r="C314" s="154"/>
      <c r="D314" s="154"/>
      <c r="E314" s="154"/>
      <c r="F314" s="70" t="s">
        <v>359</v>
      </c>
      <c r="G314" s="45" t="s">
        <v>313</v>
      </c>
      <c r="H314" s="70" t="s">
        <v>289</v>
      </c>
      <c r="I314" s="70"/>
      <c r="J314" s="71">
        <f>J315+J320</f>
        <v>81000</v>
      </c>
      <c r="K314" s="71">
        <f t="shared" ref="K314:T314" si="368">K315+K320</f>
        <v>1682300</v>
      </c>
      <c r="L314" s="71">
        <f t="shared" si="339"/>
        <v>1763300</v>
      </c>
      <c r="M314" s="71">
        <f t="shared" si="368"/>
        <v>0</v>
      </c>
      <c r="N314" s="71">
        <f t="shared" si="368"/>
        <v>1763300</v>
      </c>
      <c r="O314" s="71">
        <f t="shared" si="368"/>
        <v>0</v>
      </c>
      <c r="P314" s="71">
        <f t="shared" si="368"/>
        <v>1763300</v>
      </c>
      <c r="Q314" s="71">
        <f t="shared" si="368"/>
        <v>0</v>
      </c>
      <c r="R314" s="71">
        <f t="shared" si="368"/>
        <v>1763300</v>
      </c>
      <c r="S314" s="71">
        <f t="shared" si="368"/>
        <v>0</v>
      </c>
      <c r="T314" s="71">
        <f t="shared" si="368"/>
        <v>1763300</v>
      </c>
    </row>
    <row r="315" spans="1:20" s="1" customFormat="1" ht="25.5" hidden="1" customHeight="1" x14ac:dyDescent="0.25">
      <c r="A315" s="206" t="s">
        <v>374</v>
      </c>
      <c r="B315" s="207"/>
      <c r="C315" s="154"/>
      <c r="D315" s="154"/>
      <c r="E315" s="154"/>
      <c r="F315" s="70" t="s">
        <v>359</v>
      </c>
      <c r="G315" s="45" t="s">
        <v>313</v>
      </c>
      <c r="H315" s="70" t="s">
        <v>375</v>
      </c>
      <c r="I315" s="70"/>
      <c r="J315" s="71">
        <f>J316+J318</f>
        <v>81000</v>
      </c>
      <c r="K315" s="71">
        <f t="shared" ref="K315:T315" si="369">K316+K318</f>
        <v>1682300</v>
      </c>
      <c r="L315" s="71">
        <f t="shared" si="339"/>
        <v>1763300</v>
      </c>
      <c r="M315" s="71">
        <f t="shared" si="369"/>
        <v>0</v>
      </c>
      <c r="N315" s="71">
        <f t="shared" si="369"/>
        <v>1763300</v>
      </c>
      <c r="O315" s="71">
        <f t="shared" si="369"/>
        <v>0</v>
      </c>
      <c r="P315" s="71">
        <f t="shared" si="369"/>
        <v>1763300</v>
      </c>
      <c r="Q315" s="71">
        <f t="shared" si="369"/>
        <v>0</v>
      </c>
      <c r="R315" s="71">
        <f t="shared" si="369"/>
        <v>1763300</v>
      </c>
      <c r="S315" s="71">
        <f t="shared" si="369"/>
        <v>0</v>
      </c>
      <c r="T315" s="71">
        <f t="shared" si="369"/>
        <v>1763300</v>
      </c>
    </row>
    <row r="316" spans="1:20" s="1" customFormat="1" ht="12.75" hidden="1" customHeight="1" x14ac:dyDescent="0.25">
      <c r="A316" s="72"/>
      <c r="B316" s="160" t="s">
        <v>376</v>
      </c>
      <c r="C316" s="160"/>
      <c r="D316" s="160"/>
      <c r="E316" s="160"/>
      <c r="F316" s="70" t="s">
        <v>359</v>
      </c>
      <c r="G316" s="70" t="s">
        <v>313</v>
      </c>
      <c r="H316" s="70" t="s">
        <v>375</v>
      </c>
      <c r="I316" s="70" t="s">
        <v>377</v>
      </c>
      <c r="J316" s="71">
        <f>J317</f>
        <v>81000</v>
      </c>
      <c r="K316" s="71">
        <f t="shared" si="367"/>
        <v>1628300</v>
      </c>
      <c r="L316" s="71">
        <f t="shared" si="339"/>
        <v>1709300</v>
      </c>
      <c r="M316" s="71">
        <f t="shared" si="367"/>
        <v>0</v>
      </c>
      <c r="N316" s="71">
        <f t="shared" si="367"/>
        <v>1709300</v>
      </c>
      <c r="O316" s="71">
        <f t="shared" si="367"/>
        <v>0</v>
      </c>
      <c r="P316" s="71">
        <f t="shared" si="367"/>
        <v>1709300</v>
      </c>
      <c r="Q316" s="71">
        <f t="shared" si="367"/>
        <v>0</v>
      </c>
      <c r="R316" s="71">
        <f t="shared" si="367"/>
        <v>1709300</v>
      </c>
      <c r="S316" s="71">
        <f t="shared" si="367"/>
        <v>0</v>
      </c>
      <c r="T316" s="71">
        <f t="shared" si="367"/>
        <v>1709300</v>
      </c>
    </row>
    <row r="317" spans="1:20" s="1" customFormat="1" ht="12.75" hidden="1" customHeight="1" x14ac:dyDescent="0.25">
      <c r="A317" s="72"/>
      <c r="B317" s="154" t="s">
        <v>378</v>
      </c>
      <c r="C317" s="154"/>
      <c r="D317" s="154"/>
      <c r="E317" s="154"/>
      <c r="F317" s="70" t="s">
        <v>359</v>
      </c>
      <c r="G317" s="70" t="s">
        <v>313</v>
      </c>
      <c r="H317" s="70" t="s">
        <v>375</v>
      </c>
      <c r="I317" s="70" t="s">
        <v>379</v>
      </c>
      <c r="J317" s="71">
        <v>81000</v>
      </c>
      <c r="K317" s="71">
        <f>-81000+1682300+27000</f>
        <v>1628300</v>
      </c>
      <c r="L317" s="71">
        <f t="shared" si="339"/>
        <v>1709300</v>
      </c>
      <c r="M317" s="71"/>
      <c r="N317" s="71">
        <f>L317+M317</f>
        <v>1709300</v>
      </c>
      <c r="O317" s="71"/>
      <c r="P317" s="71">
        <f t="shared" ref="P317" si="370">N317+O317</f>
        <v>1709300</v>
      </c>
      <c r="Q317" s="71"/>
      <c r="R317" s="71">
        <f t="shared" ref="R317" si="371">P317+Q317</f>
        <v>1709300</v>
      </c>
      <c r="S317" s="71"/>
      <c r="T317" s="71">
        <f t="shared" ref="T317" si="372">R317+S317</f>
        <v>1709300</v>
      </c>
    </row>
    <row r="318" spans="1:20" s="1" customFormat="1" ht="12.75" hidden="1" customHeight="1" x14ac:dyDescent="0.25">
      <c r="A318" s="72"/>
      <c r="B318" s="154" t="s">
        <v>367</v>
      </c>
      <c r="C318" s="154"/>
      <c r="D318" s="154"/>
      <c r="E318" s="154"/>
      <c r="F318" s="70" t="s">
        <v>359</v>
      </c>
      <c r="G318" s="70" t="s">
        <v>313</v>
      </c>
      <c r="H318" s="70" t="s">
        <v>375</v>
      </c>
      <c r="I318" s="70" t="s">
        <v>368</v>
      </c>
      <c r="J318" s="71">
        <f>J319</f>
        <v>0</v>
      </c>
      <c r="K318" s="71">
        <f t="shared" ref="K318:T318" si="373">K319</f>
        <v>54000</v>
      </c>
      <c r="L318" s="71">
        <f t="shared" si="339"/>
        <v>54000</v>
      </c>
      <c r="M318" s="71">
        <f t="shared" si="373"/>
        <v>0</v>
      </c>
      <c r="N318" s="71">
        <f t="shared" si="373"/>
        <v>54000</v>
      </c>
      <c r="O318" s="71">
        <f t="shared" si="373"/>
        <v>0</v>
      </c>
      <c r="P318" s="71">
        <f t="shared" si="373"/>
        <v>54000</v>
      </c>
      <c r="Q318" s="71">
        <f t="shared" si="373"/>
        <v>0</v>
      </c>
      <c r="R318" s="71">
        <f t="shared" si="373"/>
        <v>54000</v>
      </c>
      <c r="S318" s="71">
        <f t="shared" si="373"/>
        <v>0</v>
      </c>
      <c r="T318" s="71">
        <f t="shared" si="373"/>
        <v>54000</v>
      </c>
    </row>
    <row r="319" spans="1:20" s="1" customFormat="1" ht="12.75" hidden="1" customHeight="1" x14ac:dyDescent="0.25">
      <c r="A319" s="72"/>
      <c r="B319" s="154" t="s">
        <v>369</v>
      </c>
      <c r="C319" s="154"/>
      <c r="D319" s="154"/>
      <c r="E319" s="154"/>
      <c r="F319" s="70" t="s">
        <v>359</v>
      </c>
      <c r="G319" s="70" t="s">
        <v>313</v>
      </c>
      <c r="H319" s="70" t="s">
        <v>375</v>
      </c>
      <c r="I319" s="70" t="s">
        <v>370</v>
      </c>
      <c r="J319" s="71"/>
      <c r="K319" s="71">
        <f>81000-27000</f>
        <v>54000</v>
      </c>
      <c r="L319" s="71">
        <f t="shared" si="339"/>
        <v>54000</v>
      </c>
      <c r="M319" s="71"/>
      <c r="N319" s="71">
        <f>L319+M319</f>
        <v>54000</v>
      </c>
      <c r="O319" s="71"/>
      <c r="P319" s="71">
        <f t="shared" ref="P319" si="374">N319+O319</f>
        <v>54000</v>
      </c>
      <c r="Q319" s="71"/>
      <c r="R319" s="71">
        <f t="shared" ref="R319" si="375">P319+Q319</f>
        <v>54000</v>
      </c>
      <c r="S319" s="71"/>
      <c r="T319" s="71">
        <f t="shared" ref="T319" si="376">R319+S319</f>
        <v>54000</v>
      </c>
    </row>
    <row r="320" spans="1:20" s="1" customFormat="1" ht="12.75" hidden="1" customHeight="1" x14ac:dyDescent="0.25">
      <c r="A320" s="206" t="s">
        <v>380</v>
      </c>
      <c r="B320" s="207"/>
      <c r="C320" s="154"/>
      <c r="D320" s="154"/>
      <c r="E320" s="154"/>
      <c r="F320" s="70" t="s">
        <v>359</v>
      </c>
      <c r="G320" s="70" t="s">
        <v>313</v>
      </c>
      <c r="H320" s="70" t="s">
        <v>381</v>
      </c>
      <c r="I320" s="70"/>
      <c r="J320" s="71">
        <f t="shared" ref="J320:T321" si="377">J321</f>
        <v>0</v>
      </c>
      <c r="K320" s="71">
        <f t="shared" si="377"/>
        <v>0</v>
      </c>
      <c r="L320" s="71">
        <f t="shared" si="339"/>
        <v>0</v>
      </c>
      <c r="M320" s="71">
        <f t="shared" si="377"/>
        <v>0</v>
      </c>
      <c r="N320" s="71">
        <f t="shared" si="377"/>
        <v>0</v>
      </c>
      <c r="O320" s="71">
        <f t="shared" si="377"/>
        <v>0</v>
      </c>
      <c r="P320" s="71">
        <f t="shared" si="377"/>
        <v>0</v>
      </c>
      <c r="Q320" s="71">
        <f t="shared" si="377"/>
        <v>0</v>
      </c>
      <c r="R320" s="71">
        <f t="shared" si="377"/>
        <v>0</v>
      </c>
      <c r="S320" s="71">
        <f t="shared" si="377"/>
        <v>0</v>
      </c>
      <c r="T320" s="71">
        <f t="shared" si="377"/>
        <v>0</v>
      </c>
    </row>
    <row r="321" spans="1:20" s="1" customFormat="1" ht="25.5" hidden="1" customHeight="1" x14ac:dyDescent="0.25">
      <c r="A321" s="72"/>
      <c r="B321" s="160" t="s">
        <v>376</v>
      </c>
      <c r="C321" s="154"/>
      <c r="D321" s="154"/>
      <c r="E321" s="154"/>
      <c r="F321" s="70" t="s">
        <v>359</v>
      </c>
      <c r="G321" s="70" t="s">
        <v>313</v>
      </c>
      <c r="H321" s="70" t="s">
        <v>381</v>
      </c>
      <c r="I321" s="70" t="s">
        <v>377</v>
      </c>
      <c r="J321" s="71">
        <f>J322</f>
        <v>0</v>
      </c>
      <c r="K321" s="71">
        <f t="shared" si="377"/>
        <v>0</v>
      </c>
      <c r="L321" s="71">
        <f t="shared" si="339"/>
        <v>0</v>
      </c>
      <c r="M321" s="71">
        <f t="shared" si="377"/>
        <v>0</v>
      </c>
      <c r="N321" s="71">
        <f t="shared" si="377"/>
        <v>0</v>
      </c>
      <c r="O321" s="71">
        <f t="shared" si="377"/>
        <v>0</v>
      </c>
      <c r="P321" s="71">
        <f t="shared" si="377"/>
        <v>0</v>
      </c>
      <c r="Q321" s="71">
        <f t="shared" si="377"/>
        <v>0</v>
      </c>
      <c r="R321" s="71">
        <f t="shared" si="377"/>
        <v>0</v>
      </c>
      <c r="S321" s="71">
        <f t="shared" si="377"/>
        <v>0</v>
      </c>
      <c r="T321" s="71">
        <f t="shared" si="377"/>
        <v>0</v>
      </c>
    </row>
    <row r="322" spans="1:20" s="1" customFormat="1" ht="12.75" hidden="1" customHeight="1" x14ac:dyDescent="0.25">
      <c r="A322" s="72"/>
      <c r="B322" s="154" t="s">
        <v>382</v>
      </c>
      <c r="C322" s="154"/>
      <c r="D322" s="154"/>
      <c r="E322" s="154"/>
      <c r="F322" s="70" t="s">
        <v>359</v>
      </c>
      <c r="G322" s="70" t="s">
        <v>313</v>
      </c>
      <c r="H322" s="70" t="s">
        <v>381</v>
      </c>
      <c r="I322" s="70" t="s">
        <v>383</v>
      </c>
      <c r="J322" s="71"/>
      <c r="K322" s="71"/>
      <c r="L322" s="71">
        <f t="shared" si="339"/>
        <v>0</v>
      </c>
      <c r="M322" s="71"/>
      <c r="N322" s="71">
        <f>L322+M322</f>
        <v>0</v>
      </c>
      <c r="O322" s="71"/>
      <c r="P322" s="71">
        <f>N322+O322</f>
        <v>0</v>
      </c>
      <c r="Q322" s="71"/>
      <c r="R322" s="71">
        <f>P322+Q322</f>
        <v>0</v>
      </c>
      <c r="S322" s="71"/>
      <c r="T322" s="71">
        <f>R322+S322</f>
        <v>0</v>
      </c>
    </row>
    <row r="323" spans="1:20" s="1" customFormat="1" ht="12.75" hidden="1" customHeight="1" x14ac:dyDescent="0.25">
      <c r="A323" s="206" t="s">
        <v>386</v>
      </c>
      <c r="B323" s="207"/>
      <c r="C323" s="154"/>
      <c r="D323" s="154"/>
      <c r="E323" s="154"/>
      <c r="F323" s="45" t="s">
        <v>359</v>
      </c>
      <c r="G323" s="45" t="s">
        <v>313</v>
      </c>
      <c r="H323" s="45" t="s">
        <v>387</v>
      </c>
      <c r="I323" s="70"/>
      <c r="J323" s="71">
        <f t="shared" ref="J323:T324" si="378">J324</f>
        <v>1685000</v>
      </c>
      <c r="K323" s="71">
        <f t="shared" si="378"/>
        <v>0</v>
      </c>
      <c r="L323" s="71">
        <f t="shared" si="339"/>
        <v>1685000</v>
      </c>
      <c r="M323" s="71">
        <f t="shared" si="378"/>
        <v>-1685000</v>
      </c>
      <c r="N323" s="71">
        <f t="shared" si="378"/>
        <v>0</v>
      </c>
      <c r="O323" s="71">
        <f t="shared" si="378"/>
        <v>0</v>
      </c>
      <c r="P323" s="71">
        <f t="shared" si="378"/>
        <v>0</v>
      </c>
      <c r="Q323" s="71">
        <f t="shared" si="378"/>
        <v>0</v>
      </c>
      <c r="R323" s="71">
        <f t="shared" si="378"/>
        <v>0</v>
      </c>
      <c r="S323" s="71">
        <f t="shared" si="378"/>
        <v>0</v>
      </c>
      <c r="T323" s="71">
        <f t="shared" si="378"/>
        <v>0</v>
      </c>
    </row>
    <row r="324" spans="1:20" s="1" customFormat="1" ht="25.5" hidden="1" customHeight="1" x14ac:dyDescent="0.25">
      <c r="A324" s="154"/>
      <c r="B324" s="154" t="s">
        <v>367</v>
      </c>
      <c r="C324" s="154"/>
      <c r="D324" s="154"/>
      <c r="E324" s="154">
        <v>852</v>
      </c>
      <c r="F324" s="70" t="s">
        <v>359</v>
      </c>
      <c r="G324" s="70" t="s">
        <v>313</v>
      </c>
      <c r="H324" s="45" t="s">
        <v>387</v>
      </c>
      <c r="I324" s="70" t="s">
        <v>368</v>
      </c>
      <c r="J324" s="71">
        <f t="shared" si="378"/>
        <v>1685000</v>
      </c>
      <c r="K324" s="71">
        <f t="shared" si="378"/>
        <v>0</v>
      </c>
      <c r="L324" s="71">
        <f t="shared" si="339"/>
        <v>1685000</v>
      </c>
      <c r="M324" s="71">
        <f t="shared" si="378"/>
        <v>-1685000</v>
      </c>
      <c r="N324" s="71">
        <f t="shared" si="378"/>
        <v>0</v>
      </c>
      <c r="O324" s="71">
        <f t="shared" si="378"/>
        <v>0</v>
      </c>
      <c r="P324" s="71">
        <f t="shared" si="378"/>
        <v>0</v>
      </c>
      <c r="Q324" s="71">
        <f t="shared" si="378"/>
        <v>0</v>
      </c>
      <c r="R324" s="71">
        <f t="shared" si="378"/>
        <v>0</v>
      </c>
      <c r="S324" s="71">
        <f t="shared" si="378"/>
        <v>0</v>
      </c>
      <c r="T324" s="71">
        <f t="shared" si="378"/>
        <v>0</v>
      </c>
    </row>
    <row r="325" spans="1:20" s="1" customFormat="1" ht="12.75" hidden="1" customHeight="1" x14ac:dyDescent="0.25">
      <c r="A325" s="160"/>
      <c r="B325" s="160" t="s">
        <v>390</v>
      </c>
      <c r="C325" s="160"/>
      <c r="D325" s="160"/>
      <c r="E325" s="154">
        <v>852</v>
      </c>
      <c r="F325" s="70" t="s">
        <v>359</v>
      </c>
      <c r="G325" s="70" t="s">
        <v>313</v>
      </c>
      <c r="H325" s="45" t="s">
        <v>387</v>
      </c>
      <c r="I325" s="70" t="s">
        <v>391</v>
      </c>
      <c r="J325" s="71">
        <v>1685000</v>
      </c>
      <c r="K325" s="71"/>
      <c r="L325" s="71">
        <f t="shared" si="339"/>
        <v>1685000</v>
      </c>
      <c r="M325" s="71">
        <v>-1685000</v>
      </c>
      <c r="N325" s="71">
        <f>L325+M325</f>
        <v>0</v>
      </c>
      <c r="O325" s="71"/>
      <c r="P325" s="71">
        <f t="shared" ref="P325" si="379">N325+O325</f>
        <v>0</v>
      </c>
      <c r="Q325" s="71"/>
      <c r="R325" s="71">
        <f t="shared" ref="R325" si="380">P325+Q325</f>
        <v>0</v>
      </c>
      <c r="S325" s="71"/>
      <c r="T325" s="71">
        <f t="shared" ref="T325" si="381">R325+S325</f>
        <v>0</v>
      </c>
    </row>
    <row r="326" spans="1:20" s="1" customFormat="1" ht="12.75" hidden="1" customHeight="1" x14ac:dyDescent="0.25">
      <c r="A326" s="206" t="s">
        <v>392</v>
      </c>
      <c r="B326" s="207"/>
      <c r="C326" s="154"/>
      <c r="D326" s="154"/>
      <c r="E326" s="154"/>
      <c r="F326" s="45" t="s">
        <v>359</v>
      </c>
      <c r="G326" s="45" t="s">
        <v>313</v>
      </c>
      <c r="H326" s="45" t="s">
        <v>393</v>
      </c>
      <c r="I326" s="70"/>
      <c r="J326" s="71">
        <f t="shared" ref="J326:T327" si="382">J327</f>
        <v>991000</v>
      </c>
      <c r="K326" s="71">
        <f t="shared" si="382"/>
        <v>0</v>
      </c>
      <c r="L326" s="71">
        <f t="shared" si="339"/>
        <v>991000</v>
      </c>
      <c r="M326" s="71">
        <f t="shared" si="382"/>
        <v>-991000</v>
      </c>
      <c r="N326" s="71">
        <f t="shared" si="382"/>
        <v>0</v>
      </c>
      <c r="O326" s="71">
        <f t="shared" si="382"/>
        <v>0</v>
      </c>
      <c r="P326" s="71">
        <f t="shared" si="382"/>
        <v>0</v>
      </c>
      <c r="Q326" s="71">
        <f t="shared" si="382"/>
        <v>0</v>
      </c>
      <c r="R326" s="71">
        <f t="shared" si="382"/>
        <v>0</v>
      </c>
      <c r="S326" s="71">
        <f t="shared" si="382"/>
        <v>0</v>
      </c>
      <c r="T326" s="71">
        <f t="shared" si="382"/>
        <v>0</v>
      </c>
    </row>
    <row r="327" spans="1:20" s="1" customFormat="1" ht="12.75" hidden="1" customHeight="1" x14ac:dyDescent="0.25">
      <c r="A327" s="154"/>
      <c r="B327" s="154" t="s">
        <v>367</v>
      </c>
      <c r="C327" s="154"/>
      <c r="D327" s="154"/>
      <c r="E327" s="154"/>
      <c r="F327" s="70" t="s">
        <v>359</v>
      </c>
      <c r="G327" s="70" t="s">
        <v>313</v>
      </c>
      <c r="H327" s="45" t="s">
        <v>393</v>
      </c>
      <c r="I327" s="70" t="s">
        <v>368</v>
      </c>
      <c r="J327" s="71">
        <f t="shared" si="382"/>
        <v>991000</v>
      </c>
      <c r="K327" s="71">
        <f t="shared" si="382"/>
        <v>0</v>
      </c>
      <c r="L327" s="71">
        <f t="shared" si="339"/>
        <v>991000</v>
      </c>
      <c r="M327" s="71">
        <f t="shared" si="382"/>
        <v>-991000</v>
      </c>
      <c r="N327" s="71">
        <f t="shared" si="382"/>
        <v>0</v>
      </c>
      <c r="O327" s="71">
        <f t="shared" si="382"/>
        <v>0</v>
      </c>
      <c r="P327" s="71">
        <f t="shared" si="382"/>
        <v>0</v>
      </c>
      <c r="Q327" s="71">
        <f t="shared" si="382"/>
        <v>0</v>
      </c>
      <c r="R327" s="71">
        <f t="shared" si="382"/>
        <v>0</v>
      </c>
      <c r="S327" s="71">
        <f t="shared" si="382"/>
        <v>0</v>
      </c>
      <c r="T327" s="71">
        <f t="shared" si="382"/>
        <v>0</v>
      </c>
    </row>
    <row r="328" spans="1:20" s="1" customFormat="1" ht="12.75" hidden="1" customHeight="1" x14ac:dyDescent="0.25">
      <c r="A328" s="160"/>
      <c r="B328" s="160" t="s">
        <v>390</v>
      </c>
      <c r="C328" s="160"/>
      <c r="D328" s="160"/>
      <c r="E328" s="160"/>
      <c r="F328" s="70" t="s">
        <v>359</v>
      </c>
      <c r="G328" s="70" t="s">
        <v>313</v>
      </c>
      <c r="H328" s="45" t="s">
        <v>393</v>
      </c>
      <c r="I328" s="70" t="s">
        <v>391</v>
      </c>
      <c r="J328" s="71">
        <v>991000</v>
      </c>
      <c r="K328" s="71"/>
      <c r="L328" s="71">
        <f t="shared" si="339"/>
        <v>991000</v>
      </c>
      <c r="M328" s="71">
        <v>-991000</v>
      </c>
      <c r="N328" s="71">
        <f>L328+M328</f>
        <v>0</v>
      </c>
      <c r="O328" s="71"/>
      <c r="P328" s="71">
        <f>N328+O328</f>
        <v>0</v>
      </c>
      <c r="Q328" s="71"/>
      <c r="R328" s="71">
        <f>P328+Q328</f>
        <v>0</v>
      </c>
      <c r="S328" s="71"/>
      <c r="T328" s="71">
        <f>R328+S328</f>
        <v>0</v>
      </c>
    </row>
    <row r="329" spans="1:20" s="1" customFormat="1" ht="12.75" customHeight="1" x14ac:dyDescent="0.25">
      <c r="A329" s="208" t="s">
        <v>466</v>
      </c>
      <c r="B329" s="209"/>
      <c r="C329" s="155"/>
      <c r="D329" s="155"/>
      <c r="E329" s="155"/>
      <c r="F329" s="64" t="s">
        <v>467</v>
      </c>
      <c r="G329" s="64"/>
      <c r="H329" s="64"/>
      <c r="I329" s="64"/>
      <c r="J329" s="65">
        <f>J330+J369</f>
        <v>5061140</v>
      </c>
      <c r="K329" s="65">
        <f t="shared" ref="K329:T329" si="383">K330+K369</f>
        <v>-133400</v>
      </c>
      <c r="L329" s="71">
        <f t="shared" si="339"/>
        <v>4927740</v>
      </c>
      <c r="M329" s="65">
        <f t="shared" si="383"/>
        <v>0</v>
      </c>
      <c r="N329" s="65">
        <f t="shared" si="383"/>
        <v>4927740</v>
      </c>
      <c r="O329" s="65">
        <f t="shared" si="383"/>
        <v>0</v>
      </c>
      <c r="P329" s="65">
        <f t="shared" si="383"/>
        <v>4927740</v>
      </c>
      <c r="Q329" s="65">
        <f t="shared" si="383"/>
        <v>0</v>
      </c>
      <c r="R329" s="65">
        <f t="shared" si="383"/>
        <v>4927740</v>
      </c>
      <c r="S329" s="65">
        <f t="shared" si="383"/>
        <v>86000</v>
      </c>
      <c r="T329" s="65">
        <f t="shared" si="383"/>
        <v>5013740</v>
      </c>
    </row>
    <row r="330" spans="1:20" s="1" customFormat="1" ht="12.75" customHeight="1" x14ac:dyDescent="0.25">
      <c r="A330" s="202" t="s">
        <v>468</v>
      </c>
      <c r="B330" s="203"/>
      <c r="C330" s="156"/>
      <c r="D330" s="156"/>
      <c r="E330" s="156"/>
      <c r="F330" s="67" t="s">
        <v>467</v>
      </c>
      <c r="G330" s="67" t="s">
        <v>230</v>
      </c>
      <c r="H330" s="67"/>
      <c r="I330" s="67"/>
      <c r="J330" s="68">
        <f>J331+J339+J349+J363+J366+J356</f>
        <v>4785540</v>
      </c>
      <c r="K330" s="68">
        <f t="shared" ref="K330:T330" si="384">K331+K339+K349+K363+K366+K356</f>
        <v>3180</v>
      </c>
      <c r="L330" s="71">
        <f t="shared" si="339"/>
        <v>4788720</v>
      </c>
      <c r="M330" s="68">
        <f t="shared" si="384"/>
        <v>0</v>
      </c>
      <c r="N330" s="68">
        <f t="shared" si="384"/>
        <v>4788720</v>
      </c>
      <c r="O330" s="68">
        <f t="shared" si="384"/>
        <v>0</v>
      </c>
      <c r="P330" s="68">
        <f t="shared" si="384"/>
        <v>4788720</v>
      </c>
      <c r="Q330" s="68">
        <f t="shared" si="384"/>
        <v>0</v>
      </c>
      <c r="R330" s="68">
        <f t="shared" si="384"/>
        <v>4788720</v>
      </c>
      <c r="S330" s="68">
        <f t="shared" si="384"/>
        <v>86000</v>
      </c>
      <c r="T330" s="68">
        <f t="shared" si="384"/>
        <v>4874720</v>
      </c>
    </row>
    <row r="331" spans="1:20" s="1" customFormat="1" ht="12.75" hidden="1" customHeight="1" x14ac:dyDescent="0.25">
      <c r="A331" s="206" t="s">
        <v>469</v>
      </c>
      <c r="B331" s="207"/>
      <c r="C331" s="154"/>
      <c r="D331" s="154"/>
      <c r="E331" s="154"/>
      <c r="F331" s="70" t="s">
        <v>467</v>
      </c>
      <c r="G331" s="70" t="s">
        <v>230</v>
      </c>
      <c r="H331" s="70" t="s">
        <v>470</v>
      </c>
      <c r="I331" s="70"/>
      <c r="J331" s="71">
        <f>J332</f>
        <v>1380000</v>
      </c>
      <c r="K331" s="71">
        <f t="shared" ref="K331:T331" si="385">K332</f>
        <v>0</v>
      </c>
      <c r="L331" s="71">
        <f t="shared" si="339"/>
        <v>1380000</v>
      </c>
      <c r="M331" s="71">
        <f t="shared" si="385"/>
        <v>0</v>
      </c>
      <c r="N331" s="71">
        <f t="shared" si="385"/>
        <v>1380000</v>
      </c>
      <c r="O331" s="71">
        <f t="shared" si="385"/>
        <v>0</v>
      </c>
      <c r="P331" s="71">
        <f t="shared" si="385"/>
        <v>1380000</v>
      </c>
      <c r="Q331" s="71">
        <f t="shared" si="385"/>
        <v>0</v>
      </c>
      <c r="R331" s="71">
        <f t="shared" si="385"/>
        <v>1380000</v>
      </c>
      <c r="S331" s="71">
        <f t="shared" si="385"/>
        <v>0</v>
      </c>
      <c r="T331" s="71">
        <f t="shared" si="385"/>
        <v>1380000</v>
      </c>
    </row>
    <row r="332" spans="1:20" s="1" customFormat="1" ht="12.75" hidden="1" customHeight="1" x14ac:dyDescent="0.25">
      <c r="A332" s="206" t="s">
        <v>363</v>
      </c>
      <c r="B332" s="207"/>
      <c r="C332" s="154"/>
      <c r="D332" s="154"/>
      <c r="E332" s="154"/>
      <c r="F332" s="70" t="s">
        <v>467</v>
      </c>
      <c r="G332" s="70" t="s">
        <v>230</v>
      </c>
      <c r="H332" s="70" t="s">
        <v>471</v>
      </c>
      <c r="I332" s="70"/>
      <c r="J332" s="71">
        <f>J333+J336</f>
        <v>1380000</v>
      </c>
      <c r="K332" s="71">
        <f t="shared" ref="K332:T332" si="386">K333+K336</f>
        <v>0</v>
      </c>
      <c r="L332" s="71">
        <f t="shared" si="339"/>
        <v>1380000</v>
      </c>
      <c r="M332" s="71">
        <f t="shared" si="386"/>
        <v>0</v>
      </c>
      <c r="N332" s="71">
        <f t="shared" si="386"/>
        <v>1380000</v>
      </c>
      <c r="O332" s="71">
        <f t="shared" si="386"/>
        <v>0</v>
      </c>
      <c r="P332" s="71">
        <f t="shared" si="386"/>
        <v>1380000</v>
      </c>
      <c r="Q332" s="71">
        <f t="shared" si="386"/>
        <v>0</v>
      </c>
      <c r="R332" s="71">
        <f t="shared" si="386"/>
        <v>1380000</v>
      </c>
      <c r="S332" s="71">
        <f t="shared" si="386"/>
        <v>0</v>
      </c>
      <c r="T332" s="71">
        <f t="shared" si="386"/>
        <v>1380000</v>
      </c>
    </row>
    <row r="333" spans="1:20" s="2" customFormat="1" ht="12.75" hidden="1" customHeight="1" x14ac:dyDescent="0.25">
      <c r="A333" s="206" t="s">
        <v>472</v>
      </c>
      <c r="B333" s="207"/>
      <c r="C333" s="154"/>
      <c r="D333" s="154"/>
      <c r="E333" s="154"/>
      <c r="F333" s="45" t="s">
        <v>467</v>
      </c>
      <c r="G333" s="45" t="s">
        <v>230</v>
      </c>
      <c r="H333" s="45" t="s">
        <v>473</v>
      </c>
      <c r="I333" s="45"/>
      <c r="J333" s="41">
        <f t="shared" ref="J333:T334" si="387">J334</f>
        <v>180000</v>
      </c>
      <c r="K333" s="41">
        <f t="shared" si="387"/>
        <v>0</v>
      </c>
      <c r="L333" s="71">
        <f t="shared" si="339"/>
        <v>180000</v>
      </c>
      <c r="M333" s="41">
        <f t="shared" si="387"/>
        <v>0</v>
      </c>
      <c r="N333" s="41">
        <f t="shared" si="387"/>
        <v>180000</v>
      </c>
      <c r="O333" s="41">
        <f t="shared" si="387"/>
        <v>0</v>
      </c>
      <c r="P333" s="41">
        <f t="shared" si="387"/>
        <v>180000</v>
      </c>
      <c r="Q333" s="41">
        <f t="shared" si="387"/>
        <v>0</v>
      </c>
      <c r="R333" s="41">
        <f t="shared" si="387"/>
        <v>180000</v>
      </c>
      <c r="S333" s="41">
        <f t="shared" si="387"/>
        <v>0</v>
      </c>
      <c r="T333" s="41">
        <f t="shared" si="387"/>
        <v>180000</v>
      </c>
    </row>
    <row r="334" spans="1:20" s="1" customFormat="1" ht="12.75" hidden="1" customHeight="1" x14ac:dyDescent="0.25">
      <c r="A334" s="78"/>
      <c r="B334" s="154" t="s">
        <v>246</v>
      </c>
      <c r="C334" s="154"/>
      <c r="D334" s="154"/>
      <c r="E334" s="154"/>
      <c r="F334" s="70" t="s">
        <v>467</v>
      </c>
      <c r="G334" s="70" t="s">
        <v>230</v>
      </c>
      <c r="H334" s="70" t="s">
        <v>473</v>
      </c>
      <c r="I334" s="70" t="s">
        <v>247</v>
      </c>
      <c r="J334" s="71">
        <f t="shared" si="387"/>
        <v>180000</v>
      </c>
      <c r="K334" s="71">
        <f t="shared" si="387"/>
        <v>0</v>
      </c>
      <c r="L334" s="71">
        <f t="shared" si="339"/>
        <v>180000</v>
      </c>
      <c r="M334" s="71">
        <f t="shared" si="387"/>
        <v>0</v>
      </c>
      <c r="N334" s="71">
        <f t="shared" si="387"/>
        <v>180000</v>
      </c>
      <c r="O334" s="71">
        <f t="shared" si="387"/>
        <v>0</v>
      </c>
      <c r="P334" s="71">
        <f t="shared" si="387"/>
        <v>180000</v>
      </c>
      <c r="Q334" s="71">
        <f t="shared" si="387"/>
        <v>0</v>
      </c>
      <c r="R334" s="71">
        <f t="shared" si="387"/>
        <v>180000</v>
      </c>
      <c r="S334" s="71">
        <f t="shared" si="387"/>
        <v>0</v>
      </c>
      <c r="T334" s="71">
        <f t="shared" si="387"/>
        <v>180000</v>
      </c>
    </row>
    <row r="335" spans="1:20" s="1" customFormat="1" ht="12.75" hidden="1" customHeight="1" x14ac:dyDescent="0.25">
      <c r="A335" s="78"/>
      <c r="B335" s="154" t="s">
        <v>465</v>
      </c>
      <c r="C335" s="154"/>
      <c r="D335" s="154"/>
      <c r="E335" s="154"/>
      <c r="F335" s="70" t="s">
        <v>467</v>
      </c>
      <c r="G335" s="70" t="s">
        <v>230</v>
      </c>
      <c r="H335" s="70" t="s">
        <v>473</v>
      </c>
      <c r="I335" s="70" t="s">
        <v>249</v>
      </c>
      <c r="J335" s="71">
        <v>180000</v>
      </c>
      <c r="K335" s="71"/>
      <c r="L335" s="71">
        <f t="shared" si="339"/>
        <v>180000</v>
      </c>
      <c r="M335" s="71"/>
      <c r="N335" s="71">
        <f>L335+M335</f>
        <v>180000</v>
      </c>
      <c r="O335" s="71"/>
      <c r="P335" s="71">
        <f t="shared" ref="P335" si="388">N335+O335</f>
        <v>180000</v>
      </c>
      <c r="Q335" s="71"/>
      <c r="R335" s="71">
        <f t="shared" ref="R335" si="389">P335+Q335</f>
        <v>180000</v>
      </c>
      <c r="S335" s="71"/>
      <c r="T335" s="71">
        <f t="shared" ref="T335" si="390">R335+S335</f>
        <v>180000</v>
      </c>
    </row>
    <row r="336" spans="1:20" s="1" customFormat="1" ht="12.75" hidden="1" customHeight="1" x14ac:dyDescent="0.25">
      <c r="A336" s="206" t="s">
        <v>474</v>
      </c>
      <c r="B336" s="207"/>
      <c r="C336" s="154"/>
      <c r="D336" s="154"/>
      <c r="E336" s="154"/>
      <c r="F336" s="45" t="s">
        <v>467</v>
      </c>
      <c r="G336" s="45" t="s">
        <v>230</v>
      </c>
      <c r="H336" s="45" t="s">
        <v>475</v>
      </c>
      <c r="I336" s="45"/>
      <c r="J336" s="41">
        <f t="shared" ref="J336:T337" si="391">J337</f>
        <v>1200000</v>
      </c>
      <c r="K336" s="41">
        <f t="shared" si="391"/>
        <v>0</v>
      </c>
      <c r="L336" s="71">
        <f t="shared" si="339"/>
        <v>1200000</v>
      </c>
      <c r="M336" s="41">
        <f t="shared" si="391"/>
        <v>0</v>
      </c>
      <c r="N336" s="41">
        <f t="shared" si="391"/>
        <v>1200000</v>
      </c>
      <c r="O336" s="41">
        <f t="shared" si="391"/>
        <v>0</v>
      </c>
      <c r="P336" s="41">
        <f t="shared" si="391"/>
        <v>1200000</v>
      </c>
      <c r="Q336" s="41">
        <f t="shared" si="391"/>
        <v>0</v>
      </c>
      <c r="R336" s="41">
        <f t="shared" si="391"/>
        <v>1200000</v>
      </c>
      <c r="S336" s="41">
        <f t="shared" si="391"/>
        <v>0</v>
      </c>
      <c r="T336" s="41">
        <f t="shared" si="391"/>
        <v>1200000</v>
      </c>
    </row>
    <row r="337" spans="1:20" s="1" customFormat="1" ht="57.75" hidden="1" customHeight="1" x14ac:dyDescent="0.25">
      <c r="A337" s="72"/>
      <c r="B337" s="160" t="s">
        <v>242</v>
      </c>
      <c r="C337" s="160"/>
      <c r="D337" s="160"/>
      <c r="E337" s="160"/>
      <c r="F337" s="45" t="s">
        <v>467</v>
      </c>
      <c r="G337" s="45" t="s">
        <v>230</v>
      </c>
      <c r="H337" s="45" t="s">
        <v>475</v>
      </c>
      <c r="I337" s="70" t="s">
        <v>243</v>
      </c>
      <c r="J337" s="71">
        <f t="shared" si="391"/>
        <v>1200000</v>
      </c>
      <c r="K337" s="71">
        <f t="shared" si="391"/>
        <v>0</v>
      </c>
      <c r="L337" s="71">
        <f t="shared" si="339"/>
        <v>1200000</v>
      </c>
      <c r="M337" s="71">
        <f t="shared" si="391"/>
        <v>0</v>
      </c>
      <c r="N337" s="71">
        <f t="shared" si="391"/>
        <v>1200000</v>
      </c>
      <c r="O337" s="71">
        <f t="shared" si="391"/>
        <v>0</v>
      </c>
      <c r="P337" s="71">
        <f t="shared" si="391"/>
        <v>1200000</v>
      </c>
      <c r="Q337" s="71">
        <f t="shared" si="391"/>
        <v>0</v>
      </c>
      <c r="R337" s="71">
        <f t="shared" si="391"/>
        <v>1200000</v>
      </c>
      <c r="S337" s="71">
        <f t="shared" si="391"/>
        <v>0</v>
      </c>
      <c r="T337" s="71">
        <f t="shared" si="391"/>
        <v>1200000</v>
      </c>
    </row>
    <row r="338" spans="1:20" s="1" customFormat="1" ht="45" hidden="1" customHeight="1" x14ac:dyDescent="0.25">
      <c r="A338" s="72"/>
      <c r="B338" s="154" t="s">
        <v>244</v>
      </c>
      <c r="C338" s="154"/>
      <c r="D338" s="154"/>
      <c r="E338" s="154"/>
      <c r="F338" s="45" t="s">
        <v>467</v>
      </c>
      <c r="G338" s="45" t="s">
        <v>230</v>
      </c>
      <c r="H338" s="45" t="s">
        <v>475</v>
      </c>
      <c r="I338" s="70" t="s">
        <v>245</v>
      </c>
      <c r="J338" s="71">
        <v>1200000</v>
      </c>
      <c r="K338" s="71"/>
      <c r="L338" s="71">
        <f t="shared" si="339"/>
        <v>1200000</v>
      </c>
      <c r="M338" s="71"/>
      <c r="N338" s="71">
        <f>L338+M338</f>
        <v>1200000</v>
      </c>
      <c r="O338" s="71"/>
      <c r="P338" s="71">
        <f t="shared" ref="P338" si="392">N338+O338</f>
        <v>1200000</v>
      </c>
      <c r="Q338" s="71"/>
      <c r="R338" s="71">
        <f t="shared" ref="R338" si="393">P338+Q338</f>
        <v>1200000</v>
      </c>
      <c r="S338" s="71"/>
      <c r="T338" s="71">
        <f t="shared" ref="T338" si="394">R338+S338</f>
        <v>1200000</v>
      </c>
    </row>
    <row r="339" spans="1:20" s="1" customFormat="1" ht="25.5" hidden="1" customHeight="1" x14ac:dyDescent="0.25">
      <c r="A339" s="206" t="s">
        <v>476</v>
      </c>
      <c r="B339" s="207"/>
      <c r="C339" s="154"/>
      <c r="D339" s="154"/>
      <c r="E339" s="154"/>
      <c r="F339" s="70" t="s">
        <v>467</v>
      </c>
      <c r="G339" s="70" t="s">
        <v>230</v>
      </c>
      <c r="H339" s="70" t="s">
        <v>477</v>
      </c>
      <c r="I339" s="70"/>
      <c r="J339" s="71">
        <f>J340</f>
        <v>3154200</v>
      </c>
      <c r="K339" s="71">
        <f t="shared" ref="K339:T339" si="395">K340</f>
        <v>0</v>
      </c>
      <c r="L339" s="71">
        <f t="shared" si="339"/>
        <v>3154200</v>
      </c>
      <c r="M339" s="71">
        <f t="shared" si="395"/>
        <v>0</v>
      </c>
      <c r="N339" s="71">
        <f t="shared" si="395"/>
        <v>3154200</v>
      </c>
      <c r="O339" s="71">
        <f t="shared" si="395"/>
        <v>0</v>
      </c>
      <c r="P339" s="71">
        <f t="shared" si="395"/>
        <v>3154200</v>
      </c>
      <c r="Q339" s="71">
        <f t="shared" si="395"/>
        <v>0</v>
      </c>
      <c r="R339" s="71">
        <f t="shared" si="395"/>
        <v>3154200</v>
      </c>
      <c r="S339" s="71">
        <f t="shared" si="395"/>
        <v>0</v>
      </c>
      <c r="T339" s="71">
        <f t="shared" si="395"/>
        <v>3154200</v>
      </c>
    </row>
    <row r="340" spans="1:20" s="1" customFormat="1" ht="15.75" hidden="1" customHeight="1" x14ac:dyDescent="0.25">
      <c r="A340" s="206" t="s">
        <v>363</v>
      </c>
      <c r="B340" s="207"/>
      <c r="C340" s="154"/>
      <c r="D340" s="154"/>
      <c r="E340" s="154"/>
      <c r="F340" s="70" t="s">
        <v>467</v>
      </c>
      <c r="G340" s="70" t="s">
        <v>230</v>
      </c>
      <c r="H340" s="70" t="s">
        <v>478</v>
      </c>
      <c r="I340" s="70"/>
      <c r="J340" s="71">
        <f>J341+J346</f>
        <v>3154200</v>
      </c>
      <c r="K340" s="71">
        <f t="shared" ref="K340:T340" si="396">K341+K346</f>
        <v>0</v>
      </c>
      <c r="L340" s="71">
        <f t="shared" si="339"/>
        <v>3154200</v>
      </c>
      <c r="M340" s="71">
        <f t="shared" si="396"/>
        <v>0</v>
      </c>
      <c r="N340" s="71">
        <f t="shared" si="396"/>
        <v>3154200</v>
      </c>
      <c r="O340" s="71">
        <f t="shared" si="396"/>
        <v>0</v>
      </c>
      <c r="P340" s="71">
        <f t="shared" si="396"/>
        <v>3154200</v>
      </c>
      <c r="Q340" s="71">
        <f t="shared" si="396"/>
        <v>0</v>
      </c>
      <c r="R340" s="71">
        <f t="shared" si="396"/>
        <v>3154200</v>
      </c>
      <c r="S340" s="71">
        <f t="shared" si="396"/>
        <v>0</v>
      </c>
      <c r="T340" s="71">
        <f t="shared" si="396"/>
        <v>3154200</v>
      </c>
    </row>
    <row r="341" spans="1:20" s="2" customFormat="1" ht="12.75" hidden="1" customHeight="1" x14ac:dyDescent="0.25">
      <c r="A341" s="206" t="s">
        <v>479</v>
      </c>
      <c r="B341" s="207"/>
      <c r="C341" s="154"/>
      <c r="D341" s="154"/>
      <c r="E341" s="154"/>
      <c r="F341" s="70" t="s">
        <v>467</v>
      </c>
      <c r="G341" s="70" t="s">
        <v>230</v>
      </c>
      <c r="H341" s="70" t="s">
        <v>480</v>
      </c>
      <c r="I341" s="70"/>
      <c r="J341" s="71">
        <f>J342+J344</f>
        <v>564200</v>
      </c>
      <c r="K341" s="71">
        <f t="shared" ref="K341:T341" si="397">K342+K344</f>
        <v>0</v>
      </c>
      <c r="L341" s="71">
        <f t="shared" si="339"/>
        <v>564200</v>
      </c>
      <c r="M341" s="71">
        <f t="shared" si="397"/>
        <v>0</v>
      </c>
      <c r="N341" s="71">
        <f t="shared" si="397"/>
        <v>564200</v>
      </c>
      <c r="O341" s="71">
        <f t="shared" si="397"/>
        <v>0</v>
      </c>
      <c r="P341" s="71">
        <f t="shared" si="397"/>
        <v>564200</v>
      </c>
      <c r="Q341" s="71">
        <f t="shared" si="397"/>
        <v>0</v>
      </c>
      <c r="R341" s="71">
        <f t="shared" si="397"/>
        <v>564200</v>
      </c>
      <c r="S341" s="71">
        <f t="shared" si="397"/>
        <v>0</v>
      </c>
      <c r="T341" s="71">
        <f t="shared" si="397"/>
        <v>564200</v>
      </c>
    </row>
    <row r="342" spans="1:20" s="1" customFormat="1" ht="12.75" hidden="1" customHeight="1" x14ac:dyDescent="0.25">
      <c r="A342" s="154"/>
      <c r="B342" s="154" t="s">
        <v>367</v>
      </c>
      <c r="C342" s="154"/>
      <c r="D342" s="154"/>
      <c r="E342" s="154"/>
      <c r="F342" s="70" t="s">
        <v>467</v>
      </c>
      <c r="G342" s="70" t="s">
        <v>230</v>
      </c>
      <c r="H342" s="70" t="s">
        <v>480</v>
      </c>
      <c r="I342" s="70" t="s">
        <v>368</v>
      </c>
      <c r="J342" s="71">
        <f>J343</f>
        <v>474200</v>
      </c>
      <c r="K342" s="71">
        <f t="shared" ref="K342:T342" si="398">K343</f>
        <v>90000</v>
      </c>
      <c r="L342" s="71">
        <f t="shared" si="339"/>
        <v>564200</v>
      </c>
      <c r="M342" s="71">
        <f t="shared" si="398"/>
        <v>0</v>
      </c>
      <c r="N342" s="71">
        <f t="shared" si="398"/>
        <v>564200</v>
      </c>
      <c r="O342" s="71">
        <f t="shared" si="398"/>
        <v>0</v>
      </c>
      <c r="P342" s="71">
        <f t="shared" si="398"/>
        <v>564200</v>
      </c>
      <c r="Q342" s="71">
        <f t="shared" si="398"/>
        <v>0</v>
      </c>
      <c r="R342" s="71">
        <f t="shared" si="398"/>
        <v>564200</v>
      </c>
      <c r="S342" s="71">
        <f t="shared" si="398"/>
        <v>0</v>
      </c>
      <c r="T342" s="71">
        <f t="shared" si="398"/>
        <v>564200</v>
      </c>
    </row>
    <row r="343" spans="1:20" s="1" customFormat="1" ht="27" hidden="1" customHeight="1" x14ac:dyDescent="0.25">
      <c r="A343" s="154"/>
      <c r="B343" s="154" t="s">
        <v>369</v>
      </c>
      <c r="C343" s="154"/>
      <c r="D343" s="154"/>
      <c r="E343" s="154"/>
      <c r="F343" s="70" t="s">
        <v>467</v>
      </c>
      <c r="G343" s="70" t="s">
        <v>230</v>
      </c>
      <c r="H343" s="70" t="s">
        <v>480</v>
      </c>
      <c r="I343" s="70" t="s">
        <v>370</v>
      </c>
      <c r="J343" s="71">
        <f>474186+14</f>
        <v>474200</v>
      </c>
      <c r="K343" s="71">
        <v>90000</v>
      </c>
      <c r="L343" s="71">
        <f t="shared" si="339"/>
        <v>564200</v>
      </c>
      <c r="M343" s="71"/>
      <c r="N343" s="71">
        <f>L343+M343</f>
        <v>564200</v>
      </c>
      <c r="O343" s="71"/>
      <c r="P343" s="71">
        <f t="shared" ref="P343" si="399">N343+O343</f>
        <v>564200</v>
      </c>
      <c r="Q343" s="71"/>
      <c r="R343" s="71">
        <f t="shared" ref="R343" si="400">P343+Q343</f>
        <v>564200</v>
      </c>
      <c r="S343" s="71"/>
      <c r="T343" s="71">
        <f t="shared" ref="T343" si="401">R343+S343</f>
        <v>564200</v>
      </c>
    </row>
    <row r="344" spans="1:20" s="1" customFormat="1" ht="26.25" hidden="1" customHeight="1" x14ac:dyDescent="0.25">
      <c r="A344" s="78"/>
      <c r="B344" s="154" t="s">
        <v>246</v>
      </c>
      <c r="C344" s="154"/>
      <c r="D344" s="154"/>
      <c r="E344" s="154"/>
      <c r="F344" s="70" t="s">
        <v>467</v>
      </c>
      <c r="G344" s="70" t="s">
        <v>230</v>
      </c>
      <c r="H344" s="70" t="s">
        <v>480</v>
      </c>
      <c r="I344" s="70" t="s">
        <v>247</v>
      </c>
      <c r="J344" s="71">
        <f>J345</f>
        <v>90000</v>
      </c>
      <c r="K344" s="71">
        <f t="shared" ref="K344:T344" si="402">K345</f>
        <v>-90000</v>
      </c>
      <c r="L344" s="71">
        <f t="shared" si="339"/>
        <v>0</v>
      </c>
      <c r="M344" s="71">
        <f t="shared" si="402"/>
        <v>0</v>
      </c>
      <c r="N344" s="71">
        <f t="shared" si="402"/>
        <v>0</v>
      </c>
      <c r="O344" s="71">
        <f t="shared" si="402"/>
        <v>0</v>
      </c>
      <c r="P344" s="71">
        <f t="shared" si="402"/>
        <v>0</v>
      </c>
      <c r="Q344" s="71">
        <f t="shared" si="402"/>
        <v>0</v>
      </c>
      <c r="R344" s="71">
        <f t="shared" si="402"/>
        <v>0</v>
      </c>
      <c r="S344" s="71">
        <f t="shared" si="402"/>
        <v>0</v>
      </c>
      <c r="T344" s="71">
        <f t="shared" si="402"/>
        <v>0</v>
      </c>
    </row>
    <row r="345" spans="1:20" s="1" customFormat="1" ht="12.75" hidden="1" customHeight="1" x14ac:dyDescent="0.25">
      <c r="A345" s="78"/>
      <c r="B345" s="154" t="s">
        <v>465</v>
      </c>
      <c r="C345" s="154"/>
      <c r="D345" s="154"/>
      <c r="E345" s="154"/>
      <c r="F345" s="70" t="s">
        <v>467</v>
      </c>
      <c r="G345" s="70" t="s">
        <v>230</v>
      </c>
      <c r="H345" s="70" t="s">
        <v>480</v>
      </c>
      <c r="I345" s="70" t="s">
        <v>249</v>
      </c>
      <c r="J345" s="71">
        <v>90000</v>
      </c>
      <c r="K345" s="71">
        <v>-90000</v>
      </c>
      <c r="L345" s="71">
        <f t="shared" si="339"/>
        <v>0</v>
      </c>
      <c r="M345" s="71"/>
      <c r="N345" s="71">
        <f>L345+M345</f>
        <v>0</v>
      </c>
      <c r="O345" s="71"/>
      <c r="P345" s="71">
        <f t="shared" ref="P345" si="403">N345+O345</f>
        <v>0</v>
      </c>
      <c r="Q345" s="71"/>
      <c r="R345" s="71">
        <f t="shared" ref="R345" si="404">P345+Q345</f>
        <v>0</v>
      </c>
      <c r="S345" s="71"/>
      <c r="T345" s="71">
        <f t="shared" ref="T345" si="405">R345+S345</f>
        <v>0</v>
      </c>
    </row>
    <row r="346" spans="1:20" s="66" customFormat="1" ht="12.75" hidden="1" customHeight="1" x14ac:dyDescent="0.25">
      <c r="A346" s="206" t="s">
        <v>481</v>
      </c>
      <c r="B346" s="207"/>
      <c r="C346" s="154"/>
      <c r="D346" s="154"/>
      <c r="E346" s="154"/>
      <c r="F346" s="70" t="s">
        <v>467</v>
      </c>
      <c r="G346" s="70" t="s">
        <v>230</v>
      </c>
      <c r="H346" s="70" t="s">
        <v>482</v>
      </c>
      <c r="I346" s="70"/>
      <c r="J346" s="71">
        <f t="shared" ref="J346:T347" si="406">J347</f>
        <v>2590000</v>
      </c>
      <c r="K346" s="71">
        <f t="shared" si="406"/>
        <v>0</v>
      </c>
      <c r="L346" s="71">
        <f t="shared" si="339"/>
        <v>2590000</v>
      </c>
      <c r="M346" s="71">
        <f t="shared" si="406"/>
        <v>0</v>
      </c>
      <c r="N346" s="71">
        <f t="shared" si="406"/>
        <v>2590000</v>
      </c>
      <c r="O346" s="71">
        <f t="shared" si="406"/>
        <v>0</v>
      </c>
      <c r="P346" s="71">
        <f t="shared" si="406"/>
        <v>2590000</v>
      </c>
      <c r="Q346" s="71">
        <f t="shared" si="406"/>
        <v>0</v>
      </c>
      <c r="R346" s="71">
        <f t="shared" si="406"/>
        <v>2590000</v>
      </c>
      <c r="S346" s="71">
        <f t="shared" si="406"/>
        <v>0</v>
      </c>
      <c r="T346" s="71">
        <f t="shared" si="406"/>
        <v>2590000</v>
      </c>
    </row>
    <row r="347" spans="1:20" s="1" customFormat="1" ht="12.75" hidden="1" customHeight="1" x14ac:dyDescent="0.25">
      <c r="A347" s="154"/>
      <c r="B347" s="154" t="s">
        <v>367</v>
      </c>
      <c r="C347" s="154"/>
      <c r="D347" s="154"/>
      <c r="E347" s="154"/>
      <c r="F347" s="70" t="s">
        <v>467</v>
      </c>
      <c r="G347" s="70" t="s">
        <v>230</v>
      </c>
      <c r="H347" s="70" t="s">
        <v>482</v>
      </c>
      <c r="I347" s="70" t="s">
        <v>368</v>
      </c>
      <c r="J347" s="71">
        <f t="shared" si="406"/>
        <v>2590000</v>
      </c>
      <c r="K347" s="71">
        <f t="shared" si="406"/>
        <v>0</v>
      </c>
      <c r="L347" s="71">
        <f t="shared" si="339"/>
        <v>2590000</v>
      </c>
      <c r="M347" s="71">
        <f t="shared" si="406"/>
        <v>0</v>
      </c>
      <c r="N347" s="71">
        <f t="shared" si="406"/>
        <v>2590000</v>
      </c>
      <c r="O347" s="71">
        <f t="shared" si="406"/>
        <v>0</v>
      </c>
      <c r="P347" s="71">
        <f t="shared" si="406"/>
        <v>2590000</v>
      </c>
      <c r="Q347" s="71">
        <f t="shared" si="406"/>
        <v>0</v>
      </c>
      <c r="R347" s="71">
        <f t="shared" si="406"/>
        <v>2590000</v>
      </c>
      <c r="S347" s="71">
        <f t="shared" si="406"/>
        <v>0</v>
      </c>
      <c r="T347" s="71">
        <f t="shared" si="406"/>
        <v>2590000</v>
      </c>
    </row>
    <row r="348" spans="1:20" s="1" customFormat="1" ht="12.75" hidden="1" customHeight="1" x14ac:dyDescent="0.25">
      <c r="A348" s="154"/>
      <c r="B348" s="154" t="s">
        <v>369</v>
      </c>
      <c r="C348" s="154"/>
      <c r="D348" s="154"/>
      <c r="E348" s="154"/>
      <c r="F348" s="70" t="s">
        <v>467</v>
      </c>
      <c r="G348" s="70" t="s">
        <v>230</v>
      </c>
      <c r="H348" s="70" t="s">
        <v>482</v>
      </c>
      <c r="I348" s="70" t="s">
        <v>370</v>
      </c>
      <c r="J348" s="71">
        <v>2590000</v>
      </c>
      <c r="K348" s="71"/>
      <c r="L348" s="71">
        <f t="shared" si="339"/>
        <v>2590000</v>
      </c>
      <c r="M348" s="71"/>
      <c r="N348" s="71">
        <f>L348+M348</f>
        <v>2590000</v>
      </c>
      <c r="O348" s="71"/>
      <c r="P348" s="71">
        <f t="shared" ref="P348" si="407">N348+O348</f>
        <v>2590000</v>
      </c>
      <c r="Q348" s="71"/>
      <c r="R348" s="71">
        <f t="shared" ref="R348" si="408">P348+Q348</f>
        <v>2590000</v>
      </c>
      <c r="S348" s="71"/>
      <c r="T348" s="71">
        <f t="shared" ref="T348" si="409">R348+S348</f>
        <v>2590000</v>
      </c>
    </row>
    <row r="349" spans="1:20" s="1" customFormat="1" ht="12.75" hidden="1" customHeight="1" x14ac:dyDescent="0.25">
      <c r="A349" s="206" t="s">
        <v>286</v>
      </c>
      <c r="B349" s="207"/>
      <c r="C349" s="154"/>
      <c r="D349" s="154"/>
      <c r="E349" s="154"/>
      <c r="F349" s="45" t="s">
        <v>467</v>
      </c>
      <c r="G349" s="70" t="s">
        <v>230</v>
      </c>
      <c r="H349" s="45" t="s">
        <v>287</v>
      </c>
      <c r="I349" s="45"/>
      <c r="J349" s="41">
        <f t="shared" ref="J349:T350" si="410">J350</f>
        <v>9540</v>
      </c>
      <c r="K349" s="41">
        <f t="shared" si="410"/>
        <v>3180</v>
      </c>
      <c r="L349" s="71">
        <f t="shared" si="339"/>
        <v>12720</v>
      </c>
      <c r="M349" s="41">
        <f t="shared" si="410"/>
        <v>0</v>
      </c>
      <c r="N349" s="41">
        <f t="shared" si="410"/>
        <v>12720</v>
      </c>
      <c r="O349" s="41">
        <f t="shared" si="410"/>
        <v>0</v>
      </c>
      <c r="P349" s="41">
        <f t="shared" si="410"/>
        <v>12720</v>
      </c>
      <c r="Q349" s="41">
        <f t="shared" si="410"/>
        <v>0</v>
      </c>
      <c r="R349" s="41">
        <f t="shared" si="410"/>
        <v>12720</v>
      </c>
      <c r="S349" s="41">
        <f t="shared" si="410"/>
        <v>0</v>
      </c>
      <c r="T349" s="41">
        <f t="shared" si="410"/>
        <v>12720</v>
      </c>
    </row>
    <row r="350" spans="1:20" s="1" customFormat="1" ht="12.75" hidden="1" customHeight="1" x14ac:dyDescent="0.25">
      <c r="A350" s="206" t="s">
        <v>288</v>
      </c>
      <c r="B350" s="207"/>
      <c r="C350" s="154"/>
      <c r="D350" s="154"/>
      <c r="E350" s="154"/>
      <c r="F350" s="70" t="s">
        <v>467</v>
      </c>
      <c r="G350" s="70" t="s">
        <v>230</v>
      </c>
      <c r="H350" s="70" t="s">
        <v>289</v>
      </c>
      <c r="I350" s="70"/>
      <c r="J350" s="71">
        <f t="shared" si="410"/>
        <v>9540</v>
      </c>
      <c r="K350" s="71">
        <f t="shared" si="410"/>
        <v>3180</v>
      </c>
      <c r="L350" s="71">
        <f t="shared" si="339"/>
        <v>12720</v>
      </c>
      <c r="M350" s="71">
        <f t="shared" si="410"/>
        <v>0</v>
      </c>
      <c r="N350" s="71">
        <f t="shared" si="410"/>
        <v>12720</v>
      </c>
      <c r="O350" s="71">
        <f t="shared" si="410"/>
        <v>0</v>
      </c>
      <c r="P350" s="71">
        <f t="shared" si="410"/>
        <v>12720</v>
      </c>
      <c r="Q350" s="71">
        <f t="shared" si="410"/>
        <v>0</v>
      </c>
      <c r="R350" s="71">
        <f t="shared" si="410"/>
        <v>12720</v>
      </c>
      <c r="S350" s="71">
        <f t="shared" si="410"/>
        <v>0</v>
      </c>
      <c r="T350" s="71">
        <f t="shared" si="410"/>
        <v>12720</v>
      </c>
    </row>
    <row r="351" spans="1:20" s="1" customFormat="1" ht="25.5" hidden="1" customHeight="1" x14ac:dyDescent="0.25">
      <c r="A351" s="206" t="s">
        <v>483</v>
      </c>
      <c r="B351" s="207"/>
      <c r="C351" s="154"/>
      <c r="D351" s="154"/>
      <c r="E351" s="154"/>
      <c r="F351" s="70" t="s">
        <v>467</v>
      </c>
      <c r="G351" s="70" t="s">
        <v>230</v>
      </c>
      <c r="H351" s="70" t="s">
        <v>484</v>
      </c>
      <c r="I351" s="70"/>
      <c r="J351" s="71">
        <f>J352+J354</f>
        <v>9540</v>
      </c>
      <c r="K351" s="71">
        <f t="shared" ref="K351:T351" si="411">K352+K354</f>
        <v>3180</v>
      </c>
      <c r="L351" s="71">
        <f t="shared" ref="L351:L414" si="412">J351+K351</f>
        <v>12720</v>
      </c>
      <c r="M351" s="71">
        <f t="shared" si="411"/>
        <v>0</v>
      </c>
      <c r="N351" s="71">
        <f t="shared" si="411"/>
        <v>12720</v>
      </c>
      <c r="O351" s="71">
        <f t="shared" si="411"/>
        <v>0</v>
      </c>
      <c r="P351" s="71">
        <f t="shared" si="411"/>
        <v>12720</v>
      </c>
      <c r="Q351" s="71">
        <f t="shared" si="411"/>
        <v>0</v>
      </c>
      <c r="R351" s="71">
        <f t="shared" si="411"/>
        <v>12720</v>
      </c>
      <c r="S351" s="71">
        <f t="shared" si="411"/>
        <v>0</v>
      </c>
      <c r="T351" s="71">
        <f t="shared" si="411"/>
        <v>12720</v>
      </c>
    </row>
    <row r="352" spans="1:20" s="1" customFormat="1" ht="38.25" hidden="1" customHeight="1" x14ac:dyDescent="0.25">
      <c r="A352" s="72"/>
      <c r="B352" s="160" t="s">
        <v>376</v>
      </c>
      <c r="C352" s="160"/>
      <c r="D352" s="160"/>
      <c r="E352" s="160"/>
      <c r="F352" s="70" t="s">
        <v>467</v>
      </c>
      <c r="G352" s="70" t="s">
        <v>230</v>
      </c>
      <c r="H352" s="70" t="s">
        <v>484</v>
      </c>
      <c r="I352" s="70" t="s">
        <v>377</v>
      </c>
      <c r="J352" s="71">
        <f>J353</f>
        <v>9540</v>
      </c>
      <c r="K352" s="71">
        <f t="shared" ref="K352:T352" si="413">K353</f>
        <v>-9540</v>
      </c>
      <c r="L352" s="71">
        <f t="shared" si="412"/>
        <v>0</v>
      </c>
      <c r="M352" s="71">
        <f t="shared" si="413"/>
        <v>0</v>
      </c>
      <c r="N352" s="71">
        <f t="shared" si="413"/>
        <v>0</v>
      </c>
      <c r="O352" s="71">
        <f t="shared" si="413"/>
        <v>0</v>
      </c>
      <c r="P352" s="71">
        <f t="shared" si="413"/>
        <v>0</v>
      </c>
      <c r="Q352" s="71">
        <f t="shared" si="413"/>
        <v>0</v>
      </c>
      <c r="R352" s="71">
        <f t="shared" si="413"/>
        <v>0</v>
      </c>
      <c r="S352" s="71">
        <f t="shared" si="413"/>
        <v>0</v>
      </c>
      <c r="T352" s="71">
        <f t="shared" si="413"/>
        <v>0</v>
      </c>
    </row>
    <row r="353" spans="1:20" s="1" customFormat="1" ht="12.75" hidden="1" customHeight="1" x14ac:dyDescent="0.25">
      <c r="A353" s="78"/>
      <c r="B353" s="154" t="s">
        <v>382</v>
      </c>
      <c r="C353" s="154"/>
      <c r="D353" s="154"/>
      <c r="E353" s="154"/>
      <c r="F353" s="70" t="s">
        <v>467</v>
      </c>
      <c r="G353" s="70" t="s">
        <v>230</v>
      </c>
      <c r="H353" s="70" t="s">
        <v>484</v>
      </c>
      <c r="I353" s="70" t="s">
        <v>383</v>
      </c>
      <c r="J353" s="71">
        <v>9540</v>
      </c>
      <c r="K353" s="71">
        <v>-9540</v>
      </c>
      <c r="L353" s="71">
        <f t="shared" si="412"/>
        <v>0</v>
      </c>
      <c r="M353" s="71"/>
      <c r="N353" s="71">
        <f>L353+M353</f>
        <v>0</v>
      </c>
      <c r="O353" s="71"/>
      <c r="P353" s="71">
        <f t="shared" ref="P353" si="414">N353+O353</f>
        <v>0</v>
      </c>
      <c r="Q353" s="71"/>
      <c r="R353" s="71">
        <f t="shared" ref="R353" si="415">P353+Q353</f>
        <v>0</v>
      </c>
      <c r="S353" s="71"/>
      <c r="T353" s="71">
        <f t="shared" ref="T353" si="416">R353+S353</f>
        <v>0</v>
      </c>
    </row>
    <row r="354" spans="1:20" s="1" customFormat="1" ht="12.75" hidden="1" customHeight="1" x14ac:dyDescent="0.25">
      <c r="A354" s="78"/>
      <c r="B354" s="154" t="s">
        <v>367</v>
      </c>
      <c r="C354" s="154"/>
      <c r="D354" s="154"/>
      <c r="E354" s="154"/>
      <c r="F354" s="70" t="s">
        <v>467</v>
      </c>
      <c r="G354" s="70" t="s">
        <v>230</v>
      </c>
      <c r="H354" s="70" t="s">
        <v>484</v>
      </c>
      <c r="I354" s="70" t="s">
        <v>368</v>
      </c>
      <c r="J354" s="71">
        <f>J355</f>
        <v>0</v>
      </c>
      <c r="K354" s="71">
        <f t="shared" ref="K354:T354" si="417">K355</f>
        <v>12720</v>
      </c>
      <c r="L354" s="71">
        <f t="shared" si="412"/>
        <v>12720</v>
      </c>
      <c r="M354" s="71">
        <f t="shared" si="417"/>
        <v>0</v>
      </c>
      <c r="N354" s="71">
        <f t="shared" si="417"/>
        <v>12720</v>
      </c>
      <c r="O354" s="71">
        <f t="shared" si="417"/>
        <v>0</v>
      </c>
      <c r="P354" s="71">
        <f t="shared" si="417"/>
        <v>12720</v>
      </c>
      <c r="Q354" s="71">
        <f t="shared" si="417"/>
        <v>0</v>
      </c>
      <c r="R354" s="71">
        <f t="shared" si="417"/>
        <v>12720</v>
      </c>
      <c r="S354" s="71">
        <f t="shared" si="417"/>
        <v>0</v>
      </c>
      <c r="T354" s="71">
        <f t="shared" si="417"/>
        <v>12720</v>
      </c>
    </row>
    <row r="355" spans="1:20" s="1" customFormat="1" ht="12.75" hidden="1" customHeight="1" x14ac:dyDescent="0.25">
      <c r="A355" s="78"/>
      <c r="B355" s="154" t="s">
        <v>369</v>
      </c>
      <c r="C355" s="154"/>
      <c r="D355" s="154"/>
      <c r="E355" s="154"/>
      <c r="F355" s="70" t="s">
        <v>467</v>
      </c>
      <c r="G355" s="70" t="s">
        <v>230</v>
      </c>
      <c r="H355" s="70" t="s">
        <v>484</v>
      </c>
      <c r="I355" s="70" t="s">
        <v>370</v>
      </c>
      <c r="J355" s="71"/>
      <c r="K355" s="71">
        <f>9540+3180</f>
        <v>12720</v>
      </c>
      <c r="L355" s="71">
        <f t="shared" si="412"/>
        <v>12720</v>
      </c>
      <c r="M355" s="71"/>
      <c r="N355" s="71">
        <f>L355+M355</f>
        <v>12720</v>
      </c>
      <c r="O355" s="71"/>
      <c r="P355" s="71">
        <f t="shared" ref="P355" si="418">N355+O355</f>
        <v>12720</v>
      </c>
      <c r="Q355" s="71"/>
      <c r="R355" s="71">
        <f t="shared" ref="R355" si="419">P355+Q355</f>
        <v>12720</v>
      </c>
      <c r="S355" s="71"/>
      <c r="T355" s="71">
        <f t="shared" ref="T355" si="420">R355+S355</f>
        <v>12720</v>
      </c>
    </row>
    <row r="356" spans="1:20" s="1" customFormat="1" ht="12.75" hidden="1" customHeight="1" x14ac:dyDescent="0.25">
      <c r="A356" s="206" t="s">
        <v>257</v>
      </c>
      <c r="B356" s="207"/>
      <c r="C356" s="154"/>
      <c r="D356" s="154"/>
      <c r="E356" s="154"/>
      <c r="F356" s="70" t="s">
        <v>467</v>
      </c>
      <c r="G356" s="70" t="s">
        <v>230</v>
      </c>
      <c r="H356" s="70" t="s">
        <v>258</v>
      </c>
      <c r="I356" s="70"/>
      <c r="J356" s="71">
        <f t="shared" ref="J356:T359" si="421">J357</f>
        <v>31800</v>
      </c>
      <c r="K356" s="71">
        <f t="shared" si="421"/>
        <v>0</v>
      </c>
      <c r="L356" s="71">
        <f t="shared" si="412"/>
        <v>31800</v>
      </c>
      <c r="M356" s="71">
        <f t="shared" si="421"/>
        <v>0</v>
      </c>
      <c r="N356" s="71">
        <f t="shared" si="421"/>
        <v>31800</v>
      </c>
      <c r="O356" s="71">
        <f t="shared" si="421"/>
        <v>0</v>
      </c>
      <c r="P356" s="71">
        <f t="shared" si="421"/>
        <v>31800</v>
      </c>
      <c r="Q356" s="71">
        <f t="shared" si="421"/>
        <v>0</v>
      </c>
      <c r="R356" s="71">
        <f t="shared" si="421"/>
        <v>31800</v>
      </c>
      <c r="S356" s="71">
        <f t="shared" si="421"/>
        <v>0</v>
      </c>
      <c r="T356" s="71">
        <f t="shared" si="421"/>
        <v>31800</v>
      </c>
    </row>
    <row r="357" spans="1:20" s="69" customFormat="1" ht="12.75" hidden="1" customHeight="1" x14ac:dyDescent="0.25">
      <c r="A357" s="206" t="s">
        <v>485</v>
      </c>
      <c r="B357" s="207"/>
      <c r="C357" s="154"/>
      <c r="D357" s="154"/>
      <c r="E357" s="154"/>
      <c r="F357" s="70" t="s">
        <v>467</v>
      </c>
      <c r="G357" s="70" t="s">
        <v>230</v>
      </c>
      <c r="H357" s="70" t="s">
        <v>486</v>
      </c>
      <c r="I357" s="70"/>
      <c r="J357" s="71">
        <f t="shared" si="421"/>
        <v>31800</v>
      </c>
      <c r="K357" s="71">
        <f t="shared" si="421"/>
        <v>0</v>
      </c>
      <c r="L357" s="71">
        <f t="shared" si="412"/>
        <v>31800</v>
      </c>
      <c r="M357" s="71">
        <f t="shared" si="421"/>
        <v>0</v>
      </c>
      <c r="N357" s="71">
        <f t="shared" si="421"/>
        <v>31800</v>
      </c>
      <c r="O357" s="71">
        <f t="shared" si="421"/>
        <v>0</v>
      </c>
      <c r="P357" s="71">
        <f t="shared" si="421"/>
        <v>31800</v>
      </c>
      <c r="Q357" s="71">
        <f t="shared" si="421"/>
        <v>0</v>
      </c>
      <c r="R357" s="71">
        <f t="shared" si="421"/>
        <v>31800</v>
      </c>
      <c r="S357" s="71">
        <f t="shared" si="421"/>
        <v>0</v>
      </c>
      <c r="T357" s="71">
        <f t="shared" si="421"/>
        <v>31800</v>
      </c>
    </row>
    <row r="358" spans="1:20" s="1" customFormat="1" ht="12.75" hidden="1" customHeight="1" x14ac:dyDescent="0.25">
      <c r="A358" s="206" t="s">
        <v>487</v>
      </c>
      <c r="B358" s="207"/>
      <c r="C358" s="154"/>
      <c r="D358" s="154"/>
      <c r="E358" s="154"/>
      <c r="F358" s="70" t="s">
        <v>467</v>
      </c>
      <c r="G358" s="70" t="s">
        <v>230</v>
      </c>
      <c r="H358" s="70" t="s">
        <v>488</v>
      </c>
      <c r="I358" s="70"/>
      <c r="J358" s="71">
        <f>J359+J361</f>
        <v>31800</v>
      </c>
      <c r="K358" s="71">
        <f t="shared" ref="K358:T358" si="422">K359+K361</f>
        <v>0</v>
      </c>
      <c r="L358" s="71">
        <f t="shared" si="412"/>
        <v>31800</v>
      </c>
      <c r="M358" s="71">
        <f t="shared" si="422"/>
        <v>0</v>
      </c>
      <c r="N358" s="71">
        <f t="shared" si="422"/>
        <v>31800</v>
      </c>
      <c r="O358" s="71">
        <f t="shared" si="422"/>
        <v>0</v>
      </c>
      <c r="P358" s="71">
        <f t="shared" si="422"/>
        <v>31800</v>
      </c>
      <c r="Q358" s="71">
        <f t="shared" si="422"/>
        <v>0</v>
      </c>
      <c r="R358" s="71">
        <f t="shared" si="422"/>
        <v>31800</v>
      </c>
      <c r="S358" s="71">
        <f t="shared" si="422"/>
        <v>0</v>
      </c>
      <c r="T358" s="71">
        <f t="shared" si="422"/>
        <v>31800</v>
      </c>
    </row>
    <row r="359" spans="1:20" s="1" customFormat="1" ht="12.75" hidden="1" customHeight="1" x14ac:dyDescent="0.25">
      <c r="A359" s="72"/>
      <c r="B359" s="160" t="s">
        <v>376</v>
      </c>
      <c r="C359" s="160"/>
      <c r="D359" s="160"/>
      <c r="E359" s="160"/>
      <c r="F359" s="70" t="s">
        <v>467</v>
      </c>
      <c r="G359" s="70" t="s">
        <v>230</v>
      </c>
      <c r="H359" s="70" t="s">
        <v>488</v>
      </c>
      <c r="I359" s="70" t="s">
        <v>377</v>
      </c>
      <c r="J359" s="71">
        <f>J360</f>
        <v>31800</v>
      </c>
      <c r="K359" s="71">
        <f t="shared" si="421"/>
        <v>-31800</v>
      </c>
      <c r="L359" s="71">
        <f t="shared" si="412"/>
        <v>0</v>
      </c>
      <c r="M359" s="71">
        <f t="shared" si="421"/>
        <v>0</v>
      </c>
      <c r="N359" s="71">
        <f t="shared" si="421"/>
        <v>0</v>
      </c>
      <c r="O359" s="71">
        <f t="shared" si="421"/>
        <v>0</v>
      </c>
      <c r="P359" s="71">
        <f t="shared" si="421"/>
        <v>0</v>
      </c>
      <c r="Q359" s="71">
        <f t="shared" si="421"/>
        <v>0</v>
      </c>
      <c r="R359" s="71">
        <f t="shared" si="421"/>
        <v>0</v>
      </c>
      <c r="S359" s="71">
        <f t="shared" si="421"/>
        <v>0</v>
      </c>
      <c r="T359" s="71">
        <f t="shared" si="421"/>
        <v>0</v>
      </c>
    </row>
    <row r="360" spans="1:20" s="1" customFormat="1" ht="12.75" hidden="1" customHeight="1" x14ac:dyDescent="0.25">
      <c r="A360" s="72"/>
      <c r="B360" s="154" t="s">
        <v>382</v>
      </c>
      <c r="C360" s="154"/>
      <c r="D360" s="154"/>
      <c r="E360" s="154"/>
      <c r="F360" s="70" t="s">
        <v>467</v>
      </c>
      <c r="G360" s="70" t="s">
        <v>230</v>
      </c>
      <c r="H360" s="70" t="s">
        <v>488</v>
      </c>
      <c r="I360" s="70" t="s">
        <v>383</v>
      </c>
      <c r="J360" s="71">
        <v>31800</v>
      </c>
      <c r="K360" s="71">
        <v>-31800</v>
      </c>
      <c r="L360" s="71">
        <f t="shared" si="412"/>
        <v>0</v>
      </c>
      <c r="M360" s="71"/>
      <c r="N360" s="71">
        <f>L360+M360</f>
        <v>0</v>
      </c>
      <c r="O360" s="71"/>
      <c r="P360" s="71">
        <f t="shared" ref="P360" si="423">N360+O360</f>
        <v>0</v>
      </c>
      <c r="Q360" s="71"/>
      <c r="R360" s="71">
        <f t="shared" ref="R360" si="424">P360+Q360</f>
        <v>0</v>
      </c>
      <c r="S360" s="71"/>
      <c r="T360" s="71">
        <f t="shared" ref="T360" si="425">R360+S360</f>
        <v>0</v>
      </c>
    </row>
    <row r="361" spans="1:20" s="1" customFormat="1" ht="12.75" hidden="1" customHeight="1" x14ac:dyDescent="0.25">
      <c r="A361" s="72"/>
      <c r="B361" s="154" t="s">
        <v>367</v>
      </c>
      <c r="C361" s="154"/>
      <c r="D361" s="154"/>
      <c r="E361" s="154"/>
      <c r="F361" s="70" t="s">
        <v>467</v>
      </c>
      <c r="G361" s="70" t="s">
        <v>230</v>
      </c>
      <c r="H361" s="70" t="s">
        <v>488</v>
      </c>
      <c r="I361" s="70" t="s">
        <v>368</v>
      </c>
      <c r="J361" s="71">
        <f>J362</f>
        <v>0</v>
      </c>
      <c r="K361" s="71">
        <f t="shared" ref="K361:T361" si="426">K362</f>
        <v>31800</v>
      </c>
      <c r="L361" s="71">
        <f t="shared" si="412"/>
        <v>31800</v>
      </c>
      <c r="M361" s="71">
        <f t="shared" si="426"/>
        <v>0</v>
      </c>
      <c r="N361" s="71">
        <f t="shared" si="426"/>
        <v>31800</v>
      </c>
      <c r="O361" s="71">
        <f t="shared" si="426"/>
        <v>0</v>
      </c>
      <c r="P361" s="71">
        <f t="shared" si="426"/>
        <v>31800</v>
      </c>
      <c r="Q361" s="71">
        <f t="shared" si="426"/>
        <v>0</v>
      </c>
      <c r="R361" s="71">
        <f t="shared" si="426"/>
        <v>31800</v>
      </c>
      <c r="S361" s="71">
        <f t="shared" si="426"/>
        <v>0</v>
      </c>
      <c r="T361" s="71">
        <f t="shared" si="426"/>
        <v>31800</v>
      </c>
    </row>
    <row r="362" spans="1:20" s="1" customFormat="1" ht="12.75" hidden="1" customHeight="1" x14ac:dyDescent="0.25">
      <c r="A362" s="72"/>
      <c r="B362" s="154" t="s">
        <v>369</v>
      </c>
      <c r="C362" s="154"/>
      <c r="D362" s="154"/>
      <c r="E362" s="154"/>
      <c r="F362" s="70" t="s">
        <v>467</v>
      </c>
      <c r="G362" s="70" t="s">
        <v>230</v>
      </c>
      <c r="H362" s="70" t="s">
        <v>488</v>
      </c>
      <c r="I362" s="70" t="s">
        <v>370</v>
      </c>
      <c r="J362" s="71"/>
      <c r="K362" s="71">
        <f>31800</f>
        <v>31800</v>
      </c>
      <c r="L362" s="71">
        <f t="shared" si="412"/>
        <v>31800</v>
      </c>
      <c r="M362" s="71"/>
      <c r="N362" s="71">
        <f>L362+M362</f>
        <v>31800</v>
      </c>
      <c r="O362" s="71"/>
      <c r="P362" s="71">
        <f t="shared" ref="P362" si="427">N362+O362</f>
        <v>31800</v>
      </c>
      <c r="Q362" s="71"/>
      <c r="R362" s="71">
        <f t="shared" ref="R362" si="428">P362+Q362</f>
        <v>31800</v>
      </c>
      <c r="S362" s="71"/>
      <c r="T362" s="71">
        <f t="shared" ref="T362" si="429">R362+S362</f>
        <v>31800</v>
      </c>
    </row>
    <row r="363" spans="1:20" s="1" customFormat="1" ht="28.5" customHeight="1" x14ac:dyDescent="0.25">
      <c r="A363" s="206" t="s">
        <v>489</v>
      </c>
      <c r="B363" s="207"/>
      <c r="C363" s="154"/>
      <c r="D363" s="154"/>
      <c r="E363" s="154"/>
      <c r="F363" s="70" t="s">
        <v>467</v>
      </c>
      <c r="G363" s="70" t="s">
        <v>230</v>
      </c>
      <c r="H363" s="70" t="s">
        <v>490</v>
      </c>
      <c r="I363" s="70"/>
      <c r="J363" s="71">
        <f t="shared" ref="J363:T364" si="430">J364</f>
        <v>50000</v>
      </c>
      <c r="K363" s="71">
        <f t="shared" si="430"/>
        <v>0</v>
      </c>
      <c r="L363" s="71">
        <f t="shared" si="412"/>
        <v>50000</v>
      </c>
      <c r="M363" s="71">
        <f t="shared" si="430"/>
        <v>0</v>
      </c>
      <c r="N363" s="71">
        <f t="shared" si="430"/>
        <v>50000</v>
      </c>
      <c r="O363" s="71">
        <f t="shared" si="430"/>
        <v>0</v>
      </c>
      <c r="P363" s="71">
        <f t="shared" si="430"/>
        <v>50000</v>
      </c>
      <c r="Q363" s="71">
        <f t="shared" si="430"/>
        <v>0</v>
      </c>
      <c r="R363" s="71">
        <f t="shared" si="430"/>
        <v>50000</v>
      </c>
      <c r="S363" s="71">
        <f t="shared" si="430"/>
        <v>86000</v>
      </c>
      <c r="T363" s="71">
        <f t="shared" si="430"/>
        <v>136000</v>
      </c>
    </row>
    <row r="364" spans="1:20" s="1" customFormat="1" ht="15.75" customHeight="1" x14ac:dyDescent="0.25">
      <c r="A364" s="72"/>
      <c r="B364" s="160" t="s">
        <v>242</v>
      </c>
      <c r="C364" s="160"/>
      <c r="D364" s="160"/>
      <c r="E364" s="160"/>
      <c r="F364" s="70" t="s">
        <v>467</v>
      </c>
      <c r="G364" s="70" t="s">
        <v>230</v>
      </c>
      <c r="H364" s="70" t="s">
        <v>490</v>
      </c>
      <c r="I364" s="70" t="s">
        <v>243</v>
      </c>
      <c r="J364" s="71">
        <f t="shared" si="430"/>
        <v>50000</v>
      </c>
      <c r="K364" s="71">
        <f t="shared" si="430"/>
        <v>0</v>
      </c>
      <c r="L364" s="71">
        <f t="shared" si="412"/>
        <v>50000</v>
      </c>
      <c r="M364" s="71">
        <f t="shared" si="430"/>
        <v>0</v>
      </c>
      <c r="N364" s="71">
        <f t="shared" si="430"/>
        <v>50000</v>
      </c>
      <c r="O364" s="71">
        <f t="shared" si="430"/>
        <v>0</v>
      </c>
      <c r="P364" s="71">
        <f t="shared" si="430"/>
        <v>50000</v>
      </c>
      <c r="Q364" s="71">
        <f t="shared" si="430"/>
        <v>0</v>
      </c>
      <c r="R364" s="71">
        <f t="shared" si="430"/>
        <v>50000</v>
      </c>
      <c r="S364" s="71">
        <f t="shared" si="430"/>
        <v>86000</v>
      </c>
      <c r="T364" s="71">
        <f t="shared" si="430"/>
        <v>136000</v>
      </c>
    </row>
    <row r="365" spans="1:20" s="1" customFormat="1" ht="15.75" customHeight="1" x14ac:dyDescent="0.25">
      <c r="A365" s="72"/>
      <c r="B365" s="154" t="s">
        <v>244</v>
      </c>
      <c r="C365" s="154"/>
      <c r="D365" s="154"/>
      <c r="E365" s="154"/>
      <c r="F365" s="70" t="s">
        <v>467</v>
      </c>
      <c r="G365" s="70" t="s">
        <v>230</v>
      </c>
      <c r="H365" s="70" t="s">
        <v>490</v>
      </c>
      <c r="I365" s="70" t="s">
        <v>245</v>
      </c>
      <c r="J365" s="71">
        <v>50000</v>
      </c>
      <c r="K365" s="71"/>
      <c r="L365" s="71">
        <f t="shared" si="412"/>
        <v>50000</v>
      </c>
      <c r="M365" s="71"/>
      <c r="N365" s="71">
        <f>L365+M365</f>
        <v>50000</v>
      </c>
      <c r="O365" s="71"/>
      <c r="P365" s="71">
        <f t="shared" ref="P365" si="431">N365+O365</f>
        <v>50000</v>
      </c>
      <c r="Q365" s="71"/>
      <c r="R365" s="71">
        <f t="shared" ref="R365" si="432">P365+Q365</f>
        <v>50000</v>
      </c>
      <c r="S365" s="71">
        <v>86000</v>
      </c>
      <c r="T365" s="71">
        <f t="shared" ref="T365" si="433">R365+S365</f>
        <v>136000</v>
      </c>
    </row>
    <row r="366" spans="1:20" s="1" customFormat="1" ht="29.25" hidden="1" customHeight="1" x14ac:dyDescent="0.25">
      <c r="A366" s="206" t="s">
        <v>491</v>
      </c>
      <c r="B366" s="207"/>
      <c r="C366" s="154"/>
      <c r="D366" s="154"/>
      <c r="E366" s="154"/>
      <c r="F366" s="70" t="s">
        <v>467</v>
      </c>
      <c r="G366" s="70" t="s">
        <v>230</v>
      </c>
      <c r="H366" s="70" t="s">
        <v>492</v>
      </c>
      <c r="I366" s="70"/>
      <c r="J366" s="71">
        <f t="shared" ref="J366:T367" si="434">J367</f>
        <v>160000</v>
      </c>
      <c r="K366" s="71">
        <f t="shared" si="434"/>
        <v>0</v>
      </c>
      <c r="L366" s="71">
        <f t="shared" si="412"/>
        <v>160000</v>
      </c>
      <c r="M366" s="71">
        <f t="shared" si="434"/>
        <v>0</v>
      </c>
      <c r="N366" s="71">
        <f t="shared" si="434"/>
        <v>160000</v>
      </c>
      <c r="O366" s="71">
        <f t="shared" si="434"/>
        <v>0</v>
      </c>
      <c r="P366" s="71">
        <f t="shared" si="434"/>
        <v>160000</v>
      </c>
      <c r="Q366" s="71">
        <f t="shared" si="434"/>
        <v>0</v>
      </c>
      <c r="R366" s="71">
        <f t="shared" si="434"/>
        <v>160000</v>
      </c>
      <c r="S366" s="71">
        <f t="shared" si="434"/>
        <v>0</v>
      </c>
      <c r="T366" s="71">
        <f t="shared" si="434"/>
        <v>160000</v>
      </c>
    </row>
    <row r="367" spans="1:20" s="1" customFormat="1" ht="12.75" hidden="1" customHeight="1" x14ac:dyDescent="0.25">
      <c r="A367" s="72"/>
      <c r="B367" s="160" t="s">
        <v>242</v>
      </c>
      <c r="C367" s="160"/>
      <c r="D367" s="160"/>
      <c r="E367" s="160"/>
      <c r="F367" s="70" t="s">
        <v>467</v>
      </c>
      <c r="G367" s="70" t="s">
        <v>230</v>
      </c>
      <c r="H367" s="70" t="s">
        <v>492</v>
      </c>
      <c r="I367" s="70" t="s">
        <v>243</v>
      </c>
      <c r="J367" s="71">
        <f t="shared" si="434"/>
        <v>160000</v>
      </c>
      <c r="K367" s="71">
        <f t="shared" si="434"/>
        <v>0</v>
      </c>
      <c r="L367" s="71">
        <f t="shared" si="412"/>
        <v>160000</v>
      </c>
      <c r="M367" s="71">
        <f t="shared" si="434"/>
        <v>0</v>
      </c>
      <c r="N367" s="71">
        <f t="shared" si="434"/>
        <v>160000</v>
      </c>
      <c r="O367" s="71">
        <f t="shared" si="434"/>
        <v>0</v>
      </c>
      <c r="P367" s="71">
        <f t="shared" si="434"/>
        <v>160000</v>
      </c>
      <c r="Q367" s="71">
        <f t="shared" si="434"/>
        <v>0</v>
      </c>
      <c r="R367" s="71">
        <f t="shared" si="434"/>
        <v>160000</v>
      </c>
      <c r="S367" s="71">
        <f t="shared" si="434"/>
        <v>0</v>
      </c>
      <c r="T367" s="71">
        <f t="shared" si="434"/>
        <v>160000</v>
      </c>
    </row>
    <row r="368" spans="1:20" s="1" customFormat="1" ht="12.75" hidden="1" customHeight="1" x14ac:dyDescent="0.25">
      <c r="A368" s="72"/>
      <c r="B368" s="154" t="s">
        <v>244</v>
      </c>
      <c r="C368" s="154"/>
      <c r="D368" s="154"/>
      <c r="E368" s="154"/>
      <c r="F368" s="70" t="s">
        <v>467</v>
      </c>
      <c r="G368" s="70" t="s">
        <v>230</v>
      </c>
      <c r="H368" s="70" t="s">
        <v>492</v>
      </c>
      <c r="I368" s="70" t="s">
        <v>245</v>
      </c>
      <c r="J368" s="71">
        <v>160000</v>
      </c>
      <c r="K368" s="71"/>
      <c r="L368" s="71">
        <f t="shared" si="412"/>
        <v>160000</v>
      </c>
      <c r="M368" s="71"/>
      <c r="N368" s="71">
        <f>L368+M368</f>
        <v>160000</v>
      </c>
      <c r="O368" s="71"/>
      <c r="P368" s="71">
        <f t="shared" ref="P368" si="435">N368+O368</f>
        <v>160000</v>
      </c>
      <c r="Q368" s="71"/>
      <c r="R368" s="71">
        <f t="shared" ref="R368" si="436">P368+Q368</f>
        <v>160000</v>
      </c>
      <c r="S368" s="71"/>
      <c r="T368" s="71">
        <f t="shared" ref="T368" si="437">R368+S368</f>
        <v>160000</v>
      </c>
    </row>
    <row r="369" spans="1:20" s="1" customFormat="1" ht="12.75" hidden="1" customHeight="1" x14ac:dyDescent="0.25">
      <c r="A369" s="202" t="s">
        <v>493</v>
      </c>
      <c r="B369" s="203"/>
      <c r="C369" s="156"/>
      <c r="D369" s="156"/>
      <c r="E369" s="156"/>
      <c r="F369" s="67" t="s">
        <v>467</v>
      </c>
      <c r="G369" s="67" t="s">
        <v>253</v>
      </c>
      <c r="H369" s="67"/>
      <c r="I369" s="67"/>
      <c r="J369" s="88">
        <f>J370+J382</f>
        <v>275600</v>
      </c>
      <c r="K369" s="88">
        <f t="shared" ref="K369:T369" si="438">K370+K382</f>
        <v>-136580</v>
      </c>
      <c r="L369" s="71">
        <f t="shared" si="412"/>
        <v>139020</v>
      </c>
      <c r="M369" s="88">
        <f t="shared" si="438"/>
        <v>0</v>
      </c>
      <c r="N369" s="88">
        <f t="shared" si="438"/>
        <v>139020</v>
      </c>
      <c r="O369" s="88">
        <f t="shared" si="438"/>
        <v>0</v>
      </c>
      <c r="P369" s="88">
        <f t="shared" si="438"/>
        <v>139020</v>
      </c>
      <c r="Q369" s="88">
        <f t="shared" si="438"/>
        <v>0</v>
      </c>
      <c r="R369" s="88">
        <f t="shared" si="438"/>
        <v>139020</v>
      </c>
      <c r="S369" s="88">
        <f t="shared" si="438"/>
        <v>0</v>
      </c>
      <c r="T369" s="88">
        <f t="shared" si="438"/>
        <v>139020</v>
      </c>
    </row>
    <row r="370" spans="1:20" s="1" customFormat="1" ht="12.75" hidden="1" customHeight="1" x14ac:dyDescent="0.25">
      <c r="A370" s="206" t="s">
        <v>286</v>
      </c>
      <c r="B370" s="207"/>
      <c r="C370" s="154"/>
      <c r="D370" s="154"/>
      <c r="E370" s="154"/>
      <c r="F370" s="45" t="s">
        <v>467</v>
      </c>
      <c r="G370" s="45" t="s">
        <v>253</v>
      </c>
      <c r="H370" s="45" t="s">
        <v>287</v>
      </c>
      <c r="I370" s="45"/>
      <c r="J370" s="41">
        <f>J371+J378</f>
        <v>260600</v>
      </c>
      <c r="K370" s="41">
        <f t="shared" ref="K370:T370" si="439">K371+K378</f>
        <v>-136580</v>
      </c>
      <c r="L370" s="71">
        <f t="shared" si="412"/>
        <v>124020</v>
      </c>
      <c r="M370" s="41">
        <f t="shared" si="439"/>
        <v>0</v>
      </c>
      <c r="N370" s="41">
        <f t="shared" si="439"/>
        <v>124020</v>
      </c>
      <c r="O370" s="41">
        <f t="shared" si="439"/>
        <v>0</v>
      </c>
      <c r="P370" s="41">
        <f t="shared" si="439"/>
        <v>124020</v>
      </c>
      <c r="Q370" s="41">
        <f t="shared" si="439"/>
        <v>0</v>
      </c>
      <c r="R370" s="41">
        <f t="shared" si="439"/>
        <v>124020</v>
      </c>
      <c r="S370" s="41">
        <f t="shared" si="439"/>
        <v>0</v>
      </c>
      <c r="T370" s="41">
        <f t="shared" si="439"/>
        <v>124020</v>
      </c>
    </row>
    <row r="371" spans="1:20" s="1" customFormat="1" ht="12.75" hidden="1" customHeight="1" x14ac:dyDescent="0.25">
      <c r="A371" s="206" t="s">
        <v>288</v>
      </c>
      <c r="B371" s="207"/>
      <c r="C371" s="154"/>
      <c r="D371" s="154"/>
      <c r="E371" s="154"/>
      <c r="F371" s="70" t="s">
        <v>467</v>
      </c>
      <c r="G371" s="70" t="s">
        <v>253</v>
      </c>
      <c r="H371" s="70" t="s">
        <v>289</v>
      </c>
      <c r="I371" s="70"/>
      <c r="J371" s="71">
        <f>J372+J375</f>
        <v>127200</v>
      </c>
      <c r="K371" s="71">
        <f t="shared" ref="K371:T371" si="440">K372+K375</f>
        <v>-3180</v>
      </c>
      <c r="L371" s="71">
        <f t="shared" si="412"/>
        <v>124020</v>
      </c>
      <c r="M371" s="71">
        <f t="shared" si="440"/>
        <v>0</v>
      </c>
      <c r="N371" s="71">
        <f t="shared" si="440"/>
        <v>124020</v>
      </c>
      <c r="O371" s="71">
        <f t="shared" si="440"/>
        <v>0</v>
      </c>
      <c r="P371" s="71">
        <f t="shared" si="440"/>
        <v>124020</v>
      </c>
      <c r="Q371" s="71">
        <f t="shared" si="440"/>
        <v>0</v>
      </c>
      <c r="R371" s="71">
        <f t="shared" si="440"/>
        <v>124020</v>
      </c>
      <c r="S371" s="71">
        <f t="shared" si="440"/>
        <v>0</v>
      </c>
      <c r="T371" s="71">
        <f t="shared" si="440"/>
        <v>124020</v>
      </c>
    </row>
    <row r="372" spans="1:20" s="1" customFormat="1" ht="12.75" hidden="1" customHeight="1" x14ac:dyDescent="0.25">
      <c r="A372" s="206" t="s">
        <v>483</v>
      </c>
      <c r="B372" s="207"/>
      <c r="C372" s="154"/>
      <c r="D372" s="154"/>
      <c r="E372" s="154"/>
      <c r="F372" s="70" t="s">
        <v>467</v>
      </c>
      <c r="G372" s="70" t="s">
        <v>253</v>
      </c>
      <c r="H372" s="70" t="s">
        <v>484</v>
      </c>
      <c r="I372" s="70"/>
      <c r="J372" s="71">
        <f>J374</f>
        <v>3180</v>
      </c>
      <c r="K372" s="71">
        <f t="shared" ref="K372:T372" si="441">K374</f>
        <v>-3180</v>
      </c>
      <c r="L372" s="71">
        <f t="shared" si="412"/>
        <v>0</v>
      </c>
      <c r="M372" s="71">
        <f t="shared" si="441"/>
        <v>0</v>
      </c>
      <c r="N372" s="71">
        <f t="shared" si="441"/>
        <v>0</v>
      </c>
      <c r="O372" s="71">
        <f t="shared" si="441"/>
        <v>0</v>
      </c>
      <c r="P372" s="71">
        <f t="shared" si="441"/>
        <v>0</v>
      </c>
      <c r="Q372" s="71">
        <f t="shared" si="441"/>
        <v>0</v>
      </c>
      <c r="R372" s="71">
        <f t="shared" si="441"/>
        <v>0</v>
      </c>
      <c r="S372" s="71">
        <f t="shared" si="441"/>
        <v>0</v>
      </c>
      <c r="T372" s="71">
        <f t="shared" si="441"/>
        <v>0</v>
      </c>
    </row>
    <row r="373" spans="1:20" s="1" customFormat="1" ht="12.75" hidden="1" customHeight="1" x14ac:dyDescent="0.25">
      <c r="A373" s="72"/>
      <c r="B373" s="154" t="s">
        <v>286</v>
      </c>
      <c r="C373" s="160"/>
      <c r="D373" s="160"/>
      <c r="E373" s="160"/>
      <c r="F373" s="70" t="s">
        <v>467</v>
      </c>
      <c r="G373" s="70" t="s">
        <v>253</v>
      </c>
      <c r="H373" s="70" t="s">
        <v>484</v>
      </c>
      <c r="I373" s="70" t="s">
        <v>294</v>
      </c>
      <c r="J373" s="71">
        <f>J374</f>
        <v>3180</v>
      </c>
      <c r="K373" s="71">
        <f t="shared" ref="K373:T373" si="442">K374</f>
        <v>-3180</v>
      </c>
      <c r="L373" s="71">
        <f t="shared" si="412"/>
        <v>0</v>
      </c>
      <c r="M373" s="71">
        <f t="shared" si="442"/>
        <v>0</v>
      </c>
      <c r="N373" s="71">
        <f t="shared" si="442"/>
        <v>0</v>
      </c>
      <c r="O373" s="71">
        <f t="shared" si="442"/>
        <v>0</v>
      </c>
      <c r="P373" s="71">
        <f t="shared" si="442"/>
        <v>0</v>
      </c>
      <c r="Q373" s="71">
        <f t="shared" si="442"/>
        <v>0</v>
      </c>
      <c r="R373" s="71">
        <f t="shared" si="442"/>
        <v>0</v>
      </c>
      <c r="S373" s="71">
        <f t="shared" si="442"/>
        <v>0</v>
      </c>
      <c r="T373" s="71">
        <f t="shared" si="442"/>
        <v>0</v>
      </c>
    </row>
    <row r="374" spans="1:20" s="1" customFormat="1" ht="12.75" hidden="1" customHeight="1" x14ac:dyDescent="0.25">
      <c r="A374" s="78"/>
      <c r="B374" s="154" t="s">
        <v>295</v>
      </c>
      <c r="C374" s="154"/>
      <c r="D374" s="154"/>
      <c r="E374" s="154"/>
      <c r="F374" s="70" t="s">
        <v>467</v>
      </c>
      <c r="G374" s="70" t="s">
        <v>253</v>
      </c>
      <c r="H374" s="70" t="s">
        <v>484</v>
      </c>
      <c r="I374" s="70" t="s">
        <v>296</v>
      </c>
      <c r="J374" s="71">
        <v>3180</v>
      </c>
      <c r="K374" s="71">
        <v>-3180</v>
      </c>
      <c r="L374" s="71">
        <f t="shared" si="412"/>
        <v>0</v>
      </c>
      <c r="M374" s="71"/>
      <c r="N374" s="71">
        <f>L374+M374</f>
        <v>0</v>
      </c>
      <c r="O374" s="71"/>
      <c r="P374" s="71">
        <f t="shared" ref="P374" si="443">N374+O374</f>
        <v>0</v>
      </c>
      <c r="Q374" s="71"/>
      <c r="R374" s="71">
        <f t="shared" ref="R374" si="444">P374+Q374</f>
        <v>0</v>
      </c>
      <c r="S374" s="71"/>
      <c r="T374" s="71">
        <f t="shared" ref="T374" si="445">R374+S374</f>
        <v>0</v>
      </c>
    </row>
    <row r="375" spans="1:20" s="1" customFormat="1" ht="12.75" hidden="1" customHeight="1" x14ac:dyDescent="0.25">
      <c r="A375" s="206" t="s">
        <v>494</v>
      </c>
      <c r="B375" s="207"/>
      <c r="C375" s="154"/>
      <c r="D375" s="154"/>
      <c r="E375" s="154"/>
      <c r="F375" s="70" t="s">
        <v>467</v>
      </c>
      <c r="G375" s="70" t="s">
        <v>253</v>
      </c>
      <c r="H375" s="70" t="s">
        <v>495</v>
      </c>
      <c r="I375" s="70"/>
      <c r="J375" s="71">
        <f t="shared" ref="J375:T376" si="446">J376</f>
        <v>124020</v>
      </c>
      <c r="K375" s="71">
        <f t="shared" si="446"/>
        <v>0</v>
      </c>
      <c r="L375" s="71">
        <f t="shared" si="412"/>
        <v>124020</v>
      </c>
      <c r="M375" s="71">
        <f t="shared" si="446"/>
        <v>0</v>
      </c>
      <c r="N375" s="71">
        <f t="shared" si="446"/>
        <v>124020</v>
      </c>
      <c r="O375" s="71">
        <f t="shared" si="446"/>
        <v>0</v>
      </c>
      <c r="P375" s="71">
        <f t="shared" si="446"/>
        <v>124020</v>
      </c>
      <c r="Q375" s="71">
        <f t="shared" si="446"/>
        <v>0</v>
      </c>
      <c r="R375" s="71">
        <f t="shared" si="446"/>
        <v>124020</v>
      </c>
      <c r="S375" s="71">
        <f t="shared" si="446"/>
        <v>0</v>
      </c>
      <c r="T375" s="71">
        <f t="shared" si="446"/>
        <v>124020</v>
      </c>
    </row>
    <row r="376" spans="1:20" s="1" customFormat="1" ht="12.75" hidden="1" customHeight="1" x14ac:dyDescent="0.25">
      <c r="A376" s="154"/>
      <c r="B376" s="154" t="s">
        <v>286</v>
      </c>
      <c r="C376" s="154"/>
      <c r="D376" s="154"/>
      <c r="E376" s="154"/>
      <c r="F376" s="70" t="s">
        <v>467</v>
      </c>
      <c r="G376" s="70" t="s">
        <v>253</v>
      </c>
      <c r="H376" s="70" t="s">
        <v>495</v>
      </c>
      <c r="I376" s="70" t="s">
        <v>294</v>
      </c>
      <c r="J376" s="71">
        <f>J377</f>
        <v>124020</v>
      </c>
      <c r="K376" s="71">
        <f t="shared" si="446"/>
        <v>0</v>
      </c>
      <c r="L376" s="71">
        <f t="shared" si="412"/>
        <v>124020</v>
      </c>
      <c r="M376" s="71">
        <f t="shared" si="446"/>
        <v>0</v>
      </c>
      <c r="N376" s="71">
        <f t="shared" si="446"/>
        <v>124020</v>
      </c>
      <c r="O376" s="71">
        <f t="shared" si="446"/>
        <v>0</v>
      </c>
      <c r="P376" s="71">
        <f t="shared" si="446"/>
        <v>124020</v>
      </c>
      <c r="Q376" s="71">
        <f t="shared" si="446"/>
        <v>0</v>
      </c>
      <c r="R376" s="71">
        <f t="shared" si="446"/>
        <v>124020</v>
      </c>
      <c r="S376" s="71">
        <f t="shared" si="446"/>
        <v>0</v>
      </c>
      <c r="T376" s="71">
        <f t="shared" si="446"/>
        <v>124020</v>
      </c>
    </row>
    <row r="377" spans="1:20" s="1" customFormat="1" ht="12.75" hidden="1" customHeight="1" x14ac:dyDescent="0.25">
      <c r="A377" s="154"/>
      <c r="B377" s="154" t="s">
        <v>295</v>
      </c>
      <c r="C377" s="154"/>
      <c r="D377" s="154"/>
      <c r="E377" s="154"/>
      <c r="F377" s="70" t="s">
        <v>467</v>
      </c>
      <c r="G377" s="70" t="s">
        <v>253</v>
      </c>
      <c r="H377" s="70" t="s">
        <v>495</v>
      </c>
      <c r="I377" s="70" t="s">
        <v>296</v>
      </c>
      <c r="J377" s="71">
        <v>124020</v>
      </c>
      <c r="K377" s="71"/>
      <c r="L377" s="71">
        <f t="shared" si="412"/>
        <v>124020</v>
      </c>
      <c r="M377" s="71"/>
      <c r="N377" s="71">
        <f>L377+M377</f>
        <v>124020</v>
      </c>
      <c r="O377" s="71"/>
      <c r="P377" s="71">
        <f t="shared" ref="P377" si="447">N377+O377</f>
        <v>124020</v>
      </c>
      <c r="Q377" s="71"/>
      <c r="R377" s="71">
        <f t="shared" ref="R377" si="448">P377+Q377</f>
        <v>124020</v>
      </c>
      <c r="S377" s="71"/>
      <c r="T377" s="71">
        <f t="shared" ref="T377" si="449">R377+S377</f>
        <v>124020</v>
      </c>
    </row>
    <row r="378" spans="1:20" s="1" customFormat="1" ht="12.75" hidden="1" customHeight="1" x14ac:dyDescent="0.25">
      <c r="A378" s="206" t="s">
        <v>496</v>
      </c>
      <c r="B378" s="207"/>
      <c r="C378" s="150"/>
      <c r="D378" s="150"/>
      <c r="E378" s="154"/>
      <c r="F378" s="70" t="s">
        <v>467</v>
      </c>
      <c r="G378" s="70" t="s">
        <v>253</v>
      </c>
      <c r="H378" s="70" t="s">
        <v>497</v>
      </c>
      <c r="I378" s="70"/>
      <c r="J378" s="71">
        <f t="shared" ref="J378:T380" si="450">J379</f>
        <v>133400</v>
      </c>
      <c r="K378" s="71">
        <f t="shared" si="450"/>
        <v>-133400</v>
      </c>
      <c r="L378" s="71">
        <f t="shared" si="412"/>
        <v>0</v>
      </c>
      <c r="M378" s="71">
        <f t="shared" si="450"/>
        <v>0</v>
      </c>
      <c r="N378" s="71">
        <f t="shared" si="450"/>
        <v>0</v>
      </c>
      <c r="O378" s="71">
        <f t="shared" si="450"/>
        <v>0</v>
      </c>
      <c r="P378" s="71">
        <f t="shared" si="450"/>
        <v>0</v>
      </c>
      <c r="Q378" s="71">
        <f t="shared" si="450"/>
        <v>0</v>
      </c>
      <c r="R378" s="71">
        <f t="shared" si="450"/>
        <v>0</v>
      </c>
      <c r="S378" s="71">
        <f t="shared" si="450"/>
        <v>0</v>
      </c>
      <c r="T378" s="71">
        <f t="shared" si="450"/>
        <v>0</v>
      </c>
    </row>
    <row r="379" spans="1:20" s="1" customFormat="1" ht="12.75" hidden="1" customHeight="1" x14ac:dyDescent="0.25">
      <c r="A379" s="206" t="s">
        <v>498</v>
      </c>
      <c r="B379" s="207"/>
      <c r="C379" s="150"/>
      <c r="D379" s="150"/>
      <c r="E379" s="154"/>
      <c r="F379" s="70" t="s">
        <v>467</v>
      </c>
      <c r="G379" s="70" t="s">
        <v>253</v>
      </c>
      <c r="H379" s="70" t="s">
        <v>499</v>
      </c>
      <c r="I379" s="70"/>
      <c r="J379" s="71">
        <f t="shared" si="450"/>
        <v>133400</v>
      </c>
      <c r="K379" s="71">
        <f t="shared" si="450"/>
        <v>-133400</v>
      </c>
      <c r="L379" s="71">
        <f t="shared" si="412"/>
        <v>0</v>
      </c>
      <c r="M379" s="71">
        <f t="shared" si="450"/>
        <v>0</v>
      </c>
      <c r="N379" s="71">
        <f t="shared" si="450"/>
        <v>0</v>
      </c>
      <c r="O379" s="71">
        <f t="shared" si="450"/>
        <v>0</v>
      </c>
      <c r="P379" s="71">
        <f t="shared" si="450"/>
        <v>0</v>
      </c>
      <c r="Q379" s="71">
        <f t="shared" si="450"/>
        <v>0</v>
      </c>
      <c r="R379" s="71">
        <f t="shared" si="450"/>
        <v>0</v>
      </c>
      <c r="S379" s="71">
        <f t="shared" si="450"/>
        <v>0</v>
      </c>
      <c r="T379" s="71">
        <f t="shared" si="450"/>
        <v>0</v>
      </c>
    </row>
    <row r="380" spans="1:20" s="1" customFormat="1" ht="12.75" hidden="1" customHeight="1" x14ac:dyDescent="0.25">
      <c r="A380" s="154"/>
      <c r="B380" s="154" t="s">
        <v>286</v>
      </c>
      <c r="C380" s="154"/>
      <c r="D380" s="154"/>
      <c r="E380" s="154"/>
      <c r="F380" s="70" t="s">
        <v>467</v>
      </c>
      <c r="G380" s="70" t="s">
        <v>253</v>
      </c>
      <c r="H380" s="70" t="s">
        <v>499</v>
      </c>
      <c r="I380" s="70" t="s">
        <v>294</v>
      </c>
      <c r="J380" s="71">
        <f t="shared" si="450"/>
        <v>133400</v>
      </c>
      <c r="K380" s="71">
        <f t="shared" si="450"/>
        <v>-133400</v>
      </c>
      <c r="L380" s="71">
        <f t="shared" si="412"/>
        <v>0</v>
      </c>
      <c r="M380" s="71">
        <f t="shared" si="450"/>
        <v>0</v>
      </c>
      <c r="N380" s="71">
        <f t="shared" si="450"/>
        <v>0</v>
      </c>
      <c r="O380" s="71">
        <f t="shared" si="450"/>
        <v>0</v>
      </c>
      <c r="P380" s="71">
        <f t="shared" si="450"/>
        <v>0</v>
      </c>
      <c r="Q380" s="71">
        <f t="shared" si="450"/>
        <v>0</v>
      </c>
      <c r="R380" s="71">
        <f t="shared" si="450"/>
        <v>0</v>
      </c>
      <c r="S380" s="71">
        <f t="shared" si="450"/>
        <v>0</v>
      </c>
      <c r="T380" s="71">
        <f t="shared" si="450"/>
        <v>0</v>
      </c>
    </row>
    <row r="381" spans="1:20" s="1" customFormat="1" ht="12.75" hidden="1" customHeight="1" x14ac:dyDescent="0.25">
      <c r="A381" s="72"/>
      <c r="B381" s="154" t="s">
        <v>295</v>
      </c>
      <c r="C381" s="154"/>
      <c r="D381" s="154"/>
      <c r="E381" s="154"/>
      <c r="F381" s="70" t="s">
        <v>467</v>
      </c>
      <c r="G381" s="70" t="s">
        <v>253</v>
      </c>
      <c r="H381" s="70" t="s">
        <v>499</v>
      </c>
      <c r="I381" s="70" t="s">
        <v>296</v>
      </c>
      <c r="J381" s="71">
        <f>133419-19</f>
        <v>133400</v>
      </c>
      <c r="K381" s="71">
        <v>-133400</v>
      </c>
      <c r="L381" s="71">
        <f t="shared" si="412"/>
        <v>0</v>
      </c>
      <c r="M381" s="71"/>
      <c r="N381" s="71">
        <f>L381+M381</f>
        <v>0</v>
      </c>
      <c r="O381" s="71"/>
      <c r="P381" s="71">
        <f t="shared" ref="P381" si="451">N381+O381</f>
        <v>0</v>
      </c>
      <c r="Q381" s="71"/>
      <c r="R381" s="71">
        <f t="shared" ref="R381" si="452">P381+Q381</f>
        <v>0</v>
      </c>
      <c r="S381" s="71"/>
      <c r="T381" s="71">
        <f t="shared" ref="T381" si="453">R381+S381</f>
        <v>0</v>
      </c>
    </row>
    <row r="382" spans="1:20" s="1" customFormat="1" ht="12.75" hidden="1" customHeight="1" x14ac:dyDescent="0.25">
      <c r="A382" s="206" t="s">
        <v>500</v>
      </c>
      <c r="B382" s="207"/>
      <c r="C382" s="154"/>
      <c r="D382" s="154"/>
      <c r="E382" s="154"/>
      <c r="F382" s="70" t="s">
        <v>467</v>
      </c>
      <c r="G382" s="70" t="s">
        <v>253</v>
      </c>
      <c r="H382" s="70" t="s">
        <v>501</v>
      </c>
      <c r="I382" s="70"/>
      <c r="J382" s="71">
        <f t="shared" ref="J382:T383" si="454">J383</f>
        <v>15000</v>
      </c>
      <c r="K382" s="71">
        <f t="shared" si="454"/>
        <v>0</v>
      </c>
      <c r="L382" s="71">
        <f t="shared" si="412"/>
        <v>15000</v>
      </c>
      <c r="M382" s="71">
        <f t="shared" si="454"/>
        <v>0</v>
      </c>
      <c r="N382" s="71">
        <f t="shared" si="454"/>
        <v>15000</v>
      </c>
      <c r="O382" s="71">
        <f t="shared" si="454"/>
        <v>0</v>
      </c>
      <c r="P382" s="71">
        <f t="shared" si="454"/>
        <v>15000</v>
      </c>
      <c r="Q382" s="71">
        <f t="shared" si="454"/>
        <v>0</v>
      </c>
      <c r="R382" s="71">
        <f t="shared" si="454"/>
        <v>15000</v>
      </c>
      <c r="S382" s="71">
        <f t="shared" si="454"/>
        <v>0</v>
      </c>
      <c r="T382" s="71">
        <f t="shared" si="454"/>
        <v>15000</v>
      </c>
    </row>
    <row r="383" spans="1:20" s="1" customFormat="1" ht="12.75" hidden="1" customHeight="1" x14ac:dyDescent="0.25">
      <c r="A383" s="72"/>
      <c r="B383" s="160" t="s">
        <v>242</v>
      </c>
      <c r="C383" s="160"/>
      <c r="D383" s="160"/>
      <c r="E383" s="160"/>
      <c r="F383" s="70" t="s">
        <v>467</v>
      </c>
      <c r="G383" s="70" t="s">
        <v>253</v>
      </c>
      <c r="H383" s="70" t="s">
        <v>501</v>
      </c>
      <c r="I383" s="70" t="s">
        <v>243</v>
      </c>
      <c r="J383" s="71">
        <f t="shared" si="454"/>
        <v>15000</v>
      </c>
      <c r="K383" s="71">
        <f t="shared" si="454"/>
        <v>0</v>
      </c>
      <c r="L383" s="71">
        <f t="shared" si="412"/>
        <v>15000</v>
      </c>
      <c r="M383" s="71">
        <f t="shared" si="454"/>
        <v>0</v>
      </c>
      <c r="N383" s="71">
        <f t="shared" si="454"/>
        <v>15000</v>
      </c>
      <c r="O383" s="71">
        <f t="shared" si="454"/>
        <v>0</v>
      </c>
      <c r="P383" s="71">
        <f t="shared" si="454"/>
        <v>15000</v>
      </c>
      <c r="Q383" s="71">
        <f t="shared" si="454"/>
        <v>0</v>
      </c>
      <c r="R383" s="71">
        <f t="shared" si="454"/>
        <v>15000</v>
      </c>
      <c r="S383" s="71">
        <f t="shared" si="454"/>
        <v>0</v>
      </c>
      <c r="T383" s="71">
        <f t="shared" si="454"/>
        <v>15000</v>
      </c>
    </row>
    <row r="384" spans="1:20" s="1" customFormat="1" ht="12.75" hidden="1" customHeight="1" x14ac:dyDescent="0.25">
      <c r="A384" s="72"/>
      <c r="B384" s="154" t="s">
        <v>244</v>
      </c>
      <c r="C384" s="154"/>
      <c r="D384" s="154"/>
      <c r="E384" s="154"/>
      <c r="F384" s="70" t="s">
        <v>467</v>
      </c>
      <c r="G384" s="70" t="s">
        <v>253</v>
      </c>
      <c r="H384" s="70" t="s">
        <v>501</v>
      </c>
      <c r="I384" s="70" t="s">
        <v>245</v>
      </c>
      <c r="J384" s="71">
        <v>15000</v>
      </c>
      <c r="K384" s="71"/>
      <c r="L384" s="71">
        <f t="shared" si="412"/>
        <v>15000</v>
      </c>
      <c r="M384" s="71"/>
      <c r="N384" s="71">
        <f>L384+M384</f>
        <v>15000</v>
      </c>
      <c r="O384" s="71"/>
      <c r="P384" s="71">
        <f t="shared" ref="P384" si="455">N384+O384</f>
        <v>15000</v>
      </c>
      <c r="Q384" s="71"/>
      <c r="R384" s="71">
        <f t="shared" ref="R384" si="456">P384+Q384</f>
        <v>15000</v>
      </c>
      <c r="S384" s="71"/>
      <c r="T384" s="71">
        <f t="shared" ref="T384" si="457">R384+S384</f>
        <v>15000</v>
      </c>
    </row>
    <row r="385" spans="1:20" s="1" customFormat="1" ht="12.75" customHeight="1" x14ac:dyDescent="0.25">
      <c r="A385" s="208" t="s">
        <v>502</v>
      </c>
      <c r="B385" s="209"/>
      <c r="C385" s="155"/>
      <c r="D385" s="155"/>
      <c r="E385" s="155"/>
      <c r="F385" s="64" t="s">
        <v>503</v>
      </c>
      <c r="G385" s="64"/>
      <c r="H385" s="64"/>
      <c r="I385" s="64"/>
      <c r="J385" s="65">
        <f t="shared" ref="J385:T385" si="458">J386+J392+J407+J429</f>
        <v>15612900</v>
      </c>
      <c r="K385" s="65">
        <f t="shared" si="458"/>
        <v>153000</v>
      </c>
      <c r="L385" s="71">
        <f t="shared" si="412"/>
        <v>15765900</v>
      </c>
      <c r="M385" s="65">
        <f t="shared" si="458"/>
        <v>4000</v>
      </c>
      <c r="N385" s="65">
        <f t="shared" si="458"/>
        <v>15769900</v>
      </c>
      <c r="O385" s="65">
        <f t="shared" si="458"/>
        <v>0</v>
      </c>
      <c r="P385" s="65">
        <f t="shared" si="458"/>
        <v>15769900</v>
      </c>
      <c r="Q385" s="65">
        <f t="shared" si="458"/>
        <v>0</v>
      </c>
      <c r="R385" s="65">
        <f t="shared" si="458"/>
        <v>15769900</v>
      </c>
      <c r="S385" s="65">
        <f t="shared" si="458"/>
        <v>12000</v>
      </c>
      <c r="T385" s="65">
        <f t="shared" si="458"/>
        <v>15781900</v>
      </c>
    </row>
    <row r="386" spans="1:20" s="1" customFormat="1" ht="12.75" hidden="1" customHeight="1" x14ac:dyDescent="0.25">
      <c r="A386" s="202" t="s">
        <v>504</v>
      </c>
      <c r="B386" s="203"/>
      <c r="C386" s="156"/>
      <c r="D386" s="156"/>
      <c r="E386" s="156"/>
      <c r="F386" s="67" t="s">
        <v>503</v>
      </c>
      <c r="G386" s="67" t="s">
        <v>230</v>
      </c>
      <c r="H386" s="67"/>
      <c r="I386" s="67"/>
      <c r="J386" s="68">
        <f t="shared" ref="J386:T390" si="459">J387</f>
        <v>2320300</v>
      </c>
      <c r="K386" s="68">
        <f t="shared" si="459"/>
        <v>0</v>
      </c>
      <c r="L386" s="71">
        <f t="shared" si="412"/>
        <v>2320300</v>
      </c>
      <c r="M386" s="68">
        <f t="shared" si="459"/>
        <v>0</v>
      </c>
      <c r="N386" s="68">
        <f t="shared" si="459"/>
        <v>2320300</v>
      </c>
      <c r="O386" s="68">
        <f t="shared" si="459"/>
        <v>0</v>
      </c>
      <c r="P386" s="68">
        <f t="shared" si="459"/>
        <v>2320300</v>
      </c>
      <c r="Q386" s="68">
        <f t="shared" si="459"/>
        <v>0</v>
      </c>
      <c r="R386" s="68">
        <f t="shared" si="459"/>
        <v>2320300</v>
      </c>
      <c r="S386" s="68">
        <f t="shared" si="459"/>
        <v>0</v>
      </c>
      <c r="T386" s="68">
        <f t="shared" si="459"/>
        <v>2320300</v>
      </c>
    </row>
    <row r="387" spans="1:20" s="1" customFormat="1" ht="12.75" hidden="1" customHeight="1" x14ac:dyDescent="0.25">
      <c r="A387" s="206" t="s">
        <v>505</v>
      </c>
      <c r="B387" s="207"/>
      <c r="C387" s="154"/>
      <c r="D387" s="154"/>
      <c r="E387" s="154"/>
      <c r="F387" s="70" t="s">
        <v>503</v>
      </c>
      <c r="G387" s="70" t="s">
        <v>230</v>
      </c>
      <c r="H387" s="70" t="s">
        <v>506</v>
      </c>
      <c r="I387" s="70"/>
      <c r="J387" s="71">
        <f t="shared" si="459"/>
        <v>2320300</v>
      </c>
      <c r="K387" s="71">
        <f t="shared" si="459"/>
        <v>0</v>
      </c>
      <c r="L387" s="71">
        <f t="shared" si="412"/>
        <v>2320300</v>
      </c>
      <c r="M387" s="71">
        <f t="shared" si="459"/>
        <v>0</v>
      </c>
      <c r="N387" s="71">
        <f t="shared" si="459"/>
        <v>2320300</v>
      </c>
      <c r="O387" s="71">
        <f t="shared" si="459"/>
        <v>0</v>
      </c>
      <c r="P387" s="71">
        <f t="shared" si="459"/>
        <v>2320300</v>
      </c>
      <c r="Q387" s="71">
        <f t="shared" si="459"/>
        <v>0</v>
      </c>
      <c r="R387" s="71">
        <f t="shared" si="459"/>
        <v>2320300</v>
      </c>
      <c r="S387" s="71">
        <f t="shared" si="459"/>
        <v>0</v>
      </c>
      <c r="T387" s="71">
        <f t="shared" si="459"/>
        <v>2320300</v>
      </c>
    </row>
    <row r="388" spans="1:20" s="1" customFormat="1" ht="12.75" hidden="1" customHeight="1" x14ac:dyDescent="0.25">
      <c r="A388" s="206" t="s">
        <v>507</v>
      </c>
      <c r="B388" s="207"/>
      <c r="C388" s="154"/>
      <c r="D388" s="154"/>
      <c r="E388" s="154"/>
      <c r="F388" s="70" t="s">
        <v>503</v>
      </c>
      <c r="G388" s="70" t="s">
        <v>230</v>
      </c>
      <c r="H388" s="70" t="s">
        <v>508</v>
      </c>
      <c r="I388" s="70"/>
      <c r="J388" s="71">
        <f t="shared" si="459"/>
        <v>2320300</v>
      </c>
      <c r="K388" s="71">
        <f t="shared" si="459"/>
        <v>0</v>
      </c>
      <c r="L388" s="71">
        <f t="shared" si="412"/>
        <v>2320300</v>
      </c>
      <c r="M388" s="71">
        <f t="shared" si="459"/>
        <v>0</v>
      </c>
      <c r="N388" s="71">
        <f t="shared" si="459"/>
        <v>2320300</v>
      </c>
      <c r="O388" s="71">
        <f t="shared" si="459"/>
        <v>0</v>
      </c>
      <c r="P388" s="71">
        <f t="shared" si="459"/>
        <v>2320300</v>
      </c>
      <c r="Q388" s="71">
        <f t="shared" si="459"/>
        <v>0</v>
      </c>
      <c r="R388" s="71">
        <f t="shared" si="459"/>
        <v>2320300</v>
      </c>
      <c r="S388" s="71">
        <f t="shared" si="459"/>
        <v>0</v>
      </c>
      <c r="T388" s="71">
        <f t="shared" si="459"/>
        <v>2320300</v>
      </c>
    </row>
    <row r="389" spans="1:20" s="1" customFormat="1" ht="12.75" hidden="1" customHeight="1" x14ac:dyDescent="0.25">
      <c r="A389" s="206" t="s">
        <v>509</v>
      </c>
      <c r="B389" s="207"/>
      <c r="C389" s="154"/>
      <c r="D389" s="154"/>
      <c r="E389" s="154"/>
      <c r="F389" s="70" t="s">
        <v>503</v>
      </c>
      <c r="G389" s="70" t="s">
        <v>230</v>
      </c>
      <c r="H389" s="70" t="s">
        <v>510</v>
      </c>
      <c r="I389" s="70"/>
      <c r="J389" s="71">
        <f t="shared" si="459"/>
        <v>2320300</v>
      </c>
      <c r="K389" s="71">
        <f t="shared" si="459"/>
        <v>0</v>
      </c>
      <c r="L389" s="71">
        <f t="shared" si="412"/>
        <v>2320300</v>
      </c>
      <c r="M389" s="71">
        <f t="shared" si="459"/>
        <v>0</v>
      </c>
      <c r="N389" s="71">
        <f t="shared" si="459"/>
        <v>2320300</v>
      </c>
      <c r="O389" s="71">
        <f t="shared" si="459"/>
        <v>0</v>
      </c>
      <c r="P389" s="71">
        <f t="shared" si="459"/>
        <v>2320300</v>
      </c>
      <c r="Q389" s="71">
        <f t="shared" si="459"/>
        <v>0</v>
      </c>
      <c r="R389" s="71">
        <f t="shared" si="459"/>
        <v>2320300</v>
      </c>
      <c r="S389" s="71">
        <f t="shared" si="459"/>
        <v>0</v>
      </c>
      <c r="T389" s="71">
        <f t="shared" si="459"/>
        <v>2320300</v>
      </c>
    </row>
    <row r="390" spans="1:20" s="1" customFormat="1" ht="12.75" hidden="1" customHeight="1" x14ac:dyDescent="0.25">
      <c r="A390" s="158"/>
      <c r="B390" s="160" t="s">
        <v>376</v>
      </c>
      <c r="C390" s="160"/>
      <c r="D390" s="160"/>
      <c r="E390" s="160"/>
      <c r="F390" s="70" t="s">
        <v>503</v>
      </c>
      <c r="G390" s="70" t="s">
        <v>230</v>
      </c>
      <c r="H390" s="70" t="s">
        <v>510</v>
      </c>
      <c r="I390" s="70" t="s">
        <v>377</v>
      </c>
      <c r="J390" s="71">
        <f t="shared" si="459"/>
        <v>2320300</v>
      </c>
      <c r="K390" s="71">
        <f t="shared" si="459"/>
        <v>0</v>
      </c>
      <c r="L390" s="71">
        <f t="shared" si="412"/>
        <v>2320300</v>
      </c>
      <c r="M390" s="71">
        <f t="shared" si="459"/>
        <v>0</v>
      </c>
      <c r="N390" s="71">
        <f t="shared" si="459"/>
        <v>2320300</v>
      </c>
      <c r="O390" s="71">
        <f t="shared" si="459"/>
        <v>0</v>
      </c>
      <c r="P390" s="71">
        <f t="shared" si="459"/>
        <v>2320300</v>
      </c>
      <c r="Q390" s="71">
        <f t="shared" si="459"/>
        <v>0</v>
      </c>
      <c r="R390" s="71">
        <f t="shared" si="459"/>
        <v>2320300</v>
      </c>
      <c r="S390" s="71">
        <f t="shared" si="459"/>
        <v>0</v>
      </c>
      <c r="T390" s="71">
        <f t="shared" si="459"/>
        <v>2320300</v>
      </c>
    </row>
    <row r="391" spans="1:20" s="1" customFormat="1" ht="12.75" hidden="1" customHeight="1" x14ac:dyDescent="0.25">
      <c r="A391" s="158"/>
      <c r="B391" s="160" t="s">
        <v>511</v>
      </c>
      <c r="C391" s="160"/>
      <c r="D391" s="160"/>
      <c r="E391" s="160"/>
      <c r="F391" s="70" t="s">
        <v>503</v>
      </c>
      <c r="G391" s="70" t="s">
        <v>230</v>
      </c>
      <c r="H391" s="70" t="s">
        <v>510</v>
      </c>
      <c r="I391" s="70" t="s">
        <v>379</v>
      </c>
      <c r="J391" s="71">
        <f>2320264+36</f>
        <v>2320300</v>
      </c>
      <c r="K391" s="71"/>
      <c r="L391" s="71">
        <f t="shared" si="412"/>
        <v>2320300</v>
      </c>
      <c r="M391" s="71"/>
      <c r="N391" s="71">
        <f>L391+M391</f>
        <v>2320300</v>
      </c>
      <c r="O391" s="71"/>
      <c r="P391" s="71">
        <f t="shared" ref="P391" si="460">N391+O391</f>
        <v>2320300</v>
      </c>
      <c r="Q391" s="71"/>
      <c r="R391" s="71">
        <f t="shared" ref="R391" si="461">P391+Q391</f>
        <v>2320300</v>
      </c>
      <c r="S391" s="71"/>
      <c r="T391" s="71">
        <f t="shared" ref="T391" si="462">R391+S391</f>
        <v>2320300</v>
      </c>
    </row>
    <row r="392" spans="1:20" s="1" customFormat="1" ht="12.75" customHeight="1" x14ac:dyDescent="0.25">
      <c r="A392" s="202" t="s">
        <v>512</v>
      </c>
      <c r="B392" s="203"/>
      <c r="C392" s="156"/>
      <c r="D392" s="156"/>
      <c r="E392" s="156"/>
      <c r="F392" s="67" t="s">
        <v>503</v>
      </c>
      <c r="G392" s="67" t="s">
        <v>232</v>
      </c>
      <c r="H392" s="67"/>
      <c r="I392" s="67"/>
      <c r="J392" s="68">
        <f>J397+J401+J404</f>
        <v>1085000</v>
      </c>
      <c r="K392" s="68">
        <f>K397+K401+K404</f>
        <v>153000</v>
      </c>
      <c r="L392" s="71">
        <f t="shared" si="412"/>
        <v>1238000</v>
      </c>
      <c r="M392" s="68">
        <f t="shared" ref="M392:T392" si="463">M393+M397+M401+M404</f>
        <v>4000</v>
      </c>
      <c r="N392" s="68">
        <f t="shared" si="463"/>
        <v>1242000</v>
      </c>
      <c r="O392" s="68">
        <f t="shared" si="463"/>
        <v>0</v>
      </c>
      <c r="P392" s="68">
        <f t="shared" si="463"/>
        <v>1242000</v>
      </c>
      <c r="Q392" s="68">
        <f t="shared" si="463"/>
        <v>0</v>
      </c>
      <c r="R392" s="68">
        <f t="shared" si="463"/>
        <v>1242000</v>
      </c>
      <c r="S392" s="68">
        <f t="shared" si="463"/>
        <v>12000</v>
      </c>
      <c r="T392" s="68">
        <f t="shared" si="463"/>
        <v>1254000</v>
      </c>
    </row>
    <row r="393" spans="1:20" s="1" customFormat="1" ht="15" customHeight="1" x14ac:dyDescent="0.25">
      <c r="A393" s="206" t="s">
        <v>271</v>
      </c>
      <c r="B393" s="207"/>
      <c r="C393" s="154"/>
      <c r="D393" s="72"/>
      <c r="E393" s="72"/>
      <c r="F393" s="70" t="s">
        <v>503</v>
      </c>
      <c r="G393" s="70" t="s">
        <v>232</v>
      </c>
      <c r="H393" s="70" t="s">
        <v>273</v>
      </c>
      <c r="I393" s="70"/>
      <c r="J393" s="68"/>
      <c r="K393" s="68"/>
      <c r="L393" s="71">
        <f t="shared" si="412"/>
        <v>0</v>
      </c>
      <c r="M393" s="71">
        <f t="shared" ref="M393:T395" si="464">M394</f>
        <v>4000</v>
      </c>
      <c r="N393" s="71">
        <f t="shared" si="464"/>
        <v>4000</v>
      </c>
      <c r="O393" s="71">
        <f t="shared" si="464"/>
        <v>0</v>
      </c>
      <c r="P393" s="71">
        <f t="shared" si="464"/>
        <v>4000</v>
      </c>
      <c r="Q393" s="71">
        <f t="shared" si="464"/>
        <v>0</v>
      </c>
      <c r="R393" s="71">
        <f t="shared" si="464"/>
        <v>4000</v>
      </c>
      <c r="S393" s="71">
        <f t="shared" si="464"/>
        <v>12000</v>
      </c>
      <c r="T393" s="71">
        <f t="shared" si="464"/>
        <v>16000</v>
      </c>
    </row>
    <row r="394" spans="1:20" s="1" customFormat="1" ht="15" customHeight="1" x14ac:dyDescent="0.25">
      <c r="A394" s="206" t="s">
        <v>274</v>
      </c>
      <c r="B394" s="207"/>
      <c r="C394" s="154"/>
      <c r="D394" s="72"/>
      <c r="E394" s="72"/>
      <c r="F394" s="70" t="s">
        <v>503</v>
      </c>
      <c r="G394" s="70" t="s">
        <v>232</v>
      </c>
      <c r="H394" s="70" t="s">
        <v>275</v>
      </c>
      <c r="I394" s="70"/>
      <c r="J394" s="68"/>
      <c r="K394" s="68"/>
      <c r="L394" s="71">
        <f t="shared" si="412"/>
        <v>0</v>
      </c>
      <c r="M394" s="71">
        <f t="shared" si="464"/>
        <v>4000</v>
      </c>
      <c r="N394" s="71">
        <f t="shared" si="464"/>
        <v>4000</v>
      </c>
      <c r="O394" s="71">
        <f t="shared" si="464"/>
        <v>0</v>
      </c>
      <c r="P394" s="71">
        <f t="shared" si="464"/>
        <v>4000</v>
      </c>
      <c r="Q394" s="71">
        <f t="shared" si="464"/>
        <v>0</v>
      </c>
      <c r="R394" s="71">
        <f t="shared" si="464"/>
        <v>4000</v>
      </c>
      <c r="S394" s="71">
        <f t="shared" si="464"/>
        <v>12000</v>
      </c>
      <c r="T394" s="71">
        <f t="shared" si="464"/>
        <v>16000</v>
      </c>
    </row>
    <row r="395" spans="1:20" s="1" customFormat="1" ht="15" customHeight="1" x14ac:dyDescent="0.25">
      <c r="A395" s="72"/>
      <c r="B395" s="154" t="s">
        <v>246</v>
      </c>
      <c r="C395" s="154"/>
      <c r="D395" s="72"/>
      <c r="E395" s="72"/>
      <c r="F395" s="70" t="s">
        <v>503</v>
      </c>
      <c r="G395" s="70" t="s">
        <v>232</v>
      </c>
      <c r="H395" s="70" t="s">
        <v>275</v>
      </c>
      <c r="I395" s="70" t="s">
        <v>247</v>
      </c>
      <c r="J395" s="68"/>
      <c r="K395" s="68"/>
      <c r="L395" s="71">
        <f t="shared" si="412"/>
        <v>0</v>
      </c>
      <c r="M395" s="71">
        <f t="shared" si="464"/>
        <v>4000</v>
      </c>
      <c r="N395" s="71">
        <f t="shared" si="464"/>
        <v>4000</v>
      </c>
      <c r="O395" s="71">
        <f t="shared" si="464"/>
        <v>0</v>
      </c>
      <c r="P395" s="71">
        <f t="shared" si="464"/>
        <v>4000</v>
      </c>
      <c r="Q395" s="71">
        <f t="shared" si="464"/>
        <v>0</v>
      </c>
      <c r="R395" s="71">
        <f t="shared" si="464"/>
        <v>4000</v>
      </c>
      <c r="S395" s="71">
        <f t="shared" si="464"/>
        <v>12000</v>
      </c>
      <c r="T395" s="71">
        <f t="shared" si="464"/>
        <v>16000</v>
      </c>
    </row>
    <row r="396" spans="1:20" s="1" customFormat="1" ht="15" customHeight="1" x14ac:dyDescent="0.25">
      <c r="A396" s="72"/>
      <c r="B396" s="160" t="s">
        <v>276</v>
      </c>
      <c r="C396" s="160"/>
      <c r="D396" s="72"/>
      <c r="E396" s="72"/>
      <c r="F396" s="70" t="s">
        <v>503</v>
      </c>
      <c r="G396" s="70" t="s">
        <v>232</v>
      </c>
      <c r="H396" s="70" t="s">
        <v>275</v>
      </c>
      <c r="I396" s="70" t="s">
        <v>277</v>
      </c>
      <c r="J396" s="68"/>
      <c r="K396" s="68"/>
      <c r="L396" s="71">
        <f t="shared" si="412"/>
        <v>0</v>
      </c>
      <c r="M396" s="71">
        <v>4000</v>
      </c>
      <c r="N396" s="71">
        <f>L396+M396</f>
        <v>4000</v>
      </c>
      <c r="O396" s="71"/>
      <c r="P396" s="71">
        <f>N396+O396</f>
        <v>4000</v>
      </c>
      <c r="Q396" s="71"/>
      <c r="R396" s="71">
        <f>P396+Q396</f>
        <v>4000</v>
      </c>
      <c r="S396" s="71">
        <v>12000</v>
      </c>
      <c r="T396" s="71">
        <f>R396+S396</f>
        <v>16000</v>
      </c>
    </row>
    <row r="397" spans="1:20" s="1" customFormat="1" ht="12.75" hidden="1" customHeight="1" x14ac:dyDescent="0.25">
      <c r="A397" s="206" t="s">
        <v>513</v>
      </c>
      <c r="B397" s="207"/>
      <c r="C397" s="154"/>
      <c r="D397" s="154"/>
      <c r="E397" s="154"/>
      <c r="F397" s="70" t="s">
        <v>503</v>
      </c>
      <c r="G397" s="70" t="s">
        <v>232</v>
      </c>
      <c r="H397" s="70" t="s">
        <v>514</v>
      </c>
      <c r="I397" s="70"/>
      <c r="J397" s="71">
        <f t="shared" ref="J397:T399" si="465">J398</f>
        <v>132000</v>
      </c>
      <c r="K397" s="71">
        <f t="shared" si="465"/>
        <v>0</v>
      </c>
      <c r="L397" s="71">
        <f t="shared" si="412"/>
        <v>132000</v>
      </c>
      <c r="M397" s="71">
        <f t="shared" si="465"/>
        <v>0</v>
      </c>
      <c r="N397" s="71">
        <f t="shared" si="465"/>
        <v>132000</v>
      </c>
      <c r="O397" s="71">
        <f t="shared" si="465"/>
        <v>0</v>
      </c>
      <c r="P397" s="71">
        <f t="shared" si="465"/>
        <v>132000</v>
      </c>
      <c r="Q397" s="71">
        <f t="shared" si="465"/>
        <v>0</v>
      </c>
      <c r="R397" s="71">
        <f t="shared" si="465"/>
        <v>132000</v>
      </c>
      <c r="S397" s="71">
        <f t="shared" si="465"/>
        <v>0</v>
      </c>
      <c r="T397" s="71">
        <f t="shared" si="465"/>
        <v>132000</v>
      </c>
    </row>
    <row r="398" spans="1:20" s="1" customFormat="1" ht="12.75" hidden="1" customHeight="1" x14ac:dyDescent="0.25">
      <c r="A398" s="206" t="s">
        <v>515</v>
      </c>
      <c r="B398" s="207"/>
      <c r="C398" s="154"/>
      <c r="D398" s="154"/>
      <c r="E398" s="154"/>
      <c r="F398" s="70" t="s">
        <v>503</v>
      </c>
      <c r="G398" s="70" t="s">
        <v>232</v>
      </c>
      <c r="H398" s="70" t="s">
        <v>516</v>
      </c>
      <c r="I398" s="70"/>
      <c r="J398" s="71">
        <f t="shared" si="465"/>
        <v>132000</v>
      </c>
      <c r="K398" s="71">
        <f t="shared" si="465"/>
        <v>0</v>
      </c>
      <c r="L398" s="71">
        <f t="shared" si="412"/>
        <v>132000</v>
      </c>
      <c r="M398" s="71">
        <f t="shared" si="465"/>
        <v>0</v>
      </c>
      <c r="N398" s="71">
        <f t="shared" si="465"/>
        <v>132000</v>
      </c>
      <c r="O398" s="71">
        <f t="shared" si="465"/>
        <v>0</v>
      </c>
      <c r="P398" s="71">
        <f t="shared" si="465"/>
        <v>132000</v>
      </c>
      <c r="Q398" s="71">
        <f t="shared" si="465"/>
        <v>0</v>
      </c>
      <c r="R398" s="71">
        <f t="shared" si="465"/>
        <v>132000</v>
      </c>
      <c r="S398" s="71">
        <f t="shared" si="465"/>
        <v>0</v>
      </c>
      <c r="T398" s="71">
        <f t="shared" si="465"/>
        <v>132000</v>
      </c>
    </row>
    <row r="399" spans="1:20" s="1" customFormat="1" ht="12.75" hidden="1" customHeight="1" x14ac:dyDescent="0.25">
      <c r="A399" s="72"/>
      <c r="B399" s="160" t="s">
        <v>376</v>
      </c>
      <c r="C399" s="160"/>
      <c r="D399" s="160"/>
      <c r="E399" s="160"/>
      <c r="F399" s="70" t="s">
        <v>503</v>
      </c>
      <c r="G399" s="70" t="s">
        <v>232</v>
      </c>
      <c r="H399" s="70" t="s">
        <v>516</v>
      </c>
      <c r="I399" s="70" t="s">
        <v>377</v>
      </c>
      <c r="J399" s="71">
        <f t="shared" si="465"/>
        <v>132000</v>
      </c>
      <c r="K399" s="71">
        <f t="shared" si="465"/>
        <v>0</v>
      </c>
      <c r="L399" s="71">
        <f t="shared" si="412"/>
        <v>132000</v>
      </c>
      <c r="M399" s="71">
        <f t="shared" si="465"/>
        <v>0</v>
      </c>
      <c r="N399" s="71">
        <f t="shared" si="465"/>
        <v>132000</v>
      </c>
      <c r="O399" s="71">
        <f t="shared" si="465"/>
        <v>0</v>
      </c>
      <c r="P399" s="71">
        <f t="shared" si="465"/>
        <v>132000</v>
      </c>
      <c r="Q399" s="71">
        <f t="shared" si="465"/>
        <v>0</v>
      </c>
      <c r="R399" s="71">
        <f t="shared" si="465"/>
        <v>132000</v>
      </c>
      <c r="S399" s="71">
        <f t="shared" si="465"/>
        <v>0</v>
      </c>
      <c r="T399" s="71">
        <f t="shared" si="465"/>
        <v>132000</v>
      </c>
    </row>
    <row r="400" spans="1:20" s="1" customFormat="1" ht="12.75" hidden="1" customHeight="1" x14ac:dyDescent="0.25">
      <c r="A400" s="154"/>
      <c r="B400" s="160" t="s">
        <v>511</v>
      </c>
      <c r="C400" s="160"/>
      <c r="D400" s="160"/>
      <c r="E400" s="160"/>
      <c r="F400" s="70" t="s">
        <v>503</v>
      </c>
      <c r="G400" s="70" t="s">
        <v>232</v>
      </c>
      <c r="H400" s="70" t="s">
        <v>516</v>
      </c>
      <c r="I400" s="70" t="s">
        <v>379</v>
      </c>
      <c r="J400" s="71">
        <v>132000</v>
      </c>
      <c r="K400" s="71"/>
      <c r="L400" s="71">
        <f t="shared" si="412"/>
        <v>132000</v>
      </c>
      <c r="M400" s="71"/>
      <c r="N400" s="71">
        <f>L400+M400</f>
        <v>132000</v>
      </c>
      <c r="O400" s="71"/>
      <c r="P400" s="71">
        <f t="shared" ref="P400" si="466">N400+O400</f>
        <v>132000</v>
      </c>
      <c r="Q400" s="71"/>
      <c r="R400" s="71">
        <f t="shared" ref="R400" si="467">P400+Q400</f>
        <v>132000</v>
      </c>
      <c r="S400" s="71"/>
      <c r="T400" s="71">
        <f t="shared" ref="T400" si="468">R400+S400</f>
        <v>132000</v>
      </c>
    </row>
    <row r="401" spans="1:20" s="1" customFormat="1" ht="12.75" hidden="1" customHeight="1" x14ac:dyDescent="0.25">
      <c r="A401" s="204" t="s">
        <v>517</v>
      </c>
      <c r="B401" s="205"/>
      <c r="C401" s="160"/>
      <c r="D401" s="160"/>
      <c r="E401" s="160"/>
      <c r="F401" s="70" t="s">
        <v>503</v>
      </c>
      <c r="G401" s="70" t="s">
        <v>232</v>
      </c>
      <c r="H401" s="70" t="s">
        <v>518</v>
      </c>
      <c r="I401" s="70"/>
      <c r="J401" s="71">
        <f t="shared" ref="J401:T402" si="469">J402</f>
        <v>153000</v>
      </c>
      <c r="K401" s="71">
        <f t="shared" si="469"/>
        <v>153000</v>
      </c>
      <c r="L401" s="71">
        <f t="shared" si="412"/>
        <v>306000</v>
      </c>
      <c r="M401" s="71">
        <f t="shared" si="469"/>
        <v>0</v>
      </c>
      <c r="N401" s="71">
        <f t="shared" si="469"/>
        <v>306000</v>
      </c>
      <c r="O401" s="71">
        <f t="shared" si="469"/>
        <v>0</v>
      </c>
      <c r="P401" s="71">
        <f t="shared" si="469"/>
        <v>306000</v>
      </c>
      <c r="Q401" s="71">
        <f t="shared" si="469"/>
        <v>0</v>
      </c>
      <c r="R401" s="71">
        <f t="shared" si="469"/>
        <v>306000</v>
      </c>
      <c r="S401" s="71">
        <f t="shared" si="469"/>
        <v>0</v>
      </c>
      <c r="T401" s="71">
        <f t="shared" si="469"/>
        <v>306000</v>
      </c>
    </row>
    <row r="402" spans="1:20" s="1" customFormat="1" ht="12.75" hidden="1" customHeight="1" x14ac:dyDescent="0.25">
      <c r="A402" s="158"/>
      <c r="B402" s="160" t="s">
        <v>376</v>
      </c>
      <c r="C402" s="160"/>
      <c r="D402" s="160"/>
      <c r="E402" s="160"/>
      <c r="F402" s="70" t="s">
        <v>503</v>
      </c>
      <c r="G402" s="70" t="s">
        <v>232</v>
      </c>
      <c r="H402" s="70" t="s">
        <v>518</v>
      </c>
      <c r="I402" s="70" t="s">
        <v>377</v>
      </c>
      <c r="J402" s="71">
        <f t="shared" si="469"/>
        <v>153000</v>
      </c>
      <c r="K402" s="71">
        <f t="shared" si="469"/>
        <v>153000</v>
      </c>
      <c r="L402" s="71">
        <f t="shared" si="412"/>
        <v>306000</v>
      </c>
      <c r="M402" s="71">
        <f t="shared" si="469"/>
        <v>0</v>
      </c>
      <c r="N402" s="71">
        <f t="shared" si="469"/>
        <v>306000</v>
      </c>
      <c r="O402" s="71">
        <f t="shared" si="469"/>
        <v>0</v>
      </c>
      <c r="P402" s="71">
        <f t="shared" si="469"/>
        <v>306000</v>
      </c>
      <c r="Q402" s="71">
        <f t="shared" si="469"/>
        <v>0</v>
      </c>
      <c r="R402" s="71">
        <f t="shared" si="469"/>
        <v>306000</v>
      </c>
      <c r="S402" s="71">
        <f t="shared" si="469"/>
        <v>0</v>
      </c>
      <c r="T402" s="71">
        <f t="shared" si="469"/>
        <v>306000</v>
      </c>
    </row>
    <row r="403" spans="1:20" s="1" customFormat="1" ht="38.25" hidden="1" customHeight="1" x14ac:dyDescent="0.25">
      <c r="A403" s="158"/>
      <c r="B403" s="160" t="s">
        <v>519</v>
      </c>
      <c r="C403" s="160"/>
      <c r="D403" s="160"/>
      <c r="E403" s="160"/>
      <c r="F403" s="70" t="s">
        <v>503</v>
      </c>
      <c r="G403" s="70" t="s">
        <v>232</v>
      </c>
      <c r="H403" s="70" t="s">
        <v>518</v>
      </c>
      <c r="I403" s="70" t="s">
        <v>520</v>
      </c>
      <c r="J403" s="71">
        <v>153000</v>
      </c>
      <c r="K403" s="71">
        <v>153000</v>
      </c>
      <c r="L403" s="71">
        <f t="shared" si="412"/>
        <v>306000</v>
      </c>
      <c r="M403" s="71"/>
      <c r="N403" s="71">
        <f>L403+M403</f>
        <v>306000</v>
      </c>
      <c r="O403" s="71"/>
      <c r="P403" s="71">
        <f t="shared" ref="P403" si="470">N403+O403</f>
        <v>306000</v>
      </c>
      <c r="Q403" s="71"/>
      <c r="R403" s="71">
        <f t="shared" ref="R403" si="471">P403+Q403</f>
        <v>306000</v>
      </c>
      <c r="S403" s="71"/>
      <c r="T403" s="71">
        <f t="shared" ref="T403" si="472">R403+S403</f>
        <v>306000</v>
      </c>
    </row>
    <row r="404" spans="1:20" s="1" customFormat="1" ht="15" hidden="1" customHeight="1" x14ac:dyDescent="0.25">
      <c r="A404" s="206" t="s">
        <v>521</v>
      </c>
      <c r="B404" s="207"/>
      <c r="C404" s="150"/>
      <c r="D404" s="150"/>
      <c r="E404" s="160"/>
      <c r="F404" s="70" t="s">
        <v>503</v>
      </c>
      <c r="G404" s="70" t="s">
        <v>232</v>
      </c>
      <c r="H404" s="70" t="s">
        <v>522</v>
      </c>
      <c r="I404" s="70"/>
      <c r="J404" s="71">
        <f>J405</f>
        <v>800000</v>
      </c>
      <c r="K404" s="71">
        <f t="shared" ref="K404:T405" si="473">K405</f>
        <v>0</v>
      </c>
      <c r="L404" s="71">
        <f t="shared" si="412"/>
        <v>800000</v>
      </c>
      <c r="M404" s="71">
        <f t="shared" si="473"/>
        <v>0</v>
      </c>
      <c r="N404" s="71">
        <f t="shared" si="473"/>
        <v>800000</v>
      </c>
      <c r="O404" s="71">
        <f t="shared" si="473"/>
        <v>0</v>
      </c>
      <c r="P404" s="71">
        <f t="shared" si="473"/>
        <v>800000</v>
      </c>
      <c r="Q404" s="71">
        <f t="shared" si="473"/>
        <v>0</v>
      </c>
      <c r="R404" s="71">
        <f t="shared" si="473"/>
        <v>800000</v>
      </c>
      <c r="S404" s="71">
        <f t="shared" si="473"/>
        <v>0</v>
      </c>
      <c r="T404" s="71">
        <f t="shared" si="473"/>
        <v>800000</v>
      </c>
    </row>
    <row r="405" spans="1:20" s="1" customFormat="1" ht="14.25" hidden="1" customHeight="1" x14ac:dyDescent="0.25">
      <c r="A405" s="158"/>
      <c r="B405" s="154" t="s">
        <v>352</v>
      </c>
      <c r="C405" s="154"/>
      <c r="D405" s="154"/>
      <c r="E405" s="160"/>
      <c r="F405" s="70" t="s">
        <v>503</v>
      </c>
      <c r="G405" s="70" t="s">
        <v>232</v>
      </c>
      <c r="H405" s="70" t="s">
        <v>522</v>
      </c>
      <c r="I405" s="70" t="s">
        <v>353</v>
      </c>
      <c r="J405" s="71">
        <f>J406</f>
        <v>800000</v>
      </c>
      <c r="K405" s="71">
        <f t="shared" si="473"/>
        <v>0</v>
      </c>
      <c r="L405" s="71">
        <f t="shared" si="412"/>
        <v>800000</v>
      </c>
      <c r="M405" s="71">
        <f t="shared" si="473"/>
        <v>0</v>
      </c>
      <c r="N405" s="71">
        <f t="shared" si="473"/>
        <v>800000</v>
      </c>
      <c r="O405" s="71">
        <f t="shared" si="473"/>
        <v>0</v>
      </c>
      <c r="P405" s="71">
        <f t="shared" si="473"/>
        <v>800000</v>
      </c>
      <c r="Q405" s="71">
        <f t="shared" si="473"/>
        <v>0</v>
      </c>
      <c r="R405" s="71">
        <f t="shared" si="473"/>
        <v>800000</v>
      </c>
      <c r="S405" s="71">
        <f t="shared" si="473"/>
        <v>0</v>
      </c>
      <c r="T405" s="71">
        <f t="shared" si="473"/>
        <v>800000</v>
      </c>
    </row>
    <row r="406" spans="1:20" s="1" customFormat="1" ht="12.75" hidden="1" customHeight="1" x14ac:dyDescent="0.25">
      <c r="A406" s="158"/>
      <c r="B406" s="160" t="s">
        <v>523</v>
      </c>
      <c r="C406" s="160"/>
      <c r="D406" s="160"/>
      <c r="E406" s="160"/>
      <c r="F406" s="70" t="s">
        <v>503</v>
      </c>
      <c r="G406" s="70" t="s">
        <v>232</v>
      </c>
      <c r="H406" s="70" t="s">
        <v>522</v>
      </c>
      <c r="I406" s="70" t="s">
        <v>524</v>
      </c>
      <c r="J406" s="71">
        <v>800000</v>
      </c>
      <c r="K406" s="71"/>
      <c r="L406" s="71">
        <f t="shared" si="412"/>
        <v>800000</v>
      </c>
      <c r="M406" s="71"/>
      <c r="N406" s="71">
        <f>L406+M406</f>
        <v>800000</v>
      </c>
      <c r="O406" s="71"/>
      <c r="P406" s="71">
        <f t="shared" ref="P406" si="474">N406+O406</f>
        <v>800000</v>
      </c>
      <c r="Q406" s="71"/>
      <c r="R406" s="71">
        <f t="shared" ref="R406" si="475">P406+Q406</f>
        <v>800000</v>
      </c>
      <c r="S406" s="71"/>
      <c r="T406" s="71">
        <f t="shared" ref="T406" si="476">R406+S406</f>
        <v>800000</v>
      </c>
    </row>
    <row r="407" spans="1:20" s="1" customFormat="1" ht="27" hidden="1" customHeight="1" x14ac:dyDescent="0.25">
      <c r="A407" s="202" t="s">
        <v>525</v>
      </c>
      <c r="B407" s="203"/>
      <c r="C407" s="156"/>
      <c r="D407" s="156"/>
      <c r="E407" s="156"/>
      <c r="F407" s="67" t="s">
        <v>503</v>
      </c>
      <c r="G407" s="67" t="s">
        <v>253</v>
      </c>
      <c r="H407" s="67"/>
      <c r="I407" s="67"/>
      <c r="J407" s="68">
        <f>J408+J419</f>
        <v>10858100</v>
      </c>
      <c r="K407" s="68">
        <f t="shared" ref="K407:T407" si="477">K408+K419</f>
        <v>0</v>
      </c>
      <c r="L407" s="71">
        <f t="shared" si="412"/>
        <v>10858100</v>
      </c>
      <c r="M407" s="68">
        <f t="shared" si="477"/>
        <v>0</v>
      </c>
      <c r="N407" s="68">
        <f t="shared" si="477"/>
        <v>10858100</v>
      </c>
      <c r="O407" s="68">
        <f t="shared" si="477"/>
        <v>0</v>
      </c>
      <c r="P407" s="68">
        <f t="shared" si="477"/>
        <v>10858100</v>
      </c>
      <c r="Q407" s="68">
        <f t="shared" si="477"/>
        <v>0</v>
      </c>
      <c r="R407" s="68">
        <f t="shared" si="477"/>
        <v>10858100</v>
      </c>
      <c r="S407" s="68">
        <f t="shared" si="477"/>
        <v>0</v>
      </c>
      <c r="T407" s="68">
        <f t="shared" si="477"/>
        <v>10858100</v>
      </c>
    </row>
    <row r="408" spans="1:20" s="1" customFormat="1" ht="12.75" hidden="1" customHeight="1" x14ac:dyDescent="0.25">
      <c r="A408" s="214" t="s">
        <v>513</v>
      </c>
      <c r="B408" s="215"/>
      <c r="C408" s="158"/>
      <c r="D408" s="158"/>
      <c r="E408" s="158"/>
      <c r="F408" s="70" t="s">
        <v>503</v>
      </c>
      <c r="G408" s="70" t="s">
        <v>253</v>
      </c>
      <c r="H408" s="70" t="s">
        <v>514</v>
      </c>
      <c r="I408" s="70"/>
      <c r="J408" s="71">
        <f>J409+J413</f>
        <v>3676600</v>
      </c>
      <c r="K408" s="71">
        <f t="shared" ref="K408" si="478">K409+K413</f>
        <v>0</v>
      </c>
      <c r="L408" s="71">
        <f t="shared" si="412"/>
        <v>3676600</v>
      </c>
      <c r="M408" s="71">
        <f t="shared" ref="M408:T408" si="479">M409+M413+M416</f>
        <v>0</v>
      </c>
      <c r="N408" s="71">
        <f t="shared" si="479"/>
        <v>3676600</v>
      </c>
      <c r="O408" s="71">
        <f t="shared" si="479"/>
        <v>0</v>
      </c>
      <c r="P408" s="71">
        <f t="shared" si="479"/>
        <v>3676600</v>
      </c>
      <c r="Q408" s="71">
        <f t="shared" si="479"/>
        <v>0</v>
      </c>
      <c r="R408" s="71">
        <f t="shared" si="479"/>
        <v>3676600</v>
      </c>
      <c r="S408" s="71">
        <f t="shared" si="479"/>
        <v>0</v>
      </c>
      <c r="T408" s="71">
        <f t="shared" si="479"/>
        <v>3676600</v>
      </c>
    </row>
    <row r="409" spans="1:20" s="1" customFormat="1" ht="12.75" hidden="1" customHeight="1" x14ac:dyDescent="0.25">
      <c r="A409" s="204" t="s">
        <v>526</v>
      </c>
      <c r="B409" s="205"/>
      <c r="C409" s="160"/>
      <c r="D409" s="160"/>
      <c r="E409" s="160"/>
      <c r="F409" s="70" t="s">
        <v>503</v>
      </c>
      <c r="G409" s="70" t="s">
        <v>253</v>
      </c>
      <c r="H409" s="70" t="s">
        <v>527</v>
      </c>
      <c r="I409" s="70"/>
      <c r="J409" s="71">
        <f t="shared" ref="J409:T411" si="480">J410</f>
        <v>132400</v>
      </c>
      <c r="K409" s="71">
        <f t="shared" si="480"/>
        <v>0</v>
      </c>
      <c r="L409" s="71">
        <f t="shared" si="412"/>
        <v>132400</v>
      </c>
      <c r="M409" s="71">
        <f t="shared" si="480"/>
        <v>0</v>
      </c>
      <c r="N409" s="71">
        <f t="shared" si="480"/>
        <v>132400</v>
      </c>
      <c r="O409" s="71">
        <f t="shared" si="480"/>
        <v>0</v>
      </c>
      <c r="P409" s="71">
        <f t="shared" si="480"/>
        <v>132400</v>
      </c>
      <c r="Q409" s="71">
        <f t="shared" si="480"/>
        <v>0</v>
      </c>
      <c r="R409" s="71">
        <f t="shared" si="480"/>
        <v>132400</v>
      </c>
      <c r="S409" s="71">
        <f t="shared" si="480"/>
        <v>0</v>
      </c>
      <c r="T409" s="71">
        <f t="shared" si="480"/>
        <v>132400</v>
      </c>
    </row>
    <row r="410" spans="1:20" s="66" customFormat="1" ht="12.75" hidden="1" customHeight="1" x14ac:dyDescent="0.25">
      <c r="A410" s="206" t="s">
        <v>528</v>
      </c>
      <c r="B410" s="207"/>
      <c r="C410" s="154"/>
      <c r="D410" s="154"/>
      <c r="E410" s="154"/>
      <c r="F410" s="70" t="s">
        <v>503</v>
      </c>
      <c r="G410" s="70" t="s">
        <v>253</v>
      </c>
      <c r="H410" s="70" t="s">
        <v>529</v>
      </c>
      <c r="I410" s="70"/>
      <c r="J410" s="71">
        <f t="shared" si="480"/>
        <v>132400</v>
      </c>
      <c r="K410" s="71">
        <f t="shared" si="480"/>
        <v>0</v>
      </c>
      <c r="L410" s="71">
        <f t="shared" si="412"/>
        <v>132400</v>
      </c>
      <c r="M410" s="71">
        <f t="shared" si="480"/>
        <v>0</v>
      </c>
      <c r="N410" s="71">
        <f t="shared" si="480"/>
        <v>132400</v>
      </c>
      <c r="O410" s="71">
        <f t="shared" si="480"/>
        <v>0</v>
      </c>
      <c r="P410" s="71">
        <f t="shared" si="480"/>
        <v>132400</v>
      </c>
      <c r="Q410" s="71">
        <f t="shared" si="480"/>
        <v>0</v>
      </c>
      <c r="R410" s="71">
        <f t="shared" si="480"/>
        <v>132400</v>
      </c>
      <c r="S410" s="71">
        <f t="shared" si="480"/>
        <v>0</v>
      </c>
      <c r="T410" s="71">
        <f t="shared" si="480"/>
        <v>132400</v>
      </c>
    </row>
    <row r="411" spans="1:20" s="1" customFormat="1" ht="39.75" hidden="1" customHeight="1" x14ac:dyDescent="0.25">
      <c r="A411" s="158"/>
      <c r="B411" s="160" t="s">
        <v>376</v>
      </c>
      <c r="C411" s="160"/>
      <c r="D411" s="160"/>
      <c r="E411" s="160"/>
      <c r="F411" s="70" t="s">
        <v>503</v>
      </c>
      <c r="G411" s="70" t="s">
        <v>253</v>
      </c>
      <c r="H411" s="70" t="s">
        <v>529</v>
      </c>
      <c r="I411" s="70" t="s">
        <v>377</v>
      </c>
      <c r="J411" s="71">
        <f t="shared" si="480"/>
        <v>132400</v>
      </c>
      <c r="K411" s="71">
        <f t="shared" si="480"/>
        <v>0</v>
      </c>
      <c r="L411" s="71">
        <f t="shared" si="412"/>
        <v>132400</v>
      </c>
      <c r="M411" s="71">
        <f t="shared" si="480"/>
        <v>0</v>
      </c>
      <c r="N411" s="71">
        <f t="shared" si="480"/>
        <v>132400</v>
      </c>
      <c r="O411" s="71">
        <f t="shared" si="480"/>
        <v>0</v>
      </c>
      <c r="P411" s="71">
        <f t="shared" si="480"/>
        <v>132400</v>
      </c>
      <c r="Q411" s="71">
        <f t="shared" si="480"/>
        <v>0</v>
      </c>
      <c r="R411" s="71">
        <f t="shared" si="480"/>
        <v>132400</v>
      </c>
      <c r="S411" s="71">
        <f t="shared" si="480"/>
        <v>0</v>
      </c>
      <c r="T411" s="71">
        <f t="shared" si="480"/>
        <v>132400</v>
      </c>
    </row>
    <row r="412" spans="1:20" s="1" customFormat="1" ht="12.75" hidden="1" customHeight="1" x14ac:dyDescent="0.25">
      <c r="A412" s="158"/>
      <c r="B412" s="160" t="s">
        <v>530</v>
      </c>
      <c r="C412" s="160"/>
      <c r="D412" s="160"/>
      <c r="E412" s="160"/>
      <c r="F412" s="70" t="s">
        <v>503</v>
      </c>
      <c r="G412" s="70" t="s">
        <v>253</v>
      </c>
      <c r="H412" s="70" t="s">
        <v>529</v>
      </c>
      <c r="I412" s="70" t="s">
        <v>531</v>
      </c>
      <c r="J412" s="71">
        <v>132400</v>
      </c>
      <c r="K412" s="71"/>
      <c r="L412" s="71">
        <f t="shared" si="412"/>
        <v>132400</v>
      </c>
      <c r="M412" s="71"/>
      <c r="N412" s="71">
        <f>L412+M412</f>
        <v>132400</v>
      </c>
      <c r="O412" s="71"/>
      <c r="P412" s="71">
        <f t="shared" ref="P412" si="481">N412+O412</f>
        <v>132400</v>
      </c>
      <c r="Q412" s="71"/>
      <c r="R412" s="71">
        <f t="shared" ref="R412" si="482">P412+Q412</f>
        <v>132400</v>
      </c>
      <c r="S412" s="71"/>
      <c r="T412" s="71">
        <f t="shared" ref="T412" si="483">R412+S412</f>
        <v>132400</v>
      </c>
    </row>
    <row r="413" spans="1:20" s="1" customFormat="1" ht="12.75" hidden="1" customHeight="1" x14ac:dyDescent="0.25">
      <c r="A413" s="206" t="s">
        <v>532</v>
      </c>
      <c r="B413" s="207"/>
      <c r="C413" s="150"/>
      <c r="D413" s="150"/>
      <c r="E413" s="150"/>
      <c r="F413" s="70" t="s">
        <v>503</v>
      </c>
      <c r="G413" s="70" t="s">
        <v>253</v>
      </c>
      <c r="H413" s="70" t="s">
        <v>533</v>
      </c>
      <c r="I413" s="70"/>
      <c r="J413" s="71">
        <f t="shared" ref="J413:T414" si="484">J414</f>
        <v>3544200</v>
      </c>
      <c r="K413" s="71">
        <f t="shared" si="484"/>
        <v>0</v>
      </c>
      <c r="L413" s="71">
        <f t="shared" si="412"/>
        <v>3544200</v>
      </c>
      <c r="M413" s="71">
        <f t="shared" si="484"/>
        <v>-3544200</v>
      </c>
      <c r="N413" s="71">
        <f t="shared" si="484"/>
        <v>0</v>
      </c>
      <c r="O413" s="71">
        <f t="shared" si="484"/>
        <v>0</v>
      </c>
      <c r="P413" s="71">
        <f t="shared" si="484"/>
        <v>0</v>
      </c>
      <c r="Q413" s="71">
        <f t="shared" si="484"/>
        <v>0</v>
      </c>
      <c r="R413" s="71">
        <f t="shared" si="484"/>
        <v>0</v>
      </c>
      <c r="S413" s="71">
        <f t="shared" si="484"/>
        <v>0</v>
      </c>
      <c r="T413" s="71">
        <f t="shared" si="484"/>
        <v>0</v>
      </c>
    </row>
    <row r="414" spans="1:20" s="2" customFormat="1" ht="12.75" hidden="1" customHeight="1" x14ac:dyDescent="0.25">
      <c r="A414" s="206" t="s">
        <v>376</v>
      </c>
      <c r="B414" s="207"/>
      <c r="C414" s="150"/>
      <c r="D414" s="150"/>
      <c r="E414" s="160"/>
      <c r="F414" s="45" t="s">
        <v>503</v>
      </c>
      <c r="G414" s="45" t="s">
        <v>253</v>
      </c>
      <c r="H414" s="45" t="s">
        <v>533</v>
      </c>
      <c r="I414" s="45" t="s">
        <v>377</v>
      </c>
      <c r="J414" s="41">
        <f t="shared" si="484"/>
        <v>3544200</v>
      </c>
      <c r="K414" s="41">
        <f t="shared" si="484"/>
        <v>0</v>
      </c>
      <c r="L414" s="71">
        <f t="shared" si="412"/>
        <v>3544200</v>
      </c>
      <c r="M414" s="41">
        <f t="shared" si="484"/>
        <v>-3544200</v>
      </c>
      <c r="N414" s="41">
        <f t="shared" si="484"/>
        <v>0</v>
      </c>
      <c r="O414" s="41">
        <f t="shared" si="484"/>
        <v>0</v>
      </c>
      <c r="P414" s="41">
        <f t="shared" si="484"/>
        <v>0</v>
      </c>
      <c r="Q414" s="41">
        <f t="shared" si="484"/>
        <v>0</v>
      </c>
      <c r="R414" s="41">
        <f t="shared" si="484"/>
        <v>0</v>
      </c>
      <c r="S414" s="41">
        <f t="shared" si="484"/>
        <v>0</v>
      </c>
      <c r="T414" s="41">
        <f t="shared" si="484"/>
        <v>0</v>
      </c>
    </row>
    <row r="415" spans="1:20" s="1" customFormat="1" ht="12.75" hidden="1" customHeight="1" x14ac:dyDescent="0.25">
      <c r="A415" s="154"/>
      <c r="B415" s="154" t="s">
        <v>534</v>
      </c>
      <c r="C415" s="154"/>
      <c r="D415" s="154"/>
      <c r="E415" s="154"/>
      <c r="F415" s="70" t="s">
        <v>503</v>
      </c>
      <c r="G415" s="70" t="s">
        <v>253</v>
      </c>
      <c r="H415" s="70" t="s">
        <v>533</v>
      </c>
      <c r="I415" s="70" t="s">
        <v>535</v>
      </c>
      <c r="J415" s="71">
        <v>3544200</v>
      </c>
      <c r="K415" s="71"/>
      <c r="L415" s="71">
        <f t="shared" ref="L415:L469" si="485">J415+K415</f>
        <v>3544200</v>
      </c>
      <c r="M415" s="71">
        <v>-3544200</v>
      </c>
      <c r="N415" s="71">
        <f>L415+M415</f>
        <v>0</v>
      </c>
      <c r="O415" s="71"/>
      <c r="P415" s="71">
        <f t="shared" ref="P415" si="486">N415+O415</f>
        <v>0</v>
      </c>
      <c r="Q415" s="71"/>
      <c r="R415" s="71">
        <f t="shared" ref="R415" si="487">P415+Q415</f>
        <v>0</v>
      </c>
      <c r="S415" s="71"/>
      <c r="T415" s="71">
        <f t="shared" ref="T415" si="488">R415+S415</f>
        <v>0</v>
      </c>
    </row>
    <row r="416" spans="1:20" s="1" customFormat="1" ht="12.75" hidden="1" customHeight="1" x14ac:dyDescent="0.25">
      <c r="A416" s="206" t="s">
        <v>536</v>
      </c>
      <c r="B416" s="207"/>
      <c r="C416" s="154"/>
      <c r="D416" s="154"/>
      <c r="E416" s="154"/>
      <c r="F416" s="70" t="s">
        <v>503</v>
      </c>
      <c r="G416" s="70" t="s">
        <v>253</v>
      </c>
      <c r="H416" s="70" t="s">
        <v>537</v>
      </c>
      <c r="I416" s="70"/>
      <c r="J416" s="71"/>
      <c r="K416" s="71"/>
      <c r="L416" s="71">
        <f t="shared" si="485"/>
        <v>0</v>
      </c>
      <c r="M416" s="71">
        <f t="shared" ref="M416:T417" si="489">M417</f>
        <v>3544200</v>
      </c>
      <c r="N416" s="71">
        <f t="shared" si="489"/>
        <v>3544200</v>
      </c>
      <c r="O416" s="71">
        <f t="shared" si="489"/>
        <v>0</v>
      </c>
      <c r="P416" s="71">
        <f t="shared" si="489"/>
        <v>3544200</v>
      </c>
      <c r="Q416" s="71">
        <f t="shared" si="489"/>
        <v>0</v>
      </c>
      <c r="R416" s="71">
        <f t="shared" si="489"/>
        <v>3544200</v>
      </c>
      <c r="S416" s="71">
        <f t="shared" si="489"/>
        <v>0</v>
      </c>
      <c r="T416" s="71">
        <f t="shared" si="489"/>
        <v>3544200</v>
      </c>
    </row>
    <row r="417" spans="1:20" s="1" customFormat="1" ht="12.75" hidden="1" customHeight="1" x14ac:dyDescent="0.25">
      <c r="A417" s="206" t="s">
        <v>376</v>
      </c>
      <c r="B417" s="207"/>
      <c r="C417" s="154"/>
      <c r="D417" s="154"/>
      <c r="E417" s="154"/>
      <c r="F417" s="70" t="s">
        <v>503</v>
      </c>
      <c r="G417" s="70" t="s">
        <v>253</v>
      </c>
      <c r="H417" s="70" t="s">
        <v>537</v>
      </c>
      <c r="I417" s="70" t="s">
        <v>377</v>
      </c>
      <c r="J417" s="71"/>
      <c r="K417" s="71"/>
      <c r="L417" s="71">
        <f t="shared" si="485"/>
        <v>0</v>
      </c>
      <c r="M417" s="71">
        <f t="shared" si="489"/>
        <v>3544200</v>
      </c>
      <c r="N417" s="71">
        <f t="shared" si="489"/>
        <v>3544200</v>
      </c>
      <c r="O417" s="71">
        <f t="shared" si="489"/>
        <v>0</v>
      </c>
      <c r="P417" s="71">
        <f t="shared" si="489"/>
        <v>3544200</v>
      </c>
      <c r="Q417" s="71">
        <f t="shared" si="489"/>
        <v>0</v>
      </c>
      <c r="R417" s="71">
        <f t="shared" si="489"/>
        <v>3544200</v>
      </c>
      <c r="S417" s="71">
        <f t="shared" si="489"/>
        <v>0</v>
      </c>
      <c r="T417" s="71">
        <f t="shared" si="489"/>
        <v>3544200</v>
      </c>
    </row>
    <row r="418" spans="1:20" s="1" customFormat="1" ht="12.75" hidden="1" customHeight="1" x14ac:dyDescent="0.25">
      <c r="A418" s="154"/>
      <c r="B418" s="154" t="s">
        <v>534</v>
      </c>
      <c r="C418" s="154"/>
      <c r="D418" s="154"/>
      <c r="E418" s="154"/>
      <c r="F418" s="70" t="s">
        <v>503</v>
      </c>
      <c r="G418" s="70" t="s">
        <v>253</v>
      </c>
      <c r="H418" s="70" t="s">
        <v>538</v>
      </c>
      <c r="I418" s="70" t="s">
        <v>535</v>
      </c>
      <c r="J418" s="71"/>
      <c r="K418" s="71"/>
      <c r="L418" s="71">
        <f t="shared" si="485"/>
        <v>0</v>
      </c>
      <c r="M418" s="71">
        <v>3544200</v>
      </c>
      <c r="N418" s="71">
        <f>L418+M418</f>
        <v>3544200</v>
      </c>
      <c r="O418" s="71"/>
      <c r="P418" s="71">
        <f t="shared" ref="P418" si="490">N418+O418</f>
        <v>3544200</v>
      </c>
      <c r="Q418" s="71"/>
      <c r="R418" s="71">
        <f t="shared" ref="R418" si="491">P418+Q418</f>
        <v>3544200</v>
      </c>
      <c r="S418" s="71"/>
      <c r="T418" s="71">
        <f t="shared" ref="T418" si="492">R418+S418</f>
        <v>3544200</v>
      </c>
    </row>
    <row r="419" spans="1:20" s="1" customFormat="1" ht="12.75" hidden="1" customHeight="1" x14ac:dyDescent="0.25">
      <c r="A419" s="214" t="s">
        <v>437</v>
      </c>
      <c r="B419" s="215"/>
      <c r="C419" s="158"/>
      <c r="D419" s="158"/>
      <c r="E419" s="158"/>
      <c r="F419" s="70" t="s">
        <v>503</v>
      </c>
      <c r="G419" s="70" t="s">
        <v>253</v>
      </c>
      <c r="H419" s="70" t="s">
        <v>438</v>
      </c>
      <c r="I419" s="70"/>
      <c r="J419" s="71">
        <f t="shared" ref="J419:T419" si="493">J420+J424</f>
        <v>7181500</v>
      </c>
      <c r="K419" s="71">
        <f t="shared" si="493"/>
        <v>0</v>
      </c>
      <c r="L419" s="71">
        <f t="shared" si="485"/>
        <v>7181500</v>
      </c>
      <c r="M419" s="71">
        <f t="shared" si="493"/>
        <v>0</v>
      </c>
      <c r="N419" s="71">
        <f t="shared" si="493"/>
        <v>7181500</v>
      </c>
      <c r="O419" s="71">
        <f t="shared" si="493"/>
        <v>0</v>
      </c>
      <c r="P419" s="71">
        <f t="shared" si="493"/>
        <v>7181500</v>
      </c>
      <c r="Q419" s="71">
        <f t="shared" si="493"/>
        <v>0</v>
      </c>
      <c r="R419" s="71">
        <f t="shared" si="493"/>
        <v>7181500</v>
      </c>
      <c r="S419" s="71">
        <f t="shared" si="493"/>
        <v>0</v>
      </c>
      <c r="T419" s="71">
        <f t="shared" si="493"/>
        <v>7181500</v>
      </c>
    </row>
    <row r="420" spans="1:20" s="1" customFormat="1" ht="25.5" hidden="1" customHeight="1" x14ac:dyDescent="0.25">
      <c r="A420" s="204" t="s">
        <v>539</v>
      </c>
      <c r="B420" s="205"/>
      <c r="C420" s="160"/>
      <c r="D420" s="160"/>
      <c r="E420" s="160"/>
      <c r="F420" s="70" t="s">
        <v>503</v>
      </c>
      <c r="G420" s="70" t="s">
        <v>253</v>
      </c>
      <c r="H420" s="70" t="s">
        <v>540</v>
      </c>
      <c r="I420" s="70"/>
      <c r="J420" s="71">
        <f t="shared" ref="J420:T420" si="494">J421</f>
        <v>652000</v>
      </c>
      <c r="K420" s="71">
        <f t="shared" si="494"/>
        <v>0</v>
      </c>
      <c r="L420" s="71">
        <f t="shared" si="485"/>
        <v>652000</v>
      </c>
      <c r="M420" s="71">
        <f t="shared" si="494"/>
        <v>0</v>
      </c>
      <c r="N420" s="71">
        <f t="shared" si="494"/>
        <v>652000</v>
      </c>
      <c r="O420" s="71">
        <f t="shared" si="494"/>
        <v>0</v>
      </c>
      <c r="P420" s="71">
        <f t="shared" si="494"/>
        <v>652000</v>
      </c>
      <c r="Q420" s="71">
        <f t="shared" si="494"/>
        <v>0</v>
      </c>
      <c r="R420" s="71">
        <f t="shared" si="494"/>
        <v>652000</v>
      </c>
      <c r="S420" s="71">
        <f t="shared" si="494"/>
        <v>0</v>
      </c>
      <c r="T420" s="71">
        <f t="shared" si="494"/>
        <v>652000</v>
      </c>
    </row>
    <row r="421" spans="1:20" s="1" customFormat="1" ht="12.75" hidden="1" customHeight="1" x14ac:dyDescent="0.25">
      <c r="A421" s="158"/>
      <c r="B421" s="160" t="s">
        <v>376</v>
      </c>
      <c r="C421" s="160"/>
      <c r="D421" s="160"/>
      <c r="E421" s="160"/>
      <c r="F421" s="70" t="s">
        <v>503</v>
      </c>
      <c r="G421" s="70" t="s">
        <v>253</v>
      </c>
      <c r="H421" s="70" t="s">
        <v>540</v>
      </c>
      <c r="I421" s="70" t="s">
        <v>377</v>
      </c>
      <c r="J421" s="71">
        <f>J422+J423</f>
        <v>652000</v>
      </c>
      <c r="K421" s="71">
        <f t="shared" ref="K421:T421" si="495">K422+K423</f>
        <v>0</v>
      </c>
      <c r="L421" s="71">
        <f t="shared" si="485"/>
        <v>652000</v>
      </c>
      <c r="M421" s="71">
        <f t="shared" si="495"/>
        <v>0</v>
      </c>
      <c r="N421" s="71">
        <f t="shared" si="495"/>
        <v>652000</v>
      </c>
      <c r="O421" s="71">
        <f t="shared" si="495"/>
        <v>0</v>
      </c>
      <c r="P421" s="71">
        <f t="shared" si="495"/>
        <v>652000</v>
      </c>
      <c r="Q421" s="71">
        <f t="shared" si="495"/>
        <v>0</v>
      </c>
      <c r="R421" s="71">
        <f t="shared" si="495"/>
        <v>652000</v>
      </c>
      <c r="S421" s="71">
        <f t="shared" si="495"/>
        <v>0</v>
      </c>
      <c r="T421" s="71">
        <f t="shared" si="495"/>
        <v>652000</v>
      </c>
    </row>
    <row r="422" spans="1:20" s="1" customFormat="1" ht="12.75" hidden="1" customHeight="1" x14ac:dyDescent="0.25">
      <c r="A422" s="158"/>
      <c r="B422" s="160" t="s">
        <v>530</v>
      </c>
      <c r="C422" s="160"/>
      <c r="D422" s="160"/>
      <c r="E422" s="160"/>
      <c r="F422" s="70" t="s">
        <v>503</v>
      </c>
      <c r="G422" s="70" t="s">
        <v>253</v>
      </c>
      <c r="H422" s="70" t="s">
        <v>540</v>
      </c>
      <c r="I422" s="70" t="s">
        <v>531</v>
      </c>
      <c r="J422" s="71">
        <v>652000</v>
      </c>
      <c r="K422" s="71">
        <v>-652000</v>
      </c>
      <c r="L422" s="71">
        <f t="shared" si="485"/>
        <v>0</v>
      </c>
      <c r="M422" s="71"/>
      <c r="N422" s="71">
        <f>L422+M422</f>
        <v>0</v>
      </c>
      <c r="O422" s="71"/>
      <c r="P422" s="71">
        <f t="shared" ref="P422:P423" si="496">N422+O422</f>
        <v>0</v>
      </c>
      <c r="Q422" s="71"/>
      <c r="R422" s="71">
        <f t="shared" ref="R422:R423" si="497">P422+Q422</f>
        <v>0</v>
      </c>
      <c r="S422" s="71"/>
      <c r="T422" s="71">
        <f t="shared" ref="T422:T423" si="498">R422+S422</f>
        <v>0</v>
      </c>
    </row>
    <row r="423" spans="1:20" s="1" customFormat="1" ht="12.75" hidden="1" customHeight="1" x14ac:dyDescent="0.25">
      <c r="A423" s="158"/>
      <c r="B423" s="160" t="s">
        <v>511</v>
      </c>
      <c r="C423" s="160"/>
      <c r="D423" s="160"/>
      <c r="E423" s="160"/>
      <c r="F423" s="70" t="s">
        <v>503</v>
      </c>
      <c r="G423" s="70" t="s">
        <v>253</v>
      </c>
      <c r="H423" s="70" t="s">
        <v>540</v>
      </c>
      <c r="I423" s="70" t="s">
        <v>379</v>
      </c>
      <c r="J423" s="71"/>
      <c r="K423" s="71">
        <v>652000</v>
      </c>
      <c r="L423" s="71">
        <f t="shared" si="485"/>
        <v>652000</v>
      </c>
      <c r="M423" s="71"/>
      <c r="N423" s="71">
        <f>L423+M423</f>
        <v>652000</v>
      </c>
      <c r="O423" s="71"/>
      <c r="P423" s="71">
        <f t="shared" si="496"/>
        <v>652000</v>
      </c>
      <c r="Q423" s="71"/>
      <c r="R423" s="71">
        <f t="shared" si="497"/>
        <v>652000</v>
      </c>
      <c r="S423" s="71"/>
      <c r="T423" s="71">
        <f t="shared" si="498"/>
        <v>652000</v>
      </c>
    </row>
    <row r="424" spans="1:20" s="1" customFormat="1" ht="12.75" hidden="1" customHeight="1" x14ac:dyDescent="0.25">
      <c r="A424" s="204" t="s">
        <v>541</v>
      </c>
      <c r="B424" s="205"/>
      <c r="C424" s="160"/>
      <c r="D424" s="160"/>
      <c r="E424" s="160"/>
      <c r="F424" s="70" t="s">
        <v>503</v>
      </c>
      <c r="G424" s="70" t="s">
        <v>253</v>
      </c>
      <c r="H424" s="70" t="s">
        <v>542</v>
      </c>
      <c r="I424" s="70"/>
      <c r="J424" s="71">
        <f>J425+J427</f>
        <v>6529500</v>
      </c>
      <c r="K424" s="71">
        <f t="shared" ref="K424:T424" si="499">K425+K427</f>
        <v>0</v>
      </c>
      <c r="L424" s="71">
        <f t="shared" si="485"/>
        <v>6529500</v>
      </c>
      <c r="M424" s="71">
        <f t="shared" si="499"/>
        <v>0</v>
      </c>
      <c r="N424" s="71">
        <f t="shared" si="499"/>
        <v>6529500</v>
      </c>
      <c r="O424" s="71">
        <f t="shared" si="499"/>
        <v>0</v>
      </c>
      <c r="P424" s="71">
        <f t="shared" si="499"/>
        <v>6529500</v>
      </c>
      <c r="Q424" s="71">
        <f t="shared" si="499"/>
        <v>0</v>
      </c>
      <c r="R424" s="71">
        <f t="shared" si="499"/>
        <v>6529500</v>
      </c>
      <c r="S424" s="71">
        <f t="shared" si="499"/>
        <v>0</v>
      </c>
      <c r="T424" s="71">
        <f t="shared" si="499"/>
        <v>6529500</v>
      </c>
    </row>
    <row r="425" spans="1:20" s="1" customFormat="1" ht="12.75" hidden="1" customHeight="1" x14ac:dyDescent="0.25">
      <c r="A425" s="72"/>
      <c r="B425" s="160" t="s">
        <v>242</v>
      </c>
      <c r="C425" s="160"/>
      <c r="D425" s="160"/>
      <c r="E425" s="160"/>
      <c r="F425" s="70" t="s">
        <v>543</v>
      </c>
      <c r="G425" s="70" t="s">
        <v>253</v>
      </c>
      <c r="H425" s="70" t="s">
        <v>542</v>
      </c>
      <c r="I425" s="70" t="s">
        <v>243</v>
      </c>
      <c r="J425" s="71">
        <f>J426</f>
        <v>1559600</v>
      </c>
      <c r="K425" s="71">
        <f t="shared" ref="K425:T425" si="500">K426</f>
        <v>0</v>
      </c>
      <c r="L425" s="71">
        <f t="shared" si="485"/>
        <v>1559600</v>
      </c>
      <c r="M425" s="71">
        <f t="shared" si="500"/>
        <v>0</v>
      </c>
      <c r="N425" s="71">
        <f t="shared" si="500"/>
        <v>1559600</v>
      </c>
      <c r="O425" s="71">
        <f t="shared" si="500"/>
        <v>0</v>
      </c>
      <c r="P425" s="71">
        <f t="shared" si="500"/>
        <v>1559600</v>
      </c>
      <c r="Q425" s="71">
        <f t="shared" si="500"/>
        <v>0</v>
      </c>
      <c r="R425" s="71">
        <f t="shared" si="500"/>
        <v>1559600</v>
      </c>
      <c r="S425" s="71">
        <f t="shared" si="500"/>
        <v>0</v>
      </c>
      <c r="T425" s="71">
        <f t="shared" si="500"/>
        <v>1559600</v>
      </c>
    </row>
    <row r="426" spans="1:20" s="1" customFormat="1" ht="12.75" hidden="1" customHeight="1" x14ac:dyDescent="0.25">
      <c r="A426" s="72"/>
      <c r="B426" s="154" t="s">
        <v>244</v>
      </c>
      <c r="C426" s="154"/>
      <c r="D426" s="154"/>
      <c r="E426" s="154"/>
      <c r="F426" s="70" t="s">
        <v>543</v>
      </c>
      <c r="G426" s="70" t="s">
        <v>253</v>
      </c>
      <c r="H426" s="70" t="s">
        <v>542</v>
      </c>
      <c r="I426" s="70" t="s">
        <v>245</v>
      </c>
      <c r="J426" s="71">
        <v>1559600</v>
      </c>
      <c r="K426" s="71"/>
      <c r="L426" s="71">
        <f t="shared" si="485"/>
        <v>1559600</v>
      </c>
      <c r="M426" s="71"/>
      <c r="N426" s="71">
        <f>L426+M426</f>
        <v>1559600</v>
      </c>
      <c r="O426" s="71"/>
      <c r="P426" s="71">
        <f t="shared" ref="P426" si="501">N426+O426</f>
        <v>1559600</v>
      </c>
      <c r="Q426" s="71"/>
      <c r="R426" s="71">
        <f t="shared" ref="R426" si="502">P426+Q426</f>
        <v>1559600</v>
      </c>
      <c r="S426" s="71"/>
      <c r="T426" s="71">
        <f t="shared" ref="T426" si="503">R426+S426</f>
        <v>1559600</v>
      </c>
    </row>
    <row r="427" spans="1:20" s="1" customFormat="1" ht="12.75" hidden="1" customHeight="1" x14ac:dyDescent="0.25">
      <c r="A427" s="158"/>
      <c r="B427" s="160" t="s">
        <v>376</v>
      </c>
      <c r="C427" s="160"/>
      <c r="D427" s="160"/>
      <c r="E427" s="160"/>
      <c r="F427" s="70" t="s">
        <v>503</v>
      </c>
      <c r="G427" s="70" t="s">
        <v>253</v>
      </c>
      <c r="H427" s="70" t="s">
        <v>542</v>
      </c>
      <c r="I427" s="70" t="s">
        <v>377</v>
      </c>
      <c r="J427" s="71">
        <f>J428</f>
        <v>4969900</v>
      </c>
      <c r="K427" s="71">
        <f t="shared" ref="K427:T427" si="504">K428</f>
        <v>0</v>
      </c>
      <c r="L427" s="71">
        <f t="shared" si="485"/>
        <v>4969900</v>
      </c>
      <c r="M427" s="71">
        <f t="shared" si="504"/>
        <v>0</v>
      </c>
      <c r="N427" s="71">
        <f t="shared" si="504"/>
        <v>4969900</v>
      </c>
      <c r="O427" s="71">
        <f t="shared" si="504"/>
        <v>0</v>
      </c>
      <c r="P427" s="71">
        <f t="shared" si="504"/>
        <v>4969900</v>
      </c>
      <c r="Q427" s="71">
        <f t="shared" si="504"/>
        <v>0</v>
      </c>
      <c r="R427" s="71">
        <f t="shared" si="504"/>
        <v>4969900</v>
      </c>
      <c r="S427" s="71">
        <f t="shared" si="504"/>
        <v>0</v>
      </c>
      <c r="T427" s="71">
        <f t="shared" si="504"/>
        <v>4969900</v>
      </c>
    </row>
    <row r="428" spans="1:20" s="1" customFormat="1" ht="12.75" hidden="1" customHeight="1" x14ac:dyDescent="0.25">
      <c r="A428" s="158"/>
      <c r="B428" s="160" t="s">
        <v>530</v>
      </c>
      <c r="C428" s="160"/>
      <c r="D428" s="160"/>
      <c r="E428" s="160"/>
      <c r="F428" s="70" t="s">
        <v>503</v>
      </c>
      <c r="G428" s="70" t="s">
        <v>253</v>
      </c>
      <c r="H428" s="70" t="s">
        <v>542</v>
      </c>
      <c r="I428" s="70" t="s">
        <v>531</v>
      </c>
      <c r="J428" s="71">
        <v>4969900</v>
      </c>
      <c r="K428" s="71"/>
      <c r="L428" s="71">
        <f t="shared" si="485"/>
        <v>4969900</v>
      </c>
      <c r="M428" s="71"/>
      <c r="N428" s="71">
        <f>L428+M428</f>
        <v>4969900</v>
      </c>
      <c r="O428" s="71"/>
      <c r="P428" s="71">
        <f t="shared" ref="P428" si="505">N428+O428</f>
        <v>4969900</v>
      </c>
      <c r="Q428" s="71"/>
      <c r="R428" s="71">
        <f t="shared" ref="R428" si="506">P428+Q428</f>
        <v>4969900</v>
      </c>
      <c r="S428" s="71"/>
      <c r="T428" s="71">
        <f t="shared" ref="T428" si="507">R428+S428</f>
        <v>4969900</v>
      </c>
    </row>
    <row r="429" spans="1:20" s="1" customFormat="1" ht="12.75" hidden="1" customHeight="1" x14ac:dyDescent="0.25">
      <c r="A429" s="202" t="s">
        <v>544</v>
      </c>
      <c r="B429" s="203"/>
      <c r="C429" s="156"/>
      <c r="D429" s="156"/>
      <c r="E429" s="156"/>
      <c r="F429" s="67" t="s">
        <v>503</v>
      </c>
      <c r="G429" s="67" t="s">
        <v>266</v>
      </c>
      <c r="H429" s="67"/>
      <c r="I429" s="67"/>
      <c r="J429" s="68">
        <f>J430+J442</f>
        <v>1349500</v>
      </c>
      <c r="K429" s="68">
        <f t="shared" ref="K429:T429" si="508">K430+K442</f>
        <v>0</v>
      </c>
      <c r="L429" s="71">
        <f t="shared" si="485"/>
        <v>1349500</v>
      </c>
      <c r="M429" s="68">
        <f t="shared" si="508"/>
        <v>0</v>
      </c>
      <c r="N429" s="68">
        <f t="shared" si="508"/>
        <v>1349500</v>
      </c>
      <c r="O429" s="68">
        <f t="shared" si="508"/>
        <v>0</v>
      </c>
      <c r="P429" s="68">
        <f t="shared" si="508"/>
        <v>1349500</v>
      </c>
      <c r="Q429" s="68">
        <f t="shared" si="508"/>
        <v>0</v>
      </c>
      <c r="R429" s="68">
        <f t="shared" si="508"/>
        <v>1349500</v>
      </c>
      <c r="S429" s="68">
        <f t="shared" si="508"/>
        <v>0</v>
      </c>
      <c r="T429" s="68">
        <f t="shared" si="508"/>
        <v>1349500</v>
      </c>
    </row>
    <row r="430" spans="1:20" s="69" customFormat="1" ht="25.5" hidden="1" customHeight="1" x14ac:dyDescent="0.25">
      <c r="A430" s="206" t="s">
        <v>286</v>
      </c>
      <c r="B430" s="207"/>
      <c r="C430" s="154"/>
      <c r="D430" s="154"/>
      <c r="E430" s="154"/>
      <c r="F430" s="70" t="s">
        <v>503</v>
      </c>
      <c r="G430" s="70" t="s">
        <v>266</v>
      </c>
      <c r="H430" s="70" t="s">
        <v>287</v>
      </c>
      <c r="I430" s="70"/>
      <c r="J430" s="71">
        <f>J431</f>
        <v>1004500</v>
      </c>
      <c r="K430" s="71">
        <f t="shared" ref="K430:T430" si="509">K431</f>
        <v>0</v>
      </c>
      <c r="L430" s="71">
        <f t="shared" si="485"/>
        <v>1004500</v>
      </c>
      <c r="M430" s="71">
        <f t="shared" si="509"/>
        <v>0</v>
      </c>
      <c r="N430" s="71">
        <f t="shared" si="509"/>
        <v>1004500</v>
      </c>
      <c r="O430" s="71">
        <f t="shared" si="509"/>
        <v>0</v>
      </c>
      <c r="P430" s="71">
        <f t="shared" si="509"/>
        <v>1004500</v>
      </c>
      <c r="Q430" s="71">
        <f t="shared" si="509"/>
        <v>0</v>
      </c>
      <c r="R430" s="71">
        <f t="shared" si="509"/>
        <v>1004500</v>
      </c>
      <c r="S430" s="71">
        <f t="shared" si="509"/>
        <v>0</v>
      </c>
      <c r="T430" s="71">
        <f t="shared" si="509"/>
        <v>1004500</v>
      </c>
    </row>
    <row r="431" spans="1:20" s="1" customFormat="1" ht="12.75" hidden="1" customHeight="1" x14ac:dyDescent="0.25">
      <c r="A431" s="206" t="s">
        <v>288</v>
      </c>
      <c r="B431" s="207"/>
      <c r="C431" s="154"/>
      <c r="D431" s="154"/>
      <c r="E431" s="154"/>
      <c r="F431" s="45" t="s">
        <v>503</v>
      </c>
      <c r="G431" s="45" t="s">
        <v>266</v>
      </c>
      <c r="H431" s="45" t="s">
        <v>289</v>
      </c>
      <c r="I431" s="45"/>
      <c r="J431" s="71">
        <f>J432+J437</f>
        <v>1004500</v>
      </c>
      <c r="K431" s="71">
        <f t="shared" ref="K431:T431" si="510">K432+K437</f>
        <v>0</v>
      </c>
      <c r="L431" s="71">
        <f t="shared" si="485"/>
        <v>1004500</v>
      </c>
      <c r="M431" s="71">
        <f t="shared" si="510"/>
        <v>0</v>
      </c>
      <c r="N431" s="71">
        <f t="shared" si="510"/>
        <v>1004500</v>
      </c>
      <c r="O431" s="71">
        <f t="shared" si="510"/>
        <v>0</v>
      </c>
      <c r="P431" s="71">
        <f t="shared" si="510"/>
        <v>1004500</v>
      </c>
      <c r="Q431" s="71">
        <f t="shared" si="510"/>
        <v>0</v>
      </c>
      <c r="R431" s="71">
        <f t="shared" si="510"/>
        <v>1004500</v>
      </c>
      <c r="S431" s="71">
        <f t="shared" si="510"/>
        <v>0</v>
      </c>
      <c r="T431" s="71">
        <f t="shared" si="510"/>
        <v>1004500</v>
      </c>
    </row>
    <row r="432" spans="1:20" s="1" customFormat="1" ht="27" customHeight="1" x14ac:dyDescent="0.25">
      <c r="A432" s="206" t="s">
        <v>545</v>
      </c>
      <c r="B432" s="207"/>
      <c r="C432" s="154"/>
      <c r="D432" s="154"/>
      <c r="E432" s="154"/>
      <c r="F432" s="45" t="s">
        <v>503</v>
      </c>
      <c r="G432" s="45" t="s">
        <v>266</v>
      </c>
      <c r="H432" s="45" t="s">
        <v>546</v>
      </c>
      <c r="I432" s="45"/>
      <c r="J432" s="71">
        <f>J433+J435</f>
        <v>430500</v>
      </c>
      <c r="K432" s="71">
        <f t="shared" ref="K432:T432" si="511">K433+K435</f>
        <v>0</v>
      </c>
      <c r="L432" s="71">
        <f t="shared" si="485"/>
        <v>430500</v>
      </c>
      <c r="M432" s="71">
        <f t="shared" si="511"/>
        <v>0</v>
      </c>
      <c r="N432" s="71">
        <f t="shared" si="511"/>
        <v>430500</v>
      </c>
      <c r="O432" s="71">
        <f t="shared" si="511"/>
        <v>0</v>
      </c>
      <c r="P432" s="71">
        <f t="shared" si="511"/>
        <v>430500</v>
      </c>
      <c r="Q432" s="71">
        <f t="shared" si="511"/>
        <v>0</v>
      </c>
      <c r="R432" s="71">
        <f t="shared" si="511"/>
        <v>430500</v>
      </c>
      <c r="S432" s="71">
        <f t="shared" si="511"/>
        <v>0</v>
      </c>
      <c r="T432" s="71">
        <f t="shared" si="511"/>
        <v>430500</v>
      </c>
    </row>
    <row r="433" spans="1:20" s="1" customFormat="1" ht="26.25" customHeight="1" x14ac:dyDescent="0.25">
      <c r="A433" s="154"/>
      <c r="B433" s="154" t="s">
        <v>237</v>
      </c>
      <c r="C433" s="154"/>
      <c r="D433" s="154"/>
      <c r="E433" s="154"/>
      <c r="F433" s="45" t="s">
        <v>503</v>
      </c>
      <c r="G433" s="45" t="s">
        <v>266</v>
      </c>
      <c r="H433" s="45" t="s">
        <v>546</v>
      </c>
      <c r="I433" s="70" t="s">
        <v>239</v>
      </c>
      <c r="J433" s="71">
        <f>J434</f>
        <v>347000</v>
      </c>
      <c r="K433" s="71">
        <f t="shared" ref="K433:T433" si="512">K434</f>
        <v>0</v>
      </c>
      <c r="L433" s="71">
        <f t="shared" si="485"/>
        <v>347000</v>
      </c>
      <c r="M433" s="71">
        <f t="shared" si="512"/>
        <v>0</v>
      </c>
      <c r="N433" s="71">
        <f t="shared" si="512"/>
        <v>347000</v>
      </c>
      <c r="O433" s="71">
        <f t="shared" si="512"/>
        <v>0</v>
      </c>
      <c r="P433" s="71">
        <f t="shared" si="512"/>
        <v>347000</v>
      </c>
      <c r="Q433" s="71">
        <f t="shared" si="512"/>
        <v>0</v>
      </c>
      <c r="R433" s="71">
        <f t="shared" si="512"/>
        <v>347000</v>
      </c>
      <c r="S433" s="71">
        <f t="shared" si="512"/>
        <v>65498</v>
      </c>
      <c r="T433" s="71">
        <f t="shared" si="512"/>
        <v>412498</v>
      </c>
    </row>
    <row r="434" spans="1:20" s="1" customFormat="1" ht="15.75" customHeight="1" x14ac:dyDescent="0.25">
      <c r="A434" s="72"/>
      <c r="B434" s="160" t="s">
        <v>240</v>
      </c>
      <c r="C434" s="160"/>
      <c r="D434" s="160"/>
      <c r="E434" s="160"/>
      <c r="F434" s="45" t="s">
        <v>503</v>
      </c>
      <c r="G434" s="45" t="s">
        <v>266</v>
      </c>
      <c r="H434" s="45" t="s">
        <v>546</v>
      </c>
      <c r="I434" s="70" t="s">
        <v>241</v>
      </c>
      <c r="J434" s="71">
        <f>347033-33</f>
        <v>347000</v>
      </c>
      <c r="K434" s="71"/>
      <c r="L434" s="71">
        <f t="shared" si="485"/>
        <v>347000</v>
      </c>
      <c r="M434" s="71"/>
      <c r="N434" s="71">
        <f>L434+M434</f>
        <v>347000</v>
      </c>
      <c r="O434" s="71"/>
      <c r="P434" s="71">
        <f t="shared" ref="P434" si="513">N434+O434</f>
        <v>347000</v>
      </c>
      <c r="Q434" s="71"/>
      <c r="R434" s="71">
        <f t="shared" ref="R434" si="514">P434+Q434</f>
        <v>347000</v>
      </c>
      <c r="S434" s="71">
        <v>65498</v>
      </c>
      <c r="T434" s="71">
        <f t="shared" ref="T434" si="515">R434+S434</f>
        <v>412498</v>
      </c>
    </row>
    <row r="435" spans="1:20" s="1" customFormat="1" ht="15.75" customHeight="1" x14ac:dyDescent="0.25">
      <c r="A435" s="72"/>
      <c r="B435" s="160" t="s">
        <v>242</v>
      </c>
      <c r="C435" s="160"/>
      <c r="D435" s="160"/>
      <c r="E435" s="160"/>
      <c r="F435" s="45" t="s">
        <v>503</v>
      </c>
      <c r="G435" s="45" t="s">
        <v>266</v>
      </c>
      <c r="H435" s="45" t="s">
        <v>546</v>
      </c>
      <c r="I435" s="70" t="s">
        <v>243</v>
      </c>
      <c r="J435" s="71">
        <f>J436</f>
        <v>83500</v>
      </c>
      <c r="K435" s="71">
        <f t="shared" ref="K435:T435" si="516">K436</f>
        <v>0</v>
      </c>
      <c r="L435" s="71">
        <f t="shared" si="485"/>
        <v>83500</v>
      </c>
      <c r="M435" s="71">
        <f t="shared" si="516"/>
        <v>0</v>
      </c>
      <c r="N435" s="71">
        <f t="shared" si="516"/>
        <v>83500</v>
      </c>
      <c r="O435" s="71">
        <f t="shared" si="516"/>
        <v>0</v>
      </c>
      <c r="P435" s="71">
        <f t="shared" si="516"/>
        <v>83500</v>
      </c>
      <c r="Q435" s="71">
        <f t="shared" si="516"/>
        <v>0</v>
      </c>
      <c r="R435" s="71">
        <f t="shared" si="516"/>
        <v>83500</v>
      </c>
      <c r="S435" s="71">
        <f t="shared" si="516"/>
        <v>-65498</v>
      </c>
      <c r="T435" s="71">
        <f t="shared" si="516"/>
        <v>18002</v>
      </c>
    </row>
    <row r="436" spans="1:20" s="1" customFormat="1" ht="12.75" customHeight="1" x14ac:dyDescent="0.25">
      <c r="A436" s="72"/>
      <c r="B436" s="154" t="s">
        <v>244</v>
      </c>
      <c r="C436" s="154"/>
      <c r="D436" s="154"/>
      <c r="E436" s="154"/>
      <c r="F436" s="45" t="s">
        <v>503</v>
      </c>
      <c r="G436" s="45" t="s">
        <v>266</v>
      </c>
      <c r="H436" s="45" t="s">
        <v>546</v>
      </c>
      <c r="I436" s="70" t="s">
        <v>245</v>
      </c>
      <c r="J436" s="71">
        <f>83467+33</f>
        <v>83500</v>
      </c>
      <c r="K436" s="71"/>
      <c r="L436" s="71">
        <f t="shared" si="485"/>
        <v>83500</v>
      </c>
      <c r="M436" s="71"/>
      <c r="N436" s="71">
        <f>L436+M436</f>
        <v>83500</v>
      </c>
      <c r="O436" s="71"/>
      <c r="P436" s="71">
        <f t="shared" ref="P436" si="517">N436+O436</f>
        <v>83500</v>
      </c>
      <c r="Q436" s="71"/>
      <c r="R436" s="71">
        <f t="shared" ref="R436" si="518">P436+Q436</f>
        <v>83500</v>
      </c>
      <c r="S436" s="71">
        <v>-65498</v>
      </c>
      <c r="T436" s="71">
        <f t="shared" ref="T436" si="519">R436+S436</f>
        <v>18002</v>
      </c>
    </row>
    <row r="437" spans="1:20" s="1" customFormat="1" ht="15.75" customHeight="1" x14ac:dyDescent="0.25">
      <c r="A437" s="206" t="s">
        <v>547</v>
      </c>
      <c r="B437" s="207"/>
      <c r="C437" s="154"/>
      <c r="D437" s="154"/>
      <c r="E437" s="154"/>
      <c r="F437" s="70" t="s">
        <v>503</v>
      </c>
      <c r="G437" s="70" t="s">
        <v>266</v>
      </c>
      <c r="H437" s="70" t="s">
        <v>548</v>
      </c>
      <c r="I437" s="70"/>
      <c r="J437" s="71">
        <f>J438+J440</f>
        <v>574000</v>
      </c>
      <c r="K437" s="71">
        <f t="shared" ref="K437:T437" si="520">K438+K440</f>
        <v>0</v>
      </c>
      <c r="L437" s="71">
        <f t="shared" si="485"/>
        <v>574000</v>
      </c>
      <c r="M437" s="71">
        <f t="shared" si="520"/>
        <v>0</v>
      </c>
      <c r="N437" s="71">
        <f t="shared" si="520"/>
        <v>574000</v>
      </c>
      <c r="O437" s="71">
        <f t="shared" si="520"/>
        <v>0</v>
      </c>
      <c r="P437" s="71">
        <f t="shared" si="520"/>
        <v>574000</v>
      </c>
      <c r="Q437" s="71">
        <f t="shared" si="520"/>
        <v>0</v>
      </c>
      <c r="R437" s="71">
        <f t="shared" si="520"/>
        <v>574000</v>
      </c>
      <c r="S437" s="71">
        <f t="shared" si="520"/>
        <v>0</v>
      </c>
      <c r="T437" s="71">
        <f t="shared" si="520"/>
        <v>574000</v>
      </c>
    </row>
    <row r="438" spans="1:20" s="1" customFormat="1" ht="29.25" customHeight="1" x14ac:dyDescent="0.25">
      <c r="A438" s="154"/>
      <c r="B438" s="154" t="s">
        <v>237</v>
      </c>
      <c r="C438" s="154"/>
      <c r="D438" s="154"/>
      <c r="E438" s="154"/>
      <c r="F438" s="45" t="s">
        <v>503</v>
      </c>
      <c r="G438" s="45" t="s">
        <v>266</v>
      </c>
      <c r="H438" s="70" t="s">
        <v>548</v>
      </c>
      <c r="I438" s="70" t="s">
        <v>239</v>
      </c>
      <c r="J438" s="71">
        <f>J439</f>
        <v>340600</v>
      </c>
      <c r="K438" s="71">
        <f t="shared" ref="K438:T438" si="521">K439</f>
        <v>0</v>
      </c>
      <c r="L438" s="71">
        <f t="shared" si="485"/>
        <v>340600</v>
      </c>
      <c r="M438" s="71">
        <f t="shared" si="521"/>
        <v>0</v>
      </c>
      <c r="N438" s="71">
        <f t="shared" si="521"/>
        <v>340600</v>
      </c>
      <c r="O438" s="71">
        <f t="shared" si="521"/>
        <v>0</v>
      </c>
      <c r="P438" s="71">
        <f t="shared" si="521"/>
        <v>340600</v>
      </c>
      <c r="Q438" s="71">
        <f t="shared" si="521"/>
        <v>0</v>
      </c>
      <c r="R438" s="71">
        <f t="shared" si="521"/>
        <v>340600</v>
      </c>
      <c r="S438" s="71">
        <f t="shared" si="521"/>
        <v>60527</v>
      </c>
      <c r="T438" s="71">
        <f t="shared" si="521"/>
        <v>401127</v>
      </c>
    </row>
    <row r="439" spans="1:20" s="1" customFormat="1" ht="15" customHeight="1" x14ac:dyDescent="0.25">
      <c r="A439" s="72"/>
      <c r="B439" s="160" t="s">
        <v>240</v>
      </c>
      <c r="C439" s="160"/>
      <c r="D439" s="160"/>
      <c r="E439" s="160"/>
      <c r="F439" s="45" t="s">
        <v>503</v>
      </c>
      <c r="G439" s="45" t="s">
        <v>266</v>
      </c>
      <c r="H439" s="70" t="s">
        <v>548</v>
      </c>
      <c r="I439" s="70" t="s">
        <v>241</v>
      </c>
      <c r="J439" s="71">
        <f>340646-46</f>
        <v>340600</v>
      </c>
      <c r="K439" s="71"/>
      <c r="L439" s="71">
        <f t="shared" si="485"/>
        <v>340600</v>
      </c>
      <c r="M439" s="71"/>
      <c r="N439" s="71">
        <f>L439+M439</f>
        <v>340600</v>
      </c>
      <c r="O439" s="71"/>
      <c r="P439" s="71">
        <f t="shared" ref="P439" si="522">N439+O439</f>
        <v>340600</v>
      </c>
      <c r="Q439" s="71"/>
      <c r="R439" s="71">
        <f t="shared" ref="R439" si="523">P439+Q439</f>
        <v>340600</v>
      </c>
      <c r="S439" s="71">
        <v>60527</v>
      </c>
      <c r="T439" s="71">
        <f t="shared" ref="T439" si="524">R439+S439</f>
        <v>401127</v>
      </c>
    </row>
    <row r="440" spans="1:20" s="1" customFormat="1" ht="15" customHeight="1" x14ac:dyDescent="0.25">
      <c r="A440" s="72"/>
      <c r="B440" s="160" t="s">
        <v>242</v>
      </c>
      <c r="C440" s="160"/>
      <c r="D440" s="160"/>
      <c r="E440" s="160"/>
      <c r="F440" s="45" t="s">
        <v>503</v>
      </c>
      <c r="G440" s="45" t="s">
        <v>266</v>
      </c>
      <c r="H440" s="70" t="s">
        <v>548</v>
      </c>
      <c r="I440" s="70" t="s">
        <v>243</v>
      </c>
      <c r="J440" s="71">
        <f>J441</f>
        <v>233400</v>
      </c>
      <c r="K440" s="71">
        <f t="shared" ref="K440:T440" si="525">K441</f>
        <v>0</v>
      </c>
      <c r="L440" s="71">
        <f t="shared" si="485"/>
        <v>233400</v>
      </c>
      <c r="M440" s="71">
        <f t="shared" si="525"/>
        <v>0</v>
      </c>
      <c r="N440" s="71">
        <f t="shared" si="525"/>
        <v>233400</v>
      </c>
      <c r="O440" s="71">
        <f t="shared" si="525"/>
        <v>0</v>
      </c>
      <c r="P440" s="71">
        <f t="shared" si="525"/>
        <v>233400</v>
      </c>
      <c r="Q440" s="71">
        <f t="shared" si="525"/>
        <v>0</v>
      </c>
      <c r="R440" s="71">
        <f t="shared" si="525"/>
        <v>233400</v>
      </c>
      <c r="S440" s="71">
        <f t="shared" si="525"/>
        <v>-60527</v>
      </c>
      <c r="T440" s="71">
        <f t="shared" si="525"/>
        <v>172873</v>
      </c>
    </row>
    <row r="441" spans="1:20" s="1" customFormat="1" ht="15" customHeight="1" x14ac:dyDescent="0.25">
      <c r="A441" s="72"/>
      <c r="B441" s="154" t="s">
        <v>244</v>
      </c>
      <c r="C441" s="154"/>
      <c r="D441" s="154"/>
      <c r="E441" s="154"/>
      <c r="F441" s="45" t="s">
        <v>503</v>
      </c>
      <c r="G441" s="45" t="s">
        <v>266</v>
      </c>
      <c r="H441" s="70" t="s">
        <v>548</v>
      </c>
      <c r="I441" s="70" t="s">
        <v>245</v>
      </c>
      <c r="J441" s="71">
        <f>233354+46</f>
        <v>233400</v>
      </c>
      <c r="K441" s="71"/>
      <c r="L441" s="71">
        <f t="shared" si="485"/>
        <v>233400</v>
      </c>
      <c r="M441" s="71"/>
      <c r="N441" s="71">
        <f>L441+M441</f>
        <v>233400</v>
      </c>
      <c r="O441" s="71"/>
      <c r="P441" s="71">
        <f t="shared" ref="P441" si="526">N441+O441</f>
        <v>233400</v>
      </c>
      <c r="Q441" s="71"/>
      <c r="R441" s="71">
        <f t="shared" ref="R441" si="527">P441+Q441</f>
        <v>233400</v>
      </c>
      <c r="S441" s="71">
        <v>-60527</v>
      </c>
      <c r="T441" s="71">
        <f t="shared" ref="T441" si="528">R441+S441</f>
        <v>172873</v>
      </c>
    </row>
    <row r="442" spans="1:20" s="1" customFormat="1" ht="12.75" hidden="1" customHeight="1" x14ac:dyDescent="0.25">
      <c r="A442" s="206" t="s">
        <v>549</v>
      </c>
      <c r="B442" s="207"/>
      <c r="C442" s="154"/>
      <c r="D442" s="154"/>
      <c r="E442" s="154"/>
      <c r="F442" s="70" t="s">
        <v>503</v>
      </c>
      <c r="G442" s="70" t="s">
        <v>266</v>
      </c>
      <c r="H442" s="70" t="s">
        <v>550</v>
      </c>
      <c r="I442" s="70"/>
      <c r="J442" s="71">
        <f>J443+J445</f>
        <v>345000</v>
      </c>
      <c r="K442" s="71">
        <f t="shared" ref="K442:T442" si="529">K443+K445</f>
        <v>0</v>
      </c>
      <c r="L442" s="71">
        <f t="shared" si="485"/>
        <v>345000</v>
      </c>
      <c r="M442" s="71">
        <f t="shared" si="529"/>
        <v>0</v>
      </c>
      <c r="N442" s="71">
        <f t="shared" si="529"/>
        <v>345000</v>
      </c>
      <c r="O442" s="71">
        <f t="shared" si="529"/>
        <v>0</v>
      </c>
      <c r="P442" s="71">
        <f t="shared" si="529"/>
        <v>345000</v>
      </c>
      <c r="Q442" s="71">
        <f t="shared" si="529"/>
        <v>0</v>
      </c>
      <c r="R442" s="71">
        <f t="shared" si="529"/>
        <v>345000</v>
      </c>
      <c r="S442" s="71">
        <f t="shared" si="529"/>
        <v>0</v>
      </c>
      <c r="T442" s="71">
        <f t="shared" si="529"/>
        <v>345000</v>
      </c>
    </row>
    <row r="443" spans="1:20" s="1" customFormat="1" ht="12.75" hidden="1" customHeight="1" x14ac:dyDescent="0.25">
      <c r="A443" s="72"/>
      <c r="B443" s="160" t="s">
        <v>242</v>
      </c>
      <c r="C443" s="160"/>
      <c r="D443" s="160"/>
      <c r="E443" s="160"/>
      <c r="F443" s="45" t="s">
        <v>503</v>
      </c>
      <c r="G443" s="70" t="s">
        <v>266</v>
      </c>
      <c r="H443" s="70" t="s">
        <v>550</v>
      </c>
      <c r="I443" s="70" t="s">
        <v>243</v>
      </c>
      <c r="J443" s="71">
        <f>J444</f>
        <v>145000</v>
      </c>
      <c r="K443" s="71">
        <f t="shared" ref="K443:T443" si="530">K444</f>
        <v>0</v>
      </c>
      <c r="L443" s="71">
        <f t="shared" si="485"/>
        <v>145000</v>
      </c>
      <c r="M443" s="71">
        <f t="shared" si="530"/>
        <v>0</v>
      </c>
      <c r="N443" s="71">
        <f t="shared" si="530"/>
        <v>145000</v>
      </c>
      <c r="O443" s="71">
        <f t="shared" si="530"/>
        <v>0</v>
      </c>
      <c r="P443" s="71">
        <f t="shared" si="530"/>
        <v>145000</v>
      </c>
      <c r="Q443" s="71">
        <f t="shared" si="530"/>
        <v>0</v>
      </c>
      <c r="R443" s="71">
        <f t="shared" si="530"/>
        <v>145000</v>
      </c>
      <c r="S443" s="71">
        <f t="shared" si="530"/>
        <v>0</v>
      </c>
      <c r="T443" s="71">
        <f t="shared" si="530"/>
        <v>145000</v>
      </c>
    </row>
    <row r="444" spans="1:20" s="1" customFormat="1" ht="12.75" hidden="1" customHeight="1" x14ac:dyDescent="0.25">
      <c r="A444" s="72"/>
      <c r="B444" s="154" t="s">
        <v>244</v>
      </c>
      <c r="C444" s="154"/>
      <c r="D444" s="154"/>
      <c r="E444" s="154"/>
      <c r="F444" s="45" t="s">
        <v>503</v>
      </c>
      <c r="G444" s="70" t="s">
        <v>266</v>
      </c>
      <c r="H444" s="70" t="s">
        <v>550</v>
      </c>
      <c r="I444" s="70" t="s">
        <v>245</v>
      </c>
      <c r="J444" s="71">
        <v>145000</v>
      </c>
      <c r="K444" s="71"/>
      <c r="L444" s="71">
        <f t="shared" si="485"/>
        <v>145000</v>
      </c>
      <c r="M444" s="71"/>
      <c r="N444" s="71">
        <f>L444+M444</f>
        <v>145000</v>
      </c>
      <c r="O444" s="71"/>
      <c r="P444" s="71">
        <f t="shared" ref="P444" si="531">N444+O444</f>
        <v>145000</v>
      </c>
      <c r="Q444" s="71"/>
      <c r="R444" s="71">
        <f t="shared" ref="R444" si="532">P444+Q444</f>
        <v>145000</v>
      </c>
      <c r="S444" s="71"/>
      <c r="T444" s="71">
        <f t="shared" ref="T444" si="533">R444+S444</f>
        <v>145000</v>
      </c>
    </row>
    <row r="445" spans="1:20" s="1" customFormat="1" ht="12.75" hidden="1" customHeight="1" x14ac:dyDescent="0.25">
      <c r="A445" s="158"/>
      <c r="B445" s="160" t="s">
        <v>376</v>
      </c>
      <c r="C445" s="160"/>
      <c r="D445" s="160"/>
      <c r="E445" s="160"/>
      <c r="F445" s="70" t="s">
        <v>503</v>
      </c>
      <c r="G445" s="70" t="s">
        <v>266</v>
      </c>
      <c r="H445" s="70" t="s">
        <v>550</v>
      </c>
      <c r="I445" s="70" t="s">
        <v>377</v>
      </c>
      <c r="J445" s="71">
        <f>J446</f>
        <v>200000</v>
      </c>
      <c r="K445" s="71">
        <f t="shared" ref="K445:T445" si="534">K446</f>
        <v>0</v>
      </c>
      <c r="L445" s="71">
        <f t="shared" si="485"/>
        <v>200000</v>
      </c>
      <c r="M445" s="71">
        <f t="shared" si="534"/>
        <v>0</v>
      </c>
      <c r="N445" s="71">
        <f t="shared" si="534"/>
        <v>200000</v>
      </c>
      <c r="O445" s="71">
        <f t="shared" si="534"/>
        <v>0</v>
      </c>
      <c r="P445" s="71">
        <f t="shared" si="534"/>
        <v>200000</v>
      </c>
      <c r="Q445" s="71">
        <f t="shared" si="534"/>
        <v>0</v>
      </c>
      <c r="R445" s="71">
        <f t="shared" si="534"/>
        <v>200000</v>
      </c>
      <c r="S445" s="71">
        <f t="shared" si="534"/>
        <v>0</v>
      </c>
      <c r="T445" s="71">
        <f t="shared" si="534"/>
        <v>200000</v>
      </c>
    </row>
    <row r="446" spans="1:20" s="1" customFormat="1" ht="12.75" hidden="1" customHeight="1" x14ac:dyDescent="0.25">
      <c r="A446" s="158"/>
      <c r="B446" s="160" t="s">
        <v>382</v>
      </c>
      <c r="C446" s="160"/>
      <c r="D446" s="160"/>
      <c r="E446" s="160"/>
      <c r="F446" s="70" t="s">
        <v>503</v>
      </c>
      <c r="G446" s="70" t="s">
        <v>266</v>
      </c>
      <c r="H446" s="70" t="s">
        <v>550</v>
      </c>
      <c r="I446" s="70" t="s">
        <v>383</v>
      </c>
      <c r="J446" s="71">
        <v>200000</v>
      </c>
      <c r="K446" s="71"/>
      <c r="L446" s="71">
        <f t="shared" si="485"/>
        <v>200000</v>
      </c>
      <c r="M446" s="71"/>
      <c r="N446" s="71">
        <f>L446+M446</f>
        <v>200000</v>
      </c>
      <c r="O446" s="71"/>
      <c r="P446" s="71">
        <f t="shared" ref="P446" si="535">N446+O446</f>
        <v>200000</v>
      </c>
      <c r="Q446" s="71"/>
      <c r="R446" s="71">
        <f t="shared" ref="R446" si="536">P446+Q446</f>
        <v>200000</v>
      </c>
      <c r="S446" s="71"/>
      <c r="T446" s="71">
        <f t="shared" ref="T446" si="537">R446+S446</f>
        <v>200000</v>
      </c>
    </row>
    <row r="447" spans="1:20" s="1" customFormat="1" ht="12.75" hidden="1" customHeight="1" x14ac:dyDescent="0.25">
      <c r="A447" s="208" t="s">
        <v>551</v>
      </c>
      <c r="B447" s="209"/>
      <c r="C447" s="155"/>
      <c r="D447" s="155"/>
      <c r="E447" s="155"/>
      <c r="F447" s="64" t="s">
        <v>272</v>
      </c>
      <c r="G447" s="64"/>
      <c r="H447" s="64"/>
      <c r="I447" s="64"/>
      <c r="J447" s="65">
        <f>J448</f>
        <v>387000</v>
      </c>
      <c r="K447" s="65">
        <f t="shared" ref="K447:T447" si="538">K448</f>
        <v>0</v>
      </c>
      <c r="L447" s="71">
        <f t="shared" si="485"/>
        <v>387000</v>
      </c>
      <c r="M447" s="65">
        <f t="shared" si="538"/>
        <v>0</v>
      </c>
      <c r="N447" s="65">
        <f t="shared" si="538"/>
        <v>387000</v>
      </c>
      <c r="O447" s="65">
        <f t="shared" si="538"/>
        <v>0</v>
      </c>
      <c r="P447" s="65">
        <f t="shared" si="538"/>
        <v>387000</v>
      </c>
      <c r="Q447" s="65">
        <f t="shared" si="538"/>
        <v>0</v>
      </c>
      <c r="R447" s="65">
        <f t="shared" si="538"/>
        <v>387000</v>
      </c>
      <c r="S447" s="65">
        <f t="shared" si="538"/>
        <v>0</v>
      </c>
      <c r="T447" s="65">
        <f t="shared" si="538"/>
        <v>387000</v>
      </c>
    </row>
    <row r="448" spans="1:20" s="1" customFormat="1" ht="12.75" hidden="1" customHeight="1" x14ac:dyDescent="0.25">
      <c r="A448" s="210" t="s">
        <v>552</v>
      </c>
      <c r="B448" s="211"/>
      <c r="C448" s="157"/>
      <c r="D448" s="157"/>
      <c r="E448" s="157"/>
      <c r="F448" s="67" t="s">
        <v>272</v>
      </c>
      <c r="G448" s="67" t="s">
        <v>302</v>
      </c>
      <c r="H448" s="67"/>
      <c r="I448" s="67"/>
      <c r="J448" s="68">
        <f t="shared" ref="J448:T450" si="539">J449</f>
        <v>387000</v>
      </c>
      <c r="K448" s="68">
        <f t="shared" si="539"/>
        <v>0</v>
      </c>
      <c r="L448" s="71">
        <f t="shared" si="485"/>
        <v>387000</v>
      </c>
      <c r="M448" s="68">
        <f t="shared" si="539"/>
        <v>0</v>
      </c>
      <c r="N448" s="68">
        <f t="shared" si="539"/>
        <v>387000</v>
      </c>
      <c r="O448" s="68">
        <f t="shared" si="539"/>
        <v>0</v>
      </c>
      <c r="P448" s="68">
        <f t="shared" si="539"/>
        <v>387000</v>
      </c>
      <c r="Q448" s="68">
        <f t="shared" si="539"/>
        <v>0</v>
      </c>
      <c r="R448" s="68">
        <f t="shared" si="539"/>
        <v>387000</v>
      </c>
      <c r="S448" s="68">
        <f t="shared" si="539"/>
        <v>0</v>
      </c>
      <c r="T448" s="68">
        <f t="shared" si="539"/>
        <v>387000</v>
      </c>
    </row>
    <row r="449" spans="1:20" s="69" customFormat="1" ht="25.5" hidden="1" customHeight="1" x14ac:dyDescent="0.25">
      <c r="A449" s="206" t="s">
        <v>553</v>
      </c>
      <c r="B449" s="207"/>
      <c r="C449" s="154"/>
      <c r="D449" s="154"/>
      <c r="E449" s="154"/>
      <c r="F449" s="70" t="s">
        <v>272</v>
      </c>
      <c r="G449" s="70" t="s">
        <v>302</v>
      </c>
      <c r="H449" s="70" t="s">
        <v>554</v>
      </c>
      <c r="I449" s="70"/>
      <c r="J449" s="71">
        <f t="shared" si="539"/>
        <v>387000</v>
      </c>
      <c r="K449" s="71">
        <f t="shared" si="539"/>
        <v>0</v>
      </c>
      <c r="L449" s="71">
        <f t="shared" si="485"/>
        <v>387000</v>
      </c>
      <c r="M449" s="71">
        <f t="shared" si="539"/>
        <v>0</v>
      </c>
      <c r="N449" s="71">
        <f t="shared" si="539"/>
        <v>387000</v>
      </c>
      <c r="O449" s="71">
        <f t="shared" si="539"/>
        <v>0</v>
      </c>
      <c r="P449" s="71">
        <f t="shared" si="539"/>
        <v>387000</v>
      </c>
      <c r="Q449" s="71">
        <f t="shared" si="539"/>
        <v>0</v>
      </c>
      <c r="R449" s="71">
        <f t="shared" si="539"/>
        <v>387000</v>
      </c>
      <c r="S449" s="71">
        <f t="shared" si="539"/>
        <v>0</v>
      </c>
      <c r="T449" s="71">
        <f t="shared" si="539"/>
        <v>387000</v>
      </c>
    </row>
    <row r="450" spans="1:20" s="89" customFormat="1" ht="39.75" hidden="1" customHeight="1" x14ac:dyDescent="0.25">
      <c r="A450" s="206" t="s">
        <v>555</v>
      </c>
      <c r="B450" s="207"/>
      <c r="C450" s="154"/>
      <c r="D450" s="154"/>
      <c r="E450" s="154"/>
      <c r="F450" s="70" t="s">
        <v>272</v>
      </c>
      <c r="G450" s="70" t="s">
        <v>302</v>
      </c>
      <c r="H450" s="70" t="s">
        <v>556</v>
      </c>
      <c r="I450" s="70"/>
      <c r="J450" s="71">
        <f>J451</f>
        <v>387000</v>
      </c>
      <c r="K450" s="71">
        <f t="shared" si="539"/>
        <v>0</v>
      </c>
      <c r="L450" s="71">
        <f t="shared" si="485"/>
        <v>387000</v>
      </c>
      <c r="M450" s="71">
        <f t="shared" si="539"/>
        <v>0</v>
      </c>
      <c r="N450" s="71">
        <f t="shared" si="539"/>
        <v>387000</v>
      </c>
      <c r="O450" s="71">
        <f t="shared" si="539"/>
        <v>0</v>
      </c>
      <c r="P450" s="71">
        <f t="shared" si="539"/>
        <v>387000</v>
      </c>
      <c r="Q450" s="71">
        <f t="shared" si="539"/>
        <v>0</v>
      </c>
      <c r="R450" s="71">
        <f t="shared" si="539"/>
        <v>387000</v>
      </c>
      <c r="S450" s="71">
        <f t="shared" si="539"/>
        <v>0</v>
      </c>
      <c r="T450" s="71">
        <f t="shared" si="539"/>
        <v>387000</v>
      </c>
    </row>
    <row r="451" spans="1:20" s="1" customFormat="1" ht="12.75" hidden="1" customHeight="1" x14ac:dyDescent="0.25">
      <c r="A451" s="72"/>
      <c r="B451" s="160" t="s">
        <v>242</v>
      </c>
      <c r="C451" s="160"/>
      <c r="D451" s="160"/>
      <c r="E451" s="160"/>
      <c r="F451" s="70" t="s">
        <v>272</v>
      </c>
      <c r="G451" s="70" t="s">
        <v>302</v>
      </c>
      <c r="H451" s="70" t="s">
        <v>556</v>
      </c>
      <c r="I451" s="70" t="s">
        <v>243</v>
      </c>
      <c r="J451" s="71">
        <f t="shared" ref="J451:T451" si="540">J452</f>
        <v>387000</v>
      </c>
      <c r="K451" s="71">
        <f t="shared" si="540"/>
        <v>0</v>
      </c>
      <c r="L451" s="71">
        <f t="shared" si="485"/>
        <v>387000</v>
      </c>
      <c r="M451" s="71">
        <f t="shared" si="540"/>
        <v>0</v>
      </c>
      <c r="N451" s="71">
        <f t="shared" si="540"/>
        <v>387000</v>
      </c>
      <c r="O451" s="71">
        <f t="shared" si="540"/>
        <v>0</v>
      </c>
      <c r="P451" s="71">
        <f t="shared" si="540"/>
        <v>387000</v>
      </c>
      <c r="Q451" s="71">
        <f t="shared" si="540"/>
        <v>0</v>
      </c>
      <c r="R451" s="71">
        <f t="shared" si="540"/>
        <v>387000</v>
      </c>
      <c r="S451" s="71">
        <f t="shared" si="540"/>
        <v>0</v>
      </c>
      <c r="T451" s="71">
        <f t="shared" si="540"/>
        <v>387000</v>
      </c>
    </row>
    <row r="452" spans="1:20" s="1" customFormat="1" ht="12.75" hidden="1" customHeight="1" x14ac:dyDescent="0.25">
      <c r="A452" s="72"/>
      <c r="B452" s="154" t="s">
        <v>244</v>
      </c>
      <c r="C452" s="154"/>
      <c r="D452" s="154"/>
      <c r="E452" s="154"/>
      <c r="F452" s="70" t="s">
        <v>272</v>
      </c>
      <c r="G452" s="70" t="s">
        <v>302</v>
      </c>
      <c r="H452" s="70" t="s">
        <v>556</v>
      </c>
      <c r="I452" s="70" t="s">
        <v>245</v>
      </c>
      <c r="J452" s="71">
        <v>387000</v>
      </c>
      <c r="K452" s="71"/>
      <c r="L452" s="71">
        <f t="shared" si="485"/>
        <v>387000</v>
      </c>
      <c r="M452" s="71"/>
      <c r="N452" s="71">
        <f>L452+M452</f>
        <v>387000</v>
      </c>
      <c r="O452" s="71"/>
      <c r="P452" s="71">
        <f t="shared" ref="P452" si="541">N452+O452</f>
        <v>387000</v>
      </c>
      <c r="Q452" s="71"/>
      <c r="R452" s="71">
        <f t="shared" ref="R452" si="542">P452+Q452</f>
        <v>387000</v>
      </c>
      <c r="S452" s="71"/>
      <c r="T452" s="71">
        <f t="shared" ref="T452" si="543">R452+S452</f>
        <v>387000</v>
      </c>
    </row>
    <row r="453" spans="1:20" s="1" customFormat="1" ht="12.75" hidden="1" customHeight="1" x14ac:dyDescent="0.25">
      <c r="A453" s="208" t="s">
        <v>557</v>
      </c>
      <c r="B453" s="209"/>
      <c r="C453" s="155"/>
      <c r="D453" s="155"/>
      <c r="E453" s="155"/>
      <c r="F453" s="90" t="s">
        <v>558</v>
      </c>
      <c r="G453" s="90"/>
      <c r="H453" s="90"/>
      <c r="I453" s="90"/>
      <c r="J453" s="91">
        <f>J454+J460</f>
        <v>22471000</v>
      </c>
      <c r="K453" s="91">
        <f t="shared" ref="K453:T453" si="544">K454+K460</f>
        <v>0</v>
      </c>
      <c r="L453" s="71">
        <f t="shared" si="485"/>
        <v>22471000</v>
      </c>
      <c r="M453" s="91">
        <f t="shared" si="544"/>
        <v>0</v>
      </c>
      <c r="N453" s="91">
        <f t="shared" si="544"/>
        <v>22471000</v>
      </c>
      <c r="O453" s="91">
        <f t="shared" si="544"/>
        <v>0</v>
      </c>
      <c r="P453" s="91">
        <f t="shared" si="544"/>
        <v>22471000</v>
      </c>
      <c r="Q453" s="91">
        <f t="shared" si="544"/>
        <v>0</v>
      </c>
      <c r="R453" s="91">
        <f t="shared" si="544"/>
        <v>22471000</v>
      </c>
      <c r="S453" s="91">
        <f t="shared" si="544"/>
        <v>0</v>
      </c>
      <c r="T453" s="91">
        <f t="shared" si="544"/>
        <v>22471000</v>
      </c>
    </row>
    <row r="454" spans="1:20" s="1" customFormat="1" ht="51.75" hidden="1" customHeight="1" x14ac:dyDescent="0.25">
      <c r="A454" s="202" t="s">
        <v>559</v>
      </c>
      <c r="B454" s="203"/>
      <c r="C454" s="156"/>
      <c r="D454" s="156"/>
      <c r="E454" s="156"/>
      <c r="F454" s="85" t="s">
        <v>558</v>
      </c>
      <c r="G454" s="85" t="s">
        <v>230</v>
      </c>
      <c r="H454" s="92"/>
      <c r="I454" s="85"/>
      <c r="J454" s="93">
        <f t="shared" ref="J454:T458" si="545">J455</f>
        <v>8781000</v>
      </c>
      <c r="K454" s="93">
        <f t="shared" si="545"/>
        <v>0</v>
      </c>
      <c r="L454" s="71">
        <f t="shared" si="485"/>
        <v>8781000</v>
      </c>
      <c r="M454" s="93">
        <f t="shared" si="545"/>
        <v>0</v>
      </c>
      <c r="N454" s="93">
        <f t="shared" si="545"/>
        <v>8781000</v>
      </c>
      <c r="O454" s="93">
        <f t="shared" si="545"/>
        <v>0</v>
      </c>
      <c r="P454" s="93">
        <f t="shared" si="545"/>
        <v>8781000</v>
      </c>
      <c r="Q454" s="93">
        <f t="shared" si="545"/>
        <v>0</v>
      </c>
      <c r="R454" s="93">
        <f t="shared" si="545"/>
        <v>8781000</v>
      </c>
      <c r="S454" s="93">
        <f t="shared" si="545"/>
        <v>0</v>
      </c>
      <c r="T454" s="93">
        <f t="shared" si="545"/>
        <v>8781000</v>
      </c>
    </row>
    <row r="455" spans="1:20" s="1" customFormat="1" ht="12.75" hidden="1" customHeight="1" x14ac:dyDescent="0.25">
      <c r="A455" s="206" t="s">
        <v>286</v>
      </c>
      <c r="B455" s="207"/>
      <c r="C455" s="154"/>
      <c r="D455" s="154"/>
      <c r="E455" s="154"/>
      <c r="F455" s="70" t="s">
        <v>558</v>
      </c>
      <c r="G455" s="70" t="s">
        <v>230</v>
      </c>
      <c r="H455" s="70" t="s">
        <v>287</v>
      </c>
      <c r="I455" s="70"/>
      <c r="J455" s="71">
        <f t="shared" si="545"/>
        <v>8781000</v>
      </c>
      <c r="K455" s="71">
        <f t="shared" si="545"/>
        <v>0</v>
      </c>
      <c r="L455" s="71">
        <f t="shared" si="485"/>
        <v>8781000</v>
      </c>
      <c r="M455" s="71">
        <f t="shared" si="545"/>
        <v>0</v>
      </c>
      <c r="N455" s="71">
        <f t="shared" si="545"/>
        <v>8781000</v>
      </c>
      <c r="O455" s="71">
        <f t="shared" si="545"/>
        <v>0</v>
      </c>
      <c r="P455" s="71">
        <f t="shared" si="545"/>
        <v>8781000</v>
      </c>
      <c r="Q455" s="71">
        <f t="shared" si="545"/>
        <v>0</v>
      </c>
      <c r="R455" s="71">
        <f t="shared" si="545"/>
        <v>8781000</v>
      </c>
      <c r="S455" s="71">
        <f t="shared" si="545"/>
        <v>0</v>
      </c>
      <c r="T455" s="71">
        <f t="shared" si="545"/>
        <v>8781000</v>
      </c>
    </row>
    <row r="456" spans="1:20" s="1" customFormat="1" ht="12.75" hidden="1" customHeight="1" x14ac:dyDescent="0.25">
      <c r="A456" s="206" t="s">
        <v>288</v>
      </c>
      <c r="B456" s="207"/>
      <c r="C456" s="154"/>
      <c r="D456" s="154"/>
      <c r="E456" s="154"/>
      <c r="F456" s="70" t="s">
        <v>558</v>
      </c>
      <c r="G456" s="70" t="s">
        <v>230</v>
      </c>
      <c r="H456" s="70" t="s">
        <v>289</v>
      </c>
      <c r="I456" s="70"/>
      <c r="J456" s="71">
        <f t="shared" si="545"/>
        <v>8781000</v>
      </c>
      <c r="K456" s="71">
        <f t="shared" si="545"/>
        <v>0</v>
      </c>
      <c r="L456" s="71">
        <f t="shared" si="485"/>
        <v>8781000</v>
      </c>
      <c r="M456" s="71">
        <f t="shared" si="545"/>
        <v>0</v>
      </c>
      <c r="N456" s="71">
        <f t="shared" si="545"/>
        <v>8781000</v>
      </c>
      <c r="O456" s="71">
        <f t="shared" si="545"/>
        <v>0</v>
      </c>
      <c r="P456" s="71">
        <f t="shared" si="545"/>
        <v>8781000</v>
      </c>
      <c r="Q456" s="71">
        <f t="shared" si="545"/>
        <v>0</v>
      </c>
      <c r="R456" s="71">
        <f t="shared" si="545"/>
        <v>8781000</v>
      </c>
      <c r="S456" s="71">
        <f t="shared" si="545"/>
        <v>0</v>
      </c>
      <c r="T456" s="71">
        <f t="shared" si="545"/>
        <v>8781000</v>
      </c>
    </row>
    <row r="457" spans="1:20" s="1" customFormat="1" ht="12.75" hidden="1" customHeight="1" x14ac:dyDescent="0.25">
      <c r="A457" s="204" t="s">
        <v>560</v>
      </c>
      <c r="B457" s="205"/>
      <c r="C457" s="160"/>
      <c r="D457" s="160"/>
      <c r="E457" s="160"/>
      <c r="F457" s="70" t="s">
        <v>558</v>
      </c>
      <c r="G457" s="70" t="s">
        <v>230</v>
      </c>
      <c r="H457" s="70" t="s">
        <v>561</v>
      </c>
      <c r="I457" s="70"/>
      <c r="J457" s="71">
        <f t="shared" si="545"/>
        <v>8781000</v>
      </c>
      <c r="K457" s="71">
        <f t="shared" si="545"/>
        <v>0</v>
      </c>
      <c r="L457" s="71">
        <f t="shared" si="485"/>
        <v>8781000</v>
      </c>
      <c r="M457" s="71">
        <f t="shared" si="545"/>
        <v>0</v>
      </c>
      <c r="N457" s="71">
        <f t="shared" si="545"/>
        <v>8781000</v>
      </c>
      <c r="O457" s="71">
        <f t="shared" si="545"/>
        <v>0</v>
      </c>
      <c r="P457" s="71">
        <f t="shared" si="545"/>
        <v>8781000</v>
      </c>
      <c r="Q457" s="71">
        <f t="shared" si="545"/>
        <v>0</v>
      </c>
      <c r="R457" s="71">
        <f t="shared" si="545"/>
        <v>8781000</v>
      </c>
      <c r="S457" s="71">
        <f t="shared" si="545"/>
        <v>0</v>
      </c>
      <c r="T457" s="71">
        <f t="shared" si="545"/>
        <v>8781000</v>
      </c>
    </row>
    <row r="458" spans="1:20" s="1" customFormat="1" ht="12.75" hidden="1" customHeight="1" x14ac:dyDescent="0.25">
      <c r="A458" s="72"/>
      <c r="B458" s="160" t="s">
        <v>286</v>
      </c>
      <c r="C458" s="160"/>
      <c r="D458" s="160"/>
      <c r="E458" s="160"/>
      <c r="F458" s="70" t="s">
        <v>558</v>
      </c>
      <c r="G458" s="70" t="s">
        <v>230</v>
      </c>
      <c r="H458" s="70" t="s">
        <v>561</v>
      </c>
      <c r="I458" s="70" t="s">
        <v>294</v>
      </c>
      <c r="J458" s="71">
        <f t="shared" si="545"/>
        <v>8781000</v>
      </c>
      <c r="K458" s="71">
        <f t="shared" si="545"/>
        <v>0</v>
      </c>
      <c r="L458" s="71">
        <f t="shared" si="485"/>
        <v>8781000</v>
      </c>
      <c r="M458" s="71">
        <f t="shared" si="545"/>
        <v>0</v>
      </c>
      <c r="N458" s="71">
        <f t="shared" si="545"/>
        <v>8781000</v>
      </c>
      <c r="O458" s="71">
        <f t="shared" si="545"/>
        <v>0</v>
      </c>
      <c r="P458" s="71">
        <f t="shared" si="545"/>
        <v>8781000</v>
      </c>
      <c r="Q458" s="71">
        <f t="shared" si="545"/>
        <v>0</v>
      </c>
      <c r="R458" s="71">
        <f t="shared" si="545"/>
        <v>8781000</v>
      </c>
      <c r="S458" s="71">
        <f t="shared" si="545"/>
        <v>0</v>
      </c>
      <c r="T458" s="71">
        <f t="shared" si="545"/>
        <v>8781000</v>
      </c>
    </row>
    <row r="459" spans="1:20" s="1" customFormat="1" ht="38.25" hidden="1" customHeight="1" x14ac:dyDescent="0.25">
      <c r="A459" s="72"/>
      <c r="B459" s="154" t="s">
        <v>219</v>
      </c>
      <c r="C459" s="154"/>
      <c r="D459" s="154"/>
      <c r="E459" s="154"/>
      <c r="F459" s="70" t="s">
        <v>558</v>
      </c>
      <c r="G459" s="70" t="s">
        <v>230</v>
      </c>
      <c r="H459" s="70" t="s">
        <v>561</v>
      </c>
      <c r="I459" s="70" t="s">
        <v>562</v>
      </c>
      <c r="J459" s="71">
        <v>8781000</v>
      </c>
      <c r="K459" s="71"/>
      <c r="L459" s="71">
        <f t="shared" si="485"/>
        <v>8781000</v>
      </c>
      <c r="M459" s="71"/>
      <c r="N459" s="71">
        <f>L459+M459</f>
        <v>8781000</v>
      </c>
      <c r="O459" s="71"/>
      <c r="P459" s="71">
        <f t="shared" ref="P459" si="546">N459+O459</f>
        <v>8781000</v>
      </c>
      <c r="Q459" s="71"/>
      <c r="R459" s="71">
        <f t="shared" ref="R459" si="547">P459+Q459</f>
        <v>8781000</v>
      </c>
      <c r="S459" s="71"/>
      <c r="T459" s="71">
        <f t="shared" ref="T459" si="548">R459+S459</f>
        <v>8781000</v>
      </c>
    </row>
    <row r="460" spans="1:20" s="1" customFormat="1" ht="39.75" hidden="1" customHeight="1" x14ac:dyDescent="0.25">
      <c r="A460" s="212" t="s">
        <v>563</v>
      </c>
      <c r="B460" s="213"/>
      <c r="C460" s="162"/>
      <c r="D460" s="162"/>
      <c r="E460" s="162"/>
      <c r="F460" s="67" t="s">
        <v>558</v>
      </c>
      <c r="G460" s="67" t="s">
        <v>302</v>
      </c>
      <c r="H460" s="67"/>
      <c r="I460" s="67"/>
      <c r="J460" s="68">
        <f>J461+J466</f>
        <v>13690000</v>
      </c>
      <c r="K460" s="68">
        <f t="shared" ref="K460:T460" si="549">K461+K466</f>
        <v>0</v>
      </c>
      <c r="L460" s="71">
        <f t="shared" si="485"/>
        <v>13690000</v>
      </c>
      <c r="M460" s="68">
        <f t="shared" si="549"/>
        <v>0</v>
      </c>
      <c r="N460" s="68">
        <f t="shared" si="549"/>
        <v>13690000</v>
      </c>
      <c r="O460" s="68">
        <f t="shared" si="549"/>
        <v>0</v>
      </c>
      <c r="P460" s="68">
        <f t="shared" si="549"/>
        <v>13690000</v>
      </c>
      <c r="Q460" s="68">
        <f t="shared" si="549"/>
        <v>0</v>
      </c>
      <c r="R460" s="68">
        <f t="shared" si="549"/>
        <v>13690000</v>
      </c>
      <c r="S460" s="68">
        <f t="shared" si="549"/>
        <v>0</v>
      </c>
      <c r="T460" s="68">
        <f t="shared" si="549"/>
        <v>13690000</v>
      </c>
    </row>
    <row r="461" spans="1:20" s="1" customFormat="1" ht="12.75" hidden="1" customHeight="1" x14ac:dyDescent="0.25">
      <c r="A461" s="162"/>
      <c r="B461" s="158" t="s">
        <v>564</v>
      </c>
      <c r="C461" s="158"/>
      <c r="D461" s="158"/>
      <c r="E461" s="158"/>
      <c r="F461" s="70" t="s">
        <v>558</v>
      </c>
      <c r="G461" s="70" t="s">
        <v>302</v>
      </c>
      <c r="H461" s="70" t="s">
        <v>565</v>
      </c>
      <c r="I461" s="70"/>
      <c r="J461" s="71">
        <f>J462</f>
        <v>0</v>
      </c>
      <c r="K461" s="71">
        <f t="shared" ref="K461:T464" si="550">K462</f>
        <v>0</v>
      </c>
      <c r="L461" s="71">
        <f t="shared" si="485"/>
        <v>0</v>
      </c>
      <c r="M461" s="71">
        <f t="shared" si="550"/>
        <v>0</v>
      </c>
      <c r="N461" s="71">
        <f t="shared" si="550"/>
        <v>0</v>
      </c>
      <c r="O461" s="71">
        <f t="shared" si="550"/>
        <v>0</v>
      </c>
      <c r="P461" s="71">
        <f t="shared" si="550"/>
        <v>0</v>
      </c>
      <c r="Q461" s="71">
        <f t="shared" si="550"/>
        <v>0</v>
      </c>
      <c r="R461" s="71">
        <f t="shared" si="550"/>
        <v>0</v>
      </c>
      <c r="S461" s="71">
        <f t="shared" si="550"/>
        <v>0</v>
      </c>
      <c r="T461" s="71">
        <f t="shared" si="550"/>
        <v>0</v>
      </c>
    </row>
    <row r="462" spans="1:20" s="1" customFormat="1" ht="12.75" hidden="1" customHeight="1" x14ac:dyDescent="0.25">
      <c r="A462" s="162"/>
      <c r="B462" s="154" t="s">
        <v>566</v>
      </c>
      <c r="C462" s="158"/>
      <c r="D462" s="158"/>
      <c r="E462" s="158"/>
      <c r="F462" s="70" t="s">
        <v>558</v>
      </c>
      <c r="G462" s="70" t="s">
        <v>302</v>
      </c>
      <c r="H462" s="70" t="s">
        <v>567</v>
      </c>
      <c r="I462" s="70"/>
      <c r="J462" s="71">
        <f>J463</f>
        <v>0</v>
      </c>
      <c r="K462" s="71">
        <f t="shared" si="550"/>
        <v>0</v>
      </c>
      <c r="L462" s="71">
        <f t="shared" si="485"/>
        <v>0</v>
      </c>
      <c r="M462" s="71">
        <f t="shared" si="550"/>
        <v>0</v>
      </c>
      <c r="N462" s="71">
        <f t="shared" si="550"/>
        <v>0</v>
      </c>
      <c r="O462" s="71">
        <f t="shared" si="550"/>
        <v>0</v>
      </c>
      <c r="P462" s="71">
        <f t="shared" si="550"/>
        <v>0</v>
      </c>
      <c r="Q462" s="71">
        <f t="shared" si="550"/>
        <v>0</v>
      </c>
      <c r="R462" s="71">
        <f t="shared" si="550"/>
        <v>0</v>
      </c>
      <c r="S462" s="71">
        <f t="shared" si="550"/>
        <v>0</v>
      </c>
      <c r="T462" s="71">
        <f t="shared" si="550"/>
        <v>0</v>
      </c>
    </row>
    <row r="463" spans="1:20" s="1" customFormat="1" ht="12.75" hidden="1" customHeight="1" x14ac:dyDescent="0.25">
      <c r="A463" s="162"/>
      <c r="B463" s="154" t="s">
        <v>568</v>
      </c>
      <c r="C463" s="158"/>
      <c r="D463" s="158"/>
      <c r="E463" s="158"/>
      <c r="F463" s="70" t="s">
        <v>558</v>
      </c>
      <c r="G463" s="70" t="s">
        <v>302</v>
      </c>
      <c r="H463" s="70" t="s">
        <v>569</v>
      </c>
      <c r="I463" s="70"/>
      <c r="J463" s="71">
        <f>J464</f>
        <v>0</v>
      </c>
      <c r="K463" s="71">
        <f t="shared" si="550"/>
        <v>0</v>
      </c>
      <c r="L463" s="71">
        <f t="shared" si="485"/>
        <v>0</v>
      </c>
      <c r="M463" s="71">
        <f t="shared" si="550"/>
        <v>0</v>
      </c>
      <c r="N463" s="71">
        <f t="shared" si="550"/>
        <v>0</v>
      </c>
      <c r="O463" s="71">
        <f t="shared" si="550"/>
        <v>0</v>
      </c>
      <c r="P463" s="71">
        <f t="shared" si="550"/>
        <v>0</v>
      </c>
      <c r="Q463" s="71">
        <f t="shared" si="550"/>
        <v>0</v>
      </c>
      <c r="R463" s="71">
        <f t="shared" si="550"/>
        <v>0</v>
      </c>
      <c r="S463" s="71">
        <f t="shared" si="550"/>
        <v>0</v>
      </c>
      <c r="T463" s="71">
        <f t="shared" si="550"/>
        <v>0</v>
      </c>
    </row>
    <row r="464" spans="1:20" s="1" customFormat="1" ht="12.75" hidden="1" customHeight="1" x14ac:dyDescent="0.25">
      <c r="A464" s="162"/>
      <c r="B464" s="160" t="s">
        <v>286</v>
      </c>
      <c r="C464" s="158"/>
      <c r="D464" s="158"/>
      <c r="E464" s="158"/>
      <c r="F464" s="70" t="s">
        <v>558</v>
      </c>
      <c r="G464" s="70" t="s">
        <v>302</v>
      </c>
      <c r="H464" s="70" t="s">
        <v>569</v>
      </c>
      <c r="I464" s="70" t="s">
        <v>294</v>
      </c>
      <c r="J464" s="71">
        <f>J465</f>
        <v>0</v>
      </c>
      <c r="K464" s="71">
        <f t="shared" si="550"/>
        <v>0</v>
      </c>
      <c r="L464" s="71">
        <f t="shared" si="485"/>
        <v>0</v>
      </c>
      <c r="M464" s="71">
        <f t="shared" si="550"/>
        <v>0</v>
      </c>
      <c r="N464" s="71">
        <f t="shared" si="550"/>
        <v>0</v>
      </c>
      <c r="O464" s="71">
        <f t="shared" si="550"/>
        <v>0</v>
      </c>
      <c r="P464" s="71">
        <f t="shared" si="550"/>
        <v>0</v>
      </c>
      <c r="Q464" s="71">
        <f t="shared" si="550"/>
        <v>0</v>
      </c>
      <c r="R464" s="71">
        <f t="shared" si="550"/>
        <v>0</v>
      </c>
      <c r="S464" s="71">
        <f t="shared" si="550"/>
        <v>0</v>
      </c>
      <c r="T464" s="71">
        <f t="shared" si="550"/>
        <v>0</v>
      </c>
    </row>
    <row r="465" spans="1:20" s="1" customFormat="1" ht="12.75" hidden="1" customHeight="1" x14ac:dyDescent="0.25">
      <c r="A465" s="162"/>
      <c r="B465" s="154" t="s">
        <v>219</v>
      </c>
      <c r="C465" s="158"/>
      <c r="D465" s="158"/>
      <c r="E465" s="158"/>
      <c r="F465" s="70" t="s">
        <v>558</v>
      </c>
      <c r="G465" s="70" t="s">
        <v>302</v>
      </c>
      <c r="H465" s="70" t="s">
        <v>569</v>
      </c>
      <c r="I465" s="70" t="s">
        <v>562</v>
      </c>
      <c r="J465" s="71"/>
      <c r="K465" s="71">
        <v>0</v>
      </c>
      <c r="L465" s="71">
        <f t="shared" si="485"/>
        <v>0</v>
      </c>
      <c r="M465" s="71">
        <v>0</v>
      </c>
      <c r="N465" s="71">
        <f>L465+M465</f>
        <v>0</v>
      </c>
      <c r="O465" s="71">
        <v>0</v>
      </c>
      <c r="P465" s="71">
        <f>N465+O465</f>
        <v>0</v>
      </c>
      <c r="Q465" s="71">
        <v>0</v>
      </c>
      <c r="R465" s="71">
        <f>P465+Q465</f>
        <v>0</v>
      </c>
      <c r="S465" s="71">
        <v>0</v>
      </c>
      <c r="T465" s="71">
        <f>R465+S465</f>
        <v>0</v>
      </c>
    </row>
    <row r="466" spans="1:20" s="89" customFormat="1" ht="12.75" hidden="1" customHeight="1" x14ac:dyDescent="0.25">
      <c r="A466" s="206" t="s">
        <v>286</v>
      </c>
      <c r="B466" s="207"/>
      <c r="C466" s="154"/>
      <c r="D466" s="154"/>
      <c r="E466" s="154"/>
      <c r="F466" s="70" t="s">
        <v>558</v>
      </c>
      <c r="G466" s="70" t="s">
        <v>302</v>
      </c>
      <c r="H466" s="70" t="s">
        <v>287</v>
      </c>
      <c r="I466" s="70"/>
      <c r="J466" s="71">
        <f t="shared" ref="J466:T469" si="551">J467</f>
        <v>13690000</v>
      </c>
      <c r="K466" s="71">
        <f t="shared" si="551"/>
        <v>0</v>
      </c>
      <c r="L466" s="71">
        <f t="shared" si="485"/>
        <v>13690000</v>
      </c>
      <c r="M466" s="71">
        <f t="shared" si="551"/>
        <v>0</v>
      </c>
      <c r="N466" s="71">
        <f t="shared" si="551"/>
        <v>13690000</v>
      </c>
      <c r="O466" s="71">
        <f t="shared" si="551"/>
        <v>0</v>
      </c>
      <c r="P466" s="71">
        <f t="shared" si="551"/>
        <v>13690000</v>
      </c>
      <c r="Q466" s="71">
        <f t="shared" si="551"/>
        <v>0</v>
      </c>
      <c r="R466" s="71">
        <f t="shared" si="551"/>
        <v>13690000</v>
      </c>
      <c r="S466" s="71">
        <f t="shared" si="551"/>
        <v>0</v>
      </c>
      <c r="T466" s="71">
        <f t="shared" si="551"/>
        <v>13690000</v>
      </c>
    </row>
    <row r="467" spans="1:20" s="69" customFormat="1" ht="12.75" hidden="1" customHeight="1" x14ac:dyDescent="0.25">
      <c r="A467" s="206" t="s">
        <v>288</v>
      </c>
      <c r="B467" s="207"/>
      <c r="C467" s="154"/>
      <c r="D467" s="154"/>
      <c r="E467" s="154"/>
      <c r="F467" s="70" t="s">
        <v>558</v>
      </c>
      <c r="G467" s="70" t="s">
        <v>302</v>
      </c>
      <c r="H467" s="70" t="s">
        <v>289</v>
      </c>
      <c r="I467" s="70"/>
      <c r="J467" s="71">
        <f t="shared" si="551"/>
        <v>13690000</v>
      </c>
      <c r="K467" s="71">
        <f t="shared" si="551"/>
        <v>0</v>
      </c>
      <c r="L467" s="71">
        <f t="shared" si="485"/>
        <v>13690000</v>
      </c>
      <c r="M467" s="71">
        <f t="shared" si="551"/>
        <v>0</v>
      </c>
      <c r="N467" s="71">
        <f t="shared" si="551"/>
        <v>13690000</v>
      </c>
      <c r="O467" s="71">
        <f t="shared" si="551"/>
        <v>0</v>
      </c>
      <c r="P467" s="71">
        <f t="shared" si="551"/>
        <v>13690000</v>
      </c>
      <c r="Q467" s="71">
        <f t="shared" si="551"/>
        <v>0</v>
      </c>
      <c r="R467" s="71">
        <f t="shared" si="551"/>
        <v>13690000</v>
      </c>
      <c r="S467" s="71">
        <f t="shared" si="551"/>
        <v>0</v>
      </c>
      <c r="T467" s="71">
        <f t="shared" si="551"/>
        <v>13690000</v>
      </c>
    </row>
    <row r="468" spans="1:20" s="1" customFormat="1" ht="18" hidden="1" customHeight="1" x14ac:dyDescent="0.25">
      <c r="A468" s="204" t="s">
        <v>570</v>
      </c>
      <c r="B468" s="205"/>
      <c r="C468" s="160"/>
      <c r="D468" s="160"/>
      <c r="E468" s="160"/>
      <c r="F468" s="70" t="s">
        <v>558</v>
      </c>
      <c r="G468" s="70" t="s">
        <v>302</v>
      </c>
      <c r="H468" s="70" t="s">
        <v>571</v>
      </c>
      <c r="I468" s="70"/>
      <c r="J468" s="71">
        <f t="shared" si="551"/>
        <v>13690000</v>
      </c>
      <c r="K468" s="71">
        <f t="shared" si="551"/>
        <v>0</v>
      </c>
      <c r="L468" s="71">
        <f t="shared" si="485"/>
        <v>13690000</v>
      </c>
      <c r="M468" s="71">
        <f t="shared" si="551"/>
        <v>0</v>
      </c>
      <c r="N468" s="71">
        <f t="shared" si="551"/>
        <v>13690000</v>
      </c>
      <c r="O468" s="71">
        <f t="shared" si="551"/>
        <v>0</v>
      </c>
      <c r="P468" s="71">
        <f t="shared" si="551"/>
        <v>13690000</v>
      </c>
      <c r="Q468" s="71">
        <f t="shared" si="551"/>
        <v>0</v>
      </c>
      <c r="R468" s="71">
        <f t="shared" si="551"/>
        <v>13690000</v>
      </c>
      <c r="S468" s="71">
        <f t="shared" si="551"/>
        <v>0</v>
      </c>
      <c r="T468" s="71">
        <f t="shared" si="551"/>
        <v>13690000</v>
      </c>
    </row>
    <row r="469" spans="1:20" s="1" customFormat="1" ht="12.75" hidden="1" x14ac:dyDescent="0.25">
      <c r="A469" s="72"/>
      <c r="B469" s="160" t="s">
        <v>286</v>
      </c>
      <c r="C469" s="160"/>
      <c r="D469" s="160"/>
      <c r="E469" s="160"/>
      <c r="F469" s="70" t="s">
        <v>558</v>
      </c>
      <c r="G469" s="70" t="s">
        <v>302</v>
      </c>
      <c r="H469" s="70" t="s">
        <v>571</v>
      </c>
      <c r="I469" s="70" t="s">
        <v>294</v>
      </c>
      <c r="J469" s="71">
        <f t="shared" si="551"/>
        <v>13690000</v>
      </c>
      <c r="K469" s="71">
        <f t="shared" si="551"/>
        <v>0</v>
      </c>
      <c r="L469" s="71">
        <f t="shared" si="485"/>
        <v>13690000</v>
      </c>
      <c r="M469" s="71">
        <f t="shared" si="551"/>
        <v>0</v>
      </c>
      <c r="N469" s="71">
        <f>L469+M469</f>
        <v>13690000</v>
      </c>
      <c r="O469" s="71">
        <f t="shared" si="551"/>
        <v>0</v>
      </c>
      <c r="P469" s="71">
        <f t="shared" ref="P469:P470" si="552">N469+O469</f>
        <v>13690000</v>
      </c>
      <c r="Q469" s="71">
        <f t="shared" si="551"/>
        <v>0</v>
      </c>
      <c r="R469" s="71">
        <f t="shared" ref="R469:R470" si="553">P469+Q469</f>
        <v>13690000</v>
      </c>
      <c r="S469" s="71">
        <f t="shared" si="551"/>
        <v>0</v>
      </c>
      <c r="T469" s="71">
        <f t="shared" ref="T469:T470" si="554">R469+S469</f>
        <v>13690000</v>
      </c>
    </row>
    <row r="470" spans="1:20" s="1" customFormat="1" ht="12.75" hidden="1" x14ac:dyDescent="0.25">
      <c r="A470" s="72"/>
      <c r="B470" s="154" t="s">
        <v>219</v>
      </c>
      <c r="C470" s="154"/>
      <c r="D470" s="154"/>
      <c r="E470" s="154"/>
      <c r="F470" s="70" t="s">
        <v>558</v>
      </c>
      <c r="G470" s="70" t="s">
        <v>302</v>
      </c>
      <c r="H470" s="70" t="s">
        <v>571</v>
      </c>
      <c r="I470" s="70" t="s">
        <v>562</v>
      </c>
      <c r="J470" s="71">
        <v>13690000</v>
      </c>
      <c r="K470" s="71"/>
      <c r="L470" s="71">
        <f>J470+K470</f>
        <v>13690000</v>
      </c>
      <c r="M470" s="71"/>
      <c r="N470" s="71">
        <f>L470+M470</f>
        <v>13690000</v>
      </c>
      <c r="O470" s="71"/>
      <c r="P470" s="71">
        <f t="shared" si="552"/>
        <v>13690000</v>
      </c>
      <c r="Q470" s="71"/>
      <c r="R470" s="71">
        <f t="shared" si="553"/>
        <v>13690000</v>
      </c>
      <c r="S470" s="71"/>
      <c r="T470" s="71">
        <f t="shared" si="554"/>
        <v>13690000</v>
      </c>
    </row>
    <row r="471" spans="1:20" s="1" customFormat="1" ht="15.75" customHeight="1" x14ac:dyDescent="0.25">
      <c r="A471" s="157"/>
      <c r="B471" s="161" t="s">
        <v>572</v>
      </c>
      <c r="C471" s="161"/>
      <c r="D471" s="161"/>
      <c r="E471" s="161"/>
      <c r="F471" s="67"/>
      <c r="G471" s="67"/>
      <c r="H471" s="67"/>
      <c r="I471" s="67"/>
      <c r="J471" s="68">
        <f t="shared" ref="J471:T471" si="555">J8+J90+J97+J111+J144+J159+J329+J385+J447+J453</f>
        <v>188253289.22999999</v>
      </c>
      <c r="K471" s="68">
        <f t="shared" si="555"/>
        <v>12956061</v>
      </c>
      <c r="L471" s="68">
        <f t="shared" si="555"/>
        <v>201209350.22999999</v>
      </c>
      <c r="M471" s="68">
        <f t="shared" si="555"/>
        <v>0</v>
      </c>
      <c r="N471" s="68">
        <f t="shared" si="555"/>
        <v>201209350.22999999</v>
      </c>
      <c r="O471" s="68">
        <f t="shared" si="555"/>
        <v>0</v>
      </c>
      <c r="P471" s="68">
        <f t="shared" si="555"/>
        <v>201209350.22999999</v>
      </c>
      <c r="Q471" s="68">
        <f t="shared" si="555"/>
        <v>11015827</v>
      </c>
      <c r="R471" s="68">
        <f t="shared" si="555"/>
        <v>212225177.22999999</v>
      </c>
      <c r="S471" s="68">
        <f t="shared" si="555"/>
        <v>1201083</v>
      </c>
      <c r="T471" s="68">
        <f t="shared" si="555"/>
        <v>213426260.22999999</v>
      </c>
    </row>
    <row r="472" spans="1:20" x14ac:dyDescent="0.25">
      <c r="F472"/>
      <c r="G472"/>
      <c r="H472" s="7"/>
      <c r="K472" s="6"/>
    </row>
    <row r="473" spans="1:20" x14ac:dyDescent="0.25">
      <c r="F473"/>
      <c r="G473"/>
      <c r="H473" s="7"/>
      <c r="J473" s="98">
        <v>188253289.22999999</v>
      </c>
      <c r="K473" s="6"/>
      <c r="L473" s="98">
        <v>201209350.22999999</v>
      </c>
    </row>
    <row r="474" spans="1:20" x14ac:dyDescent="0.25">
      <c r="F474"/>
      <c r="G474"/>
      <c r="H474" s="7"/>
      <c r="K474" s="6"/>
      <c r="N474" s="98">
        <f>N471-L471</f>
        <v>0</v>
      </c>
    </row>
    <row r="475" spans="1:20" x14ac:dyDescent="0.25">
      <c r="F475"/>
      <c r="G475"/>
      <c r="H475" s="7"/>
      <c r="K475" s="6"/>
    </row>
    <row r="476" spans="1:20" x14ac:dyDescent="0.25">
      <c r="F476"/>
      <c r="G476"/>
      <c r="H476" s="7"/>
      <c r="K476" s="6"/>
    </row>
    <row r="477" spans="1:20" x14ac:dyDescent="0.25">
      <c r="F477"/>
      <c r="G477"/>
      <c r="H477" s="7"/>
      <c r="K477" s="6"/>
    </row>
    <row r="478" spans="1:20" x14ac:dyDescent="0.25">
      <c r="F478"/>
      <c r="G478"/>
      <c r="H478" s="7"/>
    </row>
    <row r="479" spans="1:20" x14ac:dyDescent="0.25">
      <c r="F479"/>
      <c r="G479"/>
      <c r="H479" s="7"/>
    </row>
    <row r="480" spans="1:20" x14ac:dyDescent="0.25">
      <c r="F480"/>
      <c r="G480"/>
      <c r="H480" s="7"/>
    </row>
    <row r="481" spans="6:8" x14ac:dyDescent="0.25">
      <c r="F481"/>
      <c r="G481"/>
      <c r="H481" s="7"/>
    </row>
    <row r="482" spans="6:8" x14ac:dyDescent="0.25">
      <c r="H482" s="7"/>
    </row>
    <row r="483" spans="6:8" x14ac:dyDescent="0.25">
      <c r="H483" s="7"/>
    </row>
    <row r="484" spans="6:8" x14ac:dyDescent="0.25">
      <c r="H484" s="7"/>
    </row>
    <row r="485" spans="6:8" x14ac:dyDescent="0.25">
      <c r="H485" s="7"/>
    </row>
    <row r="486" spans="6:8" x14ac:dyDescent="0.25">
      <c r="H486" s="7"/>
    </row>
    <row r="487" spans="6:8" x14ac:dyDescent="0.25">
      <c r="H487" s="7"/>
    </row>
    <row r="488" spans="6:8" x14ac:dyDescent="0.25">
      <c r="H488" s="7"/>
    </row>
    <row r="489" spans="6:8" x14ac:dyDescent="0.25">
      <c r="F489"/>
      <c r="G489"/>
      <c r="H489" s="7"/>
    </row>
    <row r="490" spans="6:8" x14ac:dyDescent="0.25">
      <c r="F490"/>
      <c r="G490"/>
      <c r="H490" s="7"/>
    </row>
    <row r="491" spans="6:8" x14ac:dyDescent="0.25">
      <c r="F491"/>
      <c r="G491"/>
      <c r="H491" s="7"/>
    </row>
    <row r="492" spans="6:8" x14ac:dyDescent="0.25">
      <c r="F492"/>
      <c r="G492"/>
      <c r="H492" s="7"/>
    </row>
    <row r="493" spans="6:8" x14ac:dyDescent="0.25">
      <c r="F493"/>
      <c r="G493"/>
      <c r="H493" s="7"/>
    </row>
    <row r="494" spans="6:8" x14ac:dyDescent="0.25">
      <c r="F494"/>
      <c r="G494"/>
      <c r="H494" s="7"/>
    </row>
    <row r="495" spans="6:8" x14ac:dyDescent="0.25">
      <c r="F495"/>
      <c r="G495"/>
      <c r="H495" s="7"/>
    </row>
    <row r="496" spans="6:8" x14ac:dyDescent="0.25">
      <c r="F496"/>
      <c r="G496"/>
      <c r="H496" s="7"/>
    </row>
    <row r="497" spans="6:8" x14ac:dyDescent="0.25">
      <c r="F497"/>
      <c r="G497"/>
      <c r="H497" s="7"/>
    </row>
    <row r="498" spans="6:8" x14ac:dyDescent="0.25">
      <c r="F498"/>
      <c r="G498"/>
      <c r="H498" s="7"/>
    </row>
    <row r="499" spans="6:8" x14ac:dyDescent="0.25">
      <c r="F499"/>
      <c r="G499"/>
      <c r="H499" s="7"/>
    </row>
    <row r="500" spans="6:8" x14ac:dyDescent="0.25">
      <c r="F500"/>
      <c r="G500"/>
      <c r="H500" s="7"/>
    </row>
    <row r="501" spans="6:8" x14ac:dyDescent="0.25">
      <c r="F501"/>
      <c r="G501"/>
      <c r="H501" s="7"/>
    </row>
    <row r="502" spans="6:8" x14ac:dyDescent="0.25">
      <c r="F502"/>
      <c r="G502"/>
      <c r="H502" s="7"/>
    </row>
    <row r="503" spans="6:8" x14ac:dyDescent="0.25">
      <c r="F503"/>
      <c r="G503"/>
      <c r="H503" s="7"/>
    </row>
    <row r="504" spans="6:8" x14ac:dyDescent="0.25">
      <c r="F504"/>
      <c r="G504"/>
      <c r="H504" s="7"/>
    </row>
    <row r="505" spans="6:8" x14ac:dyDescent="0.25">
      <c r="F505"/>
      <c r="G505"/>
      <c r="H505" s="7"/>
    </row>
    <row r="506" spans="6:8" x14ac:dyDescent="0.25">
      <c r="F506"/>
      <c r="G506"/>
      <c r="H506" s="7"/>
    </row>
    <row r="507" spans="6:8" x14ac:dyDescent="0.25">
      <c r="H507" s="7"/>
    </row>
    <row r="508" spans="6:8" x14ac:dyDescent="0.25">
      <c r="H508" s="7"/>
    </row>
    <row r="509" spans="6:8" x14ac:dyDescent="0.25">
      <c r="H509" s="7"/>
    </row>
    <row r="510" spans="6:8" x14ac:dyDescent="0.25">
      <c r="H510" s="7"/>
    </row>
    <row r="511" spans="6:8" x14ac:dyDescent="0.25">
      <c r="H511" s="7"/>
    </row>
    <row r="512" spans="6:8" x14ac:dyDescent="0.25">
      <c r="H512" s="7"/>
    </row>
    <row r="513" spans="6:8" x14ac:dyDescent="0.25">
      <c r="H513" s="7"/>
    </row>
    <row r="514" spans="6:8" x14ac:dyDescent="0.25">
      <c r="H514" s="7"/>
    </row>
    <row r="515" spans="6:8" x14ac:dyDescent="0.25">
      <c r="F515"/>
      <c r="G515"/>
      <c r="H515" s="7"/>
    </row>
    <row r="516" spans="6:8" x14ac:dyDescent="0.25">
      <c r="F516"/>
      <c r="G516"/>
      <c r="H516" s="7"/>
    </row>
    <row r="517" spans="6:8" x14ac:dyDescent="0.25">
      <c r="F517"/>
      <c r="G517"/>
      <c r="H517" s="7"/>
    </row>
    <row r="518" spans="6:8" x14ac:dyDescent="0.25">
      <c r="F518"/>
      <c r="G518"/>
      <c r="H518" s="7"/>
    </row>
    <row r="519" spans="6:8" x14ac:dyDescent="0.25">
      <c r="F519"/>
      <c r="G519"/>
      <c r="H519" s="7"/>
    </row>
    <row r="520" spans="6:8" x14ac:dyDescent="0.25">
      <c r="F520"/>
      <c r="G520"/>
      <c r="H520" s="7"/>
    </row>
    <row r="521" spans="6:8" x14ac:dyDescent="0.25">
      <c r="H521" s="7"/>
    </row>
    <row r="522" spans="6:8" x14ac:dyDescent="0.25">
      <c r="F522"/>
      <c r="G522"/>
      <c r="H522" s="7"/>
    </row>
    <row r="523" spans="6:8" x14ac:dyDescent="0.25">
      <c r="H523" s="7"/>
    </row>
    <row r="524" spans="6:8" x14ac:dyDescent="0.25">
      <c r="H524" s="7"/>
    </row>
    <row r="525" spans="6:8" x14ac:dyDescent="0.25">
      <c r="F525"/>
      <c r="G525"/>
      <c r="H525" s="7"/>
    </row>
    <row r="526" spans="6:8" x14ac:dyDescent="0.25">
      <c r="H526" s="7"/>
    </row>
    <row r="527" spans="6:8" x14ac:dyDescent="0.25">
      <c r="F527"/>
      <c r="G527"/>
      <c r="H527" s="7"/>
    </row>
    <row r="528" spans="6:8" x14ac:dyDescent="0.25">
      <c r="H528" s="7"/>
    </row>
    <row r="529" spans="6:8" x14ac:dyDescent="0.25">
      <c r="F529"/>
      <c r="G529"/>
      <c r="H529" s="7"/>
    </row>
    <row r="530" spans="6:8" x14ac:dyDescent="0.25">
      <c r="H530" s="7"/>
    </row>
    <row r="531" spans="6:8" x14ac:dyDescent="0.25">
      <c r="H531" s="7"/>
    </row>
    <row r="532" spans="6:8" x14ac:dyDescent="0.25">
      <c r="H532" s="7"/>
    </row>
    <row r="533" spans="6:8" x14ac:dyDescent="0.25">
      <c r="H533" s="7"/>
    </row>
    <row r="534" spans="6:8" x14ac:dyDescent="0.25">
      <c r="H534" s="7"/>
    </row>
    <row r="535" spans="6:8" x14ac:dyDescent="0.25">
      <c r="H535" s="7"/>
    </row>
    <row r="536" spans="6:8" x14ac:dyDescent="0.25">
      <c r="F536"/>
      <c r="G536"/>
      <c r="H536" s="7"/>
    </row>
    <row r="537" spans="6:8" x14ac:dyDescent="0.25">
      <c r="H537" s="7"/>
    </row>
    <row r="538" spans="6:8" x14ac:dyDescent="0.25">
      <c r="H538" s="7"/>
    </row>
    <row r="539" spans="6:8" x14ac:dyDescent="0.25">
      <c r="H539" s="7"/>
    </row>
    <row r="540" spans="6:8" x14ac:dyDescent="0.25">
      <c r="H540" s="7"/>
    </row>
    <row r="541" spans="6:8" x14ac:dyDescent="0.25">
      <c r="H541" s="7"/>
    </row>
    <row r="542" spans="6:8" x14ac:dyDescent="0.25">
      <c r="H542" s="7"/>
    </row>
    <row r="543" spans="6:8" x14ac:dyDescent="0.25">
      <c r="H543" s="7"/>
    </row>
    <row r="548" spans="6:7" x14ac:dyDescent="0.25">
      <c r="F548"/>
      <c r="G548"/>
    </row>
    <row r="549" spans="6:7" x14ac:dyDescent="0.25">
      <c r="F549"/>
      <c r="G549"/>
    </row>
    <row r="550" spans="6:7" x14ac:dyDescent="0.25">
      <c r="F550"/>
      <c r="G550"/>
    </row>
    <row r="551" spans="6:7" x14ac:dyDescent="0.25">
      <c r="F551"/>
      <c r="G551"/>
    </row>
    <row r="552" spans="6:7" x14ac:dyDescent="0.25">
      <c r="F552"/>
      <c r="G552"/>
    </row>
  </sheetData>
  <mergeCells count="206">
    <mergeCell ref="A466:B466"/>
    <mergeCell ref="A467:B467"/>
    <mergeCell ref="A468:B468"/>
    <mergeCell ref="F4:T4"/>
    <mergeCell ref="F2:T2"/>
    <mergeCell ref="F1:T1"/>
    <mergeCell ref="A146:B146"/>
    <mergeCell ref="A147:B147"/>
    <mergeCell ref="A112:B112"/>
    <mergeCell ref="A113:B113"/>
    <mergeCell ref="A114:B114"/>
    <mergeCell ref="A408:B408"/>
    <mergeCell ref="A409:B409"/>
    <mergeCell ref="A419:B419"/>
    <mergeCell ref="A420:B420"/>
    <mergeCell ref="A424:B424"/>
    <mergeCell ref="A430:B430"/>
    <mergeCell ref="A431:B431"/>
    <mergeCell ref="A432:B432"/>
    <mergeCell ref="A437:B437"/>
    <mergeCell ref="A241:B241"/>
    <mergeCell ref="A251:B251"/>
    <mergeCell ref="A255:B255"/>
    <mergeCell ref="A256:B256"/>
    <mergeCell ref="F3:N3"/>
    <mergeCell ref="A74:B74"/>
    <mergeCell ref="A75:B75"/>
    <mergeCell ref="A76:B76"/>
    <mergeCell ref="A92:B92"/>
    <mergeCell ref="A8:B8"/>
    <mergeCell ref="A9:B9"/>
    <mergeCell ref="A10:B10"/>
    <mergeCell ref="A11:B11"/>
    <mergeCell ref="A19:B19"/>
    <mergeCell ref="A34:B34"/>
    <mergeCell ref="A37:B37"/>
    <mergeCell ref="A40:B40"/>
    <mergeCell ref="A41:B41"/>
    <mergeCell ref="A42:B42"/>
    <mergeCell ref="A20:B20"/>
    <mergeCell ref="A21:B21"/>
    <mergeCell ref="A29:B29"/>
    <mergeCell ref="A32:B32"/>
    <mergeCell ref="A33:B33"/>
    <mergeCell ref="A59:B59"/>
    <mergeCell ref="A60:B60"/>
    <mergeCell ref="A63:B63"/>
    <mergeCell ref="A64:B64"/>
    <mergeCell ref="A65:B65"/>
    <mergeCell ref="A50:B50"/>
    <mergeCell ref="A53:B53"/>
    <mergeCell ref="A54:B54"/>
    <mergeCell ref="A55:B55"/>
    <mergeCell ref="A58:B58"/>
    <mergeCell ref="A81:B81"/>
    <mergeCell ref="A84:B84"/>
    <mergeCell ref="A87:B87"/>
    <mergeCell ref="A71:B71"/>
    <mergeCell ref="A97:B97"/>
    <mergeCell ref="A93:B93"/>
    <mergeCell ref="A108:B108"/>
    <mergeCell ref="A90:B90"/>
    <mergeCell ref="A91:B91"/>
    <mergeCell ref="A94:B94"/>
    <mergeCell ref="A98:B98"/>
    <mergeCell ref="A99:B99"/>
    <mergeCell ref="A100:B100"/>
    <mergeCell ref="A106:B106"/>
    <mergeCell ref="A107:B107"/>
    <mergeCell ref="A126:B126"/>
    <mergeCell ref="A129:B129"/>
    <mergeCell ref="A120:B120"/>
    <mergeCell ref="A123:B123"/>
    <mergeCell ref="A111:B111"/>
    <mergeCell ref="A119:B119"/>
    <mergeCell ref="A127:B127"/>
    <mergeCell ref="A128:B128"/>
    <mergeCell ref="A156:B156"/>
    <mergeCell ref="A159:B159"/>
    <mergeCell ref="A132:B132"/>
    <mergeCell ref="A133:B133"/>
    <mergeCell ref="A134:B134"/>
    <mergeCell ref="A135:B135"/>
    <mergeCell ref="A140:B140"/>
    <mergeCell ref="A141:B141"/>
    <mergeCell ref="A151:B151"/>
    <mergeCell ref="A152:B152"/>
    <mergeCell ref="A181:B181"/>
    <mergeCell ref="A190:B190"/>
    <mergeCell ref="A160:B160"/>
    <mergeCell ref="A163:B163"/>
    <mergeCell ref="A166:B166"/>
    <mergeCell ref="A161:B161"/>
    <mergeCell ref="A162:B162"/>
    <mergeCell ref="A169:B169"/>
    <mergeCell ref="A170:B170"/>
    <mergeCell ref="A171:B171"/>
    <mergeCell ref="A176:B176"/>
    <mergeCell ref="A184:B184"/>
    <mergeCell ref="A202:B202"/>
    <mergeCell ref="A205:B205"/>
    <mergeCell ref="A208:B208"/>
    <mergeCell ref="A211:B211"/>
    <mergeCell ref="A214:B214"/>
    <mergeCell ref="A193:B193"/>
    <mergeCell ref="A196:B196"/>
    <mergeCell ref="A199:B199"/>
    <mergeCell ref="A194:B194"/>
    <mergeCell ref="A195:B195"/>
    <mergeCell ref="A228:B228"/>
    <mergeCell ref="A235:B235"/>
    <mergeCell ref="A238:B238"/>
    <mergeCell ref="A217:B217"/>
    <mergeCell ref="A222:B222"/>
    <mergeCell ref="A225:B225"/>
    <mergeCell ref="A220:B220"/>
    <mergeCell ref="A221:B221"/>
    <mergeCell ref="A231:B231"/>
    <mergeCell ref="A257:B257"/>
    <mergeCell ref="A242:B242"/>
    <mergeCell ref="A245:B245"/>
    <mergeCell ref="A248:B248"/>
    <mergeCell ref="A252:B252"/>
    <mergeCell ref="A285:B285"/>
    <mergeCell ref="A288:B288"/>
    <mergeCell ref="A292:B292"/>
    <mergeCell ref="A276:B276"/>
    <mergeCell ref="A280:B280"/>
    <mergeCell ref="A284:B284"/>
    <mergeCell ref="A291:B291"/>
    <mergeCell ref="A260:B260"/>
    <mergeCell ref="A265:B265"/>
    <mergeCell ref="A270:B270"/>
    <mergeCell ref="A279:B279"/>
    <mergeCell ref="A283:B283"/>
    <mergeCell ref="A302:B302"/>
    <mergeCell ref="A297:B297"/>
    <mergeCell ref="A295:B295"/>
    <mergeCell ref="A296:B296"/>
    <mergeCell ref="A300:B300"/>
    <mergeCell ref="A301:B301"/>
    <mergeCell ref="A305:B305"/>
    <mergeCell ref="A313:B313"/>
    <mergeCell ref="A314:B314"/>
    <mergeCell ref="A315:B315"/>
    <mergeCell ref="A329:B329"/>
    <mergeCell ref="A330:B330"/>
    <mergeCell ref="A333:B333"/>
    <mergeCell ref="A336:B336"/>
    <mergeCell ref="A320:B320"/>
    <mergeCell ref="A323:B323"/>
    <mergeCell ref="A326:B326"/>
    <mergeCell ref="A331:B331"/>
    <mergeCell ref="A332:B332"/>
    <mergeCell ref="A369:B369"/>
    <mergeCell ref="A372:B372"/>
    <mergeCell ref="A370:B370"/>
    <mergeCell ref="A371:B371"/>
    <mergeCell ref="A378:B378"/>
    <mergeCell ref="A363:B363"/>
    <mergeCell ref="A346:B346"/>
    <mergeCell ref="A339:B339"/>
    <mergeCell ref="A340:B340"/>
    <mergeCell ref="A341:B341"/>
    <mergeCell ref="A349:B349"/>
    <mergeCell ref="A350:B350"/>
    <mergeCell ref="A351:B351"/>
    <mergeCell ref="A356:B356"/>
    <mergeCell ref="A357:B357"/>
    <mergeCell ref="A358:B358"/>
    <mergeCell ref="A460:B460"/>
    <mergeCell ref="A394:B394"/>
    <mergeCell ref="A398:B398"/>
    <mergeCell ref="A401:B401"/>
    <mergeCell ref="A385:B385"/>
    <mergeCell ref="A386:B386"/>
    <mergeCell ref="A389:B389"/>
    <mergeCell ref="A387:B387"/>
    <mergeCell ref="A388:B388"/>
    <mergeCell ref="A392:B392"/>
    <mergeCell ref="A393:B393"/>
    <mergeCell ref="A397:B397"/>
    <mergeCell ref="A7:B7"/>
    <mergeCell ref="A5:T5"/>
    <mergeCell ref="A454:B454"/>
    <mergeCell ref="A457:B457"/>
    <mergeCell ref="A429:B429"/>
    <mergeCell ref="A413:B413"/>
    <mergeCell ref="A414:B414"/>
    <mergeCell ref="A416:B416"/>
    <mergeCell ref="A417:B417"/>
    <mergeCell ref="A404:B404"/>
    <mergeCell ref="A407:B407"/>
    <mergeCell ref="A410:B410"/>
    <mergeCell ref="A447:B447"/>
    <mergeCell ref="A450:B450"/>
    <mergeCell ref="A453:B453"/>
    <mergeCell ref="A442:B442"/>
    <mergeCell ref="A448:B448"/>
    <mergeCell ref="A449:B449"/>
    <mergeCell ref="A455:B455"/>
    <mergeCell ref="A456:B456"/>
    <mergeCell ref="A375:B375"/>
    <mergeCell ref="A379:B379"/>
    <mergeCell ref="A382:B382"/>
    <mergeCell ref="A366:B366"/>
  </mergeCells>
  <pageMargins left="0.70866141732283472" right="0.51181102362204722" top="0.15748031496062992" bottom="0.15748031496062992"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1"/>
  <sheetViews>
    <sheetView topLeftCell="A279" workbookViewId="0">
      <selection activeCell="U40" sqref="U40"/>
    </sheetView>
  </sheetViews>
  <sheetFormatPr defaultRowHeight="15" x14ac:dyDescent="0.25"/>
  <cols>
    <col min="1" max="1" width="1.42578125" customWidth="1"/>
    <col min="2" max="2" width="63.140625" customWidth="1"/>
    <col min="3" max="4" width="4" hidden="1" customWidth="1"/>
    <col min="5" max="5" width="5.42578125" style="7" customWidth="1"/>
    <col min="6" max="7" width="5" style="7" customWidth="1"/>
    <col min="8" max="8" width="11.28515625" customWidth="1"/>
    <col min="9" max="9" width="5.140625" customWidth="1"/>
    <col min="10" max="10" width="14.5703125" hidden="1" customWidth="1"/>
    <col min="11" max="11" width="13.7109375" hidden="1" customWidth="1"/>
    <col min="12" max="13" width="14.42578125" hidden="1" customWidth="1"/>
    <col min="14" max="14" width="14" hidden="1" customWidth="1"/>
    <col min="15" max="15" width="0" hidden="1" customWidth="1"/>
    <col min="16" max="18" width="14.7109375" hidden="1" customWidth="1"/>
    <col min="19" max="19" width="16.7109375" customWidth="1"/>
    <col min="20" max="20" width="14.140625" hidden="1"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20" ht="12" customHeight="1" x14ac:dyDescent="0.25">
      <c r="E1" s="222" t="s">
        <v>10</v>
      </c>
      <c r="F1" s="222"/>
      <c r="G1" s="222"/>
      <c r="H1" s="222"/>
      <c r="I1" s="222"/>
      <c r="J1" s="222"/>
      <c r="K1" s="222"/>
      <c r="L1" s="222"/>
      <c r="M1" s="222"/>
      <c r="N1" s="222"/>
      <c r="O1" s="222"/>
      <c r="P1" s="222"/>
      <c r="Q1" s="222"/>
    </row>
    <row r="2" spans="1:20" ht="56.25" customHeight="1" x14ac:dyDescent="0.25">
      <c r="E2" s="223" t="s">
        <v>0</v>
      </c>
      <c r="F2" s="223"/>
      <c r="G2" s="223"/>
      <c r="H2" s="223"/>
      <c r="I2" s="223"/>
      <c r="J2" s="223"/>
      <c r="K2" s="223"/>
      <c r="L2" s="223"/>
      <c r="M2" s="223"/>
      <c r="N2" s="223"/>
      <c r="O2" s="223"/>
      <c r="P2" s="223"/>
      <c r="Q2" s="223"/>
      <c r="R2" s="223"/>
      <c r="S2" s="223"/>
      <c r="T2" s="223"/>
    </row>
    <row r="3" spans="1:20" s="1" customFormat="1" ht="12.75" customHeight="1" x14ac:dyDescent="0.25">
      <c r="B3" s="2"/>
      <c r="C3" s="2"/>
      <c r="D3" s="2"/>
      <c r="E3" s="222" t="s">
        <v>648</v>
      </c>
      <c r="F3" s="222"/>
      <c r="G3" s="222"/>
      <c r="H3" s="222"/>
      <c r="I3" s="222"/>
      <c r="J3" s="222"/>
      <c r="K3" s="222"/>
      <c r="L3" s="222"/>
      <c r="M3" s="222"/>
      <c r="N3" s="222"/>
      <c r="O3" s="222"/>
      <c r="P3" s="222"/>
      <c r="Q3" s="222"/>
    </row>
    <row r="4" spans="1:20" s="1" customFormat="1" ht="47.25" customHeight="1" x14ac:dyDescent="0.25">
      <c r="B4" s="2"/>
      <c r="C4" s="2"/>
      <c r="D4" s="2"/>
      <c r="E4" s="223" t="s">
        <v>4</v>
      </c>
      <c r="F4" s="223"/>
      <c r="G4" s="223"/>
      <c r="H4" s="223"/>
      <c r="I4" s="223"/>
      <c r="J4" s="223"/>
      <c r="K4" s="223"/>
      <c r="L4" s="223"/>
      <c r="M4" s="223"/>
      <c r="N4" s="223"/>
      <c r="O4" s="223"/>
      <c r="P4" s="223"/>
      <c r="Q4" s="223"/>
      <c r="R4" s="223"/>
      <c r="S4" s="223"/>
      <c r="T4" s="223"/>
    </row>
    <row r="5" spans="1:20" s="1" customFormat="1" ht="58.5" customHeight="1" x14ac:dyDescent="0.25">
      <c r="A5" s="201" t="s">
        <v>5</v>
      </c>
      <c r="B5" s="201"/>
      <c r="C5" s="201"/>
      <c r="D5" s="201"/>
      <c r="E5" s="201"/>
      <c r="F5" s="201"/>
      <c r="G5" s="201"/>
      <c r="H5" s="201"/>
      <c r="I5" s="201"/>
      <c r="J5" s="201"/>
      <c r="K5" s="201"/>
      <c r="L5" s="201"/>
      <c r="M5" s="201"/>
      <c r="N5" s="201"/>
      <c r="O5" s="201"/>
      <c r="P5" s="201"/>
      <c r="Q5" s="201"/>
      <c r="R5" s="201"/>
      <c r="S5" s="201"/>
      <c r="T5" s="201"/>
    </row>
    <row r="6" spans="1:20" s="1" customFormat="1" ht="6.75" customHeight="1" x14ac:dyDescent="0.2">
      <c r="A6" s="3"/>
      <c r="B6" s="3"/>
      <c r="C6" s="3"/>
      <c r="D6" s="3"/>
      <c r="E6" s="4"/>
      <c r="F6" s="4"/>
      <c r="G6" s="4"/>
      <c r="H6" s="3"/>
      <c r="I6" s="3"/>
      <c r="K6" s="5" t="s">
        <v>3</v>
      </c>
      <c r="L6" s="4"/>
      <c r="Q6" s="165" t="s">
        <v>615</v>
      </c>
    </row>
    <row r="7" spans="1:20" s="97" customFormat="1" ht="22.5" customHeight="1" x14ac:dyDescent="0.25">
      <c r="A7" s="233" t="s">
        <v>12</v>
      </c>
      <c r="B7" s="233"/>
      <c r="C7" s="153"/>
      <c r="D7" s="153"/>
      <c r="E7" s="153"/>
      <c r="F7" s="73" t="s">
        <v>573</v>
      </c>
      <c r="G7" s="73" t="s">
        <v>574</v>
      </c>
      <c r="H7" s="73" t="s">
        <v>575</v>
      </c>
      <c r="I7" s="73" t="s">
        <v>576</v>
      </c>
      <c r="J7" s="153" t="s">
        <v>577</v>
      </c>
      <c r="K7" s="99" t="s">
        <v>579</v>
      </c>
      <c r="L7" s="153" t="s">
        <v>580</v>
      </c>
      <c r="M7" s="99" t="s">
        <v>581</v>
      </c>
      <c r="N7" s="153" t="s">
        <v>582</v>
      </c>
      <c r="O7" s="99" t="s">
        <v>583</v>
      </c>
      <c r="P7" s="153" t="s">
        <v>619</v>
      </c>
      <c r="Q7" s="99" t="s">
        <v>645</v>
      </c>
      <c r="R7" s="153" t="s">
        <v>653</v>
      </c>
      <c r="S7" s="196" t="s">
        <v>654</v>
      </c>
      <c r="T7" s="153" t="s">
        <v>631</v>
      </c>
    </row>
    <row r="8" spans="1:20" s="97" customFormat="1" ht="14.25" customHeight="1" x14ac:dyDescent="0.25">
      <c r="A8" s="234" t="s">
        <v>584</v>
      </c>
      <c r="B8" s="234"/>
      <c r="C8" s="189"/>
      <c r="D8" s="189"/>
      <c r="E8" s="189">
        <v>851</v>
      </c>
      <c r="F8" s="100"/>
      <c r="G8" s="100"/>
      <c r="H8" s="100"/>
      <c r="I8" s="100"/>
      <c r="J8" s="101">
        <f t="shared" ref="J8:T8" si="0">J9+J60+J74+J94+J109+J127+J171+J200</f>
        <v>29239540</v>
      </c>
      <c r="K8" s="101">
        <f t="shared" si="0"/>
        <v>9908141</v>
      </c>
      <c r="L8" s="101">
        <f t="shared" si="0"/>
        <v>39147681</v>
      </c>
      <c r="M8" s="101">
        <f t="shared" si="0"/>
        <v>-187536</v>
      </c>
      <c r="N8" s="101">
        <f t="shared" si="0"/>
        <v>38960145</v>
      </c>
      <c r="O8" s="101">
        <f t="shared" si="0"/>
        <v>0</v>
      </c>
      <c r="P8" s="101">
        <f t="shared" si="0"/>
        <v>38960145</v>
      </c>
      <c r="Q8" s="101">
        <f t="shared" si="0"/>
        <v>9562490</v>
      </c>
      <c r="R8" s="101">
        <f t="shared" si="0"/>
        <v>48522635</v>
      </c>
      <c r="S8" s="101">
        <f t="shared" si="0"/>
        <v>500000</v>
      </c>
      <c r="T8" s="101">
        <f t="shared" si="0"/>
        <v>49022635</v>
      </c>
    </row>
    <row r="9" spans="1:20" s="66" customFormat="1" ht="12.75" customHeight="1" x14ac:dyDescent="0.25">
      <c r="A9" s="226" t="s">
        <v>229</v>
      </c>
      <c r="B9" s="226"/>
      <c r="C9" s="183"/>
      <c r="D9" s="183"/>
      <c r="E9" s="33">
        <v>851</v>
      </c>
      <c r="F9" s="64" t="s">
        <v>230</v>
      </c>
      <c r="G9" s="64"/>
      <c r="H9" s="64"/>
      <c r="I9" s="64"/>
      <c r="J9" s="65">
        <f>J10+J31+J36</f>
        <v>12704700</v>
      </c>
      <c r="K9" s="65">
        <f t="shared" ref="K9:T9" si="1">K10+K31+K36</f>
        <v>2044100</v>
      </c>
      <c r="L9" s="65">
        <f t="shared" si="1"/>
        <v>14748800</v>
      </c>
      <c r="M9" s="65">
        <f t="shared" si="1"/>
        <v>-4000</v>
      </c>
      <c r="N9" s="65">
        <f t="shared" si="1"/>
        <v>14744800</v>
      </c>
      <c r="O9" s="65">
        <f t="shared" si="1"/>
        <v>0</v>
      </c>
      <c r="P9" s="65">
        <f t="shared" si="1"/>
        <v>14744800</v>
      </c>
      <c r="Q9" s="65">
        <f t="shared" si="1"/>
        <v>0</v>
      </c>
      <c r="R9" s="65">
        <f t="shared" si="1"/>
        <v>14744800</v>
      </c>
      <c r="S9" s="65">
        <f t="shared" si="1"/>
        <v>2158300</v>
      </c>
      <c r="T9" s="65">
        <f t="shared" si="1"/>
        <v>16903100</v>
      </c>
    </row>
    <row r="10" spans="1:20" s="69" customFormat="1" ht="12.75" hidden="1" customHeight="1" x14ac:dyDescent="0.25">
      <c r="A10" s="228" t="s">
        <v>252</v>
      </c>
      <c r="B10" s="228"/>
      <c r="C10" s="188"/>
      <c r="D10" s="188"/>
      <c r="E10" s="33">
        <v>851</v>
      </c>
      <c r="F10" s="67" t="s">
        <v>230</v>
      </c>
      <c r="G10" s="67" t="s">
        <v>253</v>
      </c>
      <c r="H10" s="67"/>
      <c r="I10" s="67"/>
      <c r="J10" s="68">
        <f>J11+J23</f>
        <v>10257700</v>
      </c>
      <c r="K10" s="68">
        <f t="shared" ref="K10:T10" si="2">K11+K23</f>
        <v>1494100</v>
      </c>
      <c r="L10" s="68">
        <f t="shared" si="2"/>
        <v>11751800</v>
      </c>
      <c r="M10" s="68">
        <f t="shared" si="2"/>
        <v>0</v>
      </c>
      <c r="N10" s="68">
        <f t="shared" si="2"/>
        <v>11751800</v>
      </c>
      <c r="O10" s="68">
        <f t="shared" si="2"/>
        <v>0</v>
      </c>
      <c r="P10" s="68">
        <f t="shared" si="2"/>
        <v>11751800</v>
      </c>
      <c r="Q10" s="68">
        <f t="shared" si="2"/>
        <v>0</v>
      </c>
      <c r="R10" s="68">
        <f t="shared" si="2"/>
        <v>11751800</v>
      </c>
      <c r="S10" s="68">
        <f t="shared" si="2"/>
        <v>0</v>
      </c>
      <c r="T10" s="68">
        <f t="shared" si="2"/>
        <v>11751800</v>
      </c>
    </row>
    <row r="11" spans="1:20" s="1" customFormat="1" ht="12.75" hidden="1" customHeight="1" x14ac:dyDescent="0.25">
      <c r="A11" s="224" t="s">
        <v>233</v>
      </c>
      <c r="B11" s="224"/>
      <c r="C11" s="182"/>
      <c r="D11" s="182"/>
      <c r="E11" s="33">
        <v>851</v>
      </c>
      <c r="F11" s="70" t="s">
        <v>230</v>
      </c>
      <c r="G11" s="70" t="s">
        <v>253</v>
      </c>
      <c r="H11" s="70" t="s">
        <v>254</v>
      </c>
      <c r="I11" s="70"/>
      <c r="J11" s="71">
        <f>J12+J20</f>
        <v>10238700</v>
      </c>
      <c r="K11" s="71">
        <f t="shared" ref="K11:T11" si="3">K12+K20</f>
        <v>1494100</v>
      </c>
      <c r="L11" s="71">
        <f t="shared" si="3"/>
        <v>11732800</v>
      </c>
      <c r="M11" s="71">
        <f t="shared" si="3"/>
        <v>0</v>
      </c>
      <c r="N11" s="71">
        <f t="shared" si="3"/>
        <v>11732800</v>
      </c>
      <c r="O11" s="71">
        <f t="shared" si="3"/>
        <v>0</v>
      </c>
      <c r="P11" s="71">
        <f t="shared" si="3"/>
        <v>11732800</v>
      </c>
      <c r="Q11" s="71">
        <f t="shared" si="3"/>
        <v>0</v>
      </c>
      <c r="R11" s="71">
        <f t="shared" si="3"/>
        <v>11732800</v>
      </c>
      <c r="S11" s="71">
        <f t="shared" si="3"/>
        <v>0</v>
      </c>
      <c r="T11" s="71">
        <f t="shared" si="3"/>
        <v>11732800</v>
      </c>
    </row>
    <row r="12" spans="1:20" s="1" customFormat="1" ht="12.75" hidden="1" customHeight="1" x14ac:dyDescent="0.25">
      <c r="A12" s="224" t="s">
        <v>235</v>
      </c>
      <c r="B12" s="224"/>
      <c r="C12" s="182"/>
      <c r="D12" s="182"/>
      <c r="E12" s="33">
        <v>851</v>
      </c>
      <c r="F12" s="70" t="s">
        <v>230</v>
      </c>
      <c r="G12" s="70" t="s">
        <v>253</v>
      </c>
      <c r="H12" s="70" t="s">
        <v>236</v>
      </c>
      <c r="I12" s="70"/>
      <c r="J12" s="71">
        <f>J13+J15+J17</f>
        <v>9520900</v>
      </c>
      <c r="K12" s="71">
        <f t="shared" ref="K12:T12" si="4">K13+K15+K17</f>
        <v>1266000</v>
      </c>
      <c r="L12" s="71">
        <f t="shared" si="4"/>
        <v>10786900</v>
      </c>
      <c r="M12" s="71">
        <f t="shared" si="4"/>
        <v>0</v>
      </c>
      <c r="N12" s="71">
        <f t="shared" si="4"/>
        <v>10786900</v>
      </c>
      <c r="O12" s="71">
        <f t="shared" si="4"/>
        <v>0</v>
      </c>
      <c r="P12" s="71">
        <f t="shared" si="4"/>
        <v>10786900</v>
      </c>
      <c r="Q12" s="71">
        <f t="shared" si="4"/>
        <v>0</v>
      </c>
      <c r="R12" s="71">
        <f t="shared" si="4"/>
        <v>10786900</v>
      </c>
      <c r="S12" s="71">
        <f t="shared" si="4"/>
        <v>0</v>
      </c>
      <c r="T12" s="71">
        <f t="shared" si="4"/>
        <v>10786900</v>
      </c>
    </row>
    <row r="13" spans="1:20" s="1" customFormat="1" ht="38.25" hidden="1" x14ac:dyDescent="0.25">
      <c r="A13" s="182"/>
      <c r="B13" s="182" t="s">
        <v>237</v>
      </c>
      <c r="C13" s="182"/>
      <c r="D13" s="182"/>
      <c r="E13" s="33">
        <v>851</v>
      </c>
      <c r="F13" s="70" t="s">
        <v>238</v>
      </c>
      <c r="G13" s="70" t="s">
        <v>253</v>
      </c>
      <c r="H13" s="70" t="s">
        <v>236</v>
      </c>
      <c r="I13" s="70" t="s">
        <v>239</v>
      </c>
      <c r="J13" s="71">
        <f>J14</f>
        <v>6346500</v>
      </c>
      <c r="K13" s="71">
        <f t="shared" ref="K13:T13" si="5">K14</f>
        <v>924000</v>
      </c>
      <c r="L13" s="71">
        <f t="shared" si="5"/>
        <v>7270500</v>
      </c>
      <c r="M13" s="71">
        <f t="shared" si="5"/>
        <v>0</v>
      </c>
      <c r="N13" s="71">
        <f t="shared" si="5"/>
        <v>7270500</v>
      </c>
      <c r="O13" s="71">
        <f t="shared" si="5"/>
        <v>0</v>
      </c>
      <c r="P13" s="71">
        <f t="shared" si="5"/>
        <v>7270500</v>
      </c>
      <c r="Q13" s="71">
        <f t="shared" si="5"/>
        <v>0</v>
      </c>
      <c r="R13" s="71">
        <f t="shared" si="5"/>
        <v>7270500</v>
      </c>
      <c r="S13" s="71">
        <f t="shared" si="5"/>
        <v>0</v>
      </c>
      <c r="T13" s="71">
        <f t="shared" si="5"/>
        <v>7270500</v>
      </c>
    </row>
    <row r="14" spans="1:20" s="1" customFormat="1" ht="12.75" hidden="1" x14ac:dyDescent="0.25">
      <c r="A14" s="72"/>
      <c r="B14" s="186" t="s">
        <v>240</v>
      </c>
      <c r="C14" s="186"/>
      <c r="D14" s="186"/>
      <c r="E14" s="33">
        <v>851</v>
      </c>
      <c r="F14" s="70" t="s">
        <v>230</v>
      </c>
      <c r="G14" s="70" t="s">
        <v>253</v>
      </c>
      <c r="H14" s="70" t="s">
        <v>236</v>
      </c>
      <c r="I14" s="70" t="s">
        <v>241</v>
      </c>
      <c r="J14" s="71">
        <f>6346456+44</f>
        <v>6346500</v>
      </c>
      <c r="K14" s="71">
        <v>924000</v>
      </c>
      <c r="L14" s="71">
        <f t="shared" ref="L14:L81" si="6">J14+K14</f>
        <v>7270500</v>
      </c>
      <c r="M14" s="71"/>
      <c r="N14" s="71">
        <f t="shared" ref="N14" si="7">L14+M14</f>
        <v>7270500</v>
      </c>
      <c r="O14" s="71"/>
      <c r="P14" s="71">
        <f t="shared" ref="P14" si="8">N14+O14</f>
        <v>7270500</v>
      </c>
      <c r="Q14" s="71"/>
      <c r="R14" s="71">
        <f t="shared" ref="R14" si="9">P14+Q14</f>
        <v>7270500</v>
      </c>
      <c r="S14" s="71"/>
      <c r="T14" s="71">
        <f t="shared" ref="T14" si="10">R14+S14</f>
        <v>7270500</v>
      </c>
    </row>
    <row r="15" spans="1:20" s="1" customFormat="1" ht="12.75" hidden="1" x14ac:dyDescent="0.25">
      <c r="A15" s="72"/>
      <c r="B15" s="186" t="s">
        <v>242</v>
      </c>
      <c r="C15" s="186"/>
      <c r="D15" s="186"/>
      <c r="E15" s="33">
        <v>851</v>
      </c>
      <c r="F15" s="70" t="s">
        <v>230</v>
      </c>
      <c r="G15" s="70" t="s">
        <v>253</v>
      </c>
      <c r="H15" s="70" t="s">
        <v>236</v>
      </c>
      <c r="I15" s="70" t="s">
        <v>243</v>
      </c>
      <c r="J15" s="71">
        <f>J16</f>
        <v>2929800</v>
      </c>
      <c r="K15" s="71">
        <f t="shared" ref="K15:T15" si="11">K16</f>
        <v>342000</v>
      </c>
      <c r="L15" s="71">
        <f t="shared" si="11"/>
        <v>3271800</v>
      </c>
      <c r="M15" s="71">
        <f t="shared" si="11"/>
        <v>0</v>
      </c>
      <c r="N15" s="71">
        <f t="shared" si="11"/>
        <v>3271800</v>
      </c>
      <c r="O15" s="71">
        <f t="shared" si="11"/>
        <v>0</v>
      </c>
      <c r="P15" s="71">
        <f t="shared" si="11"/>
        <v>3271800</v>
      </c>
      <c r="Q15" s="71">
        <f t="shared" si="11"/>
        <v>0</v>
      </c>
      <c r="R15" s="71">
        <f t="shared" si="11"/>
        <v>3271800</v>
      </c>
      <c r="S15" s="71">
        <f t="shared" si="11"/>
        <v>0</v>
      </c>
      <c r="T15" s="71">
        <f t="shared" si="11"/>
        <v>3271800</v>
      </c>
    </row>
    <row r="16" spans="1:20" s="1" customFormat="1" ht="25.5" hidden="1" x14ac:dyDescent="0.25">
      <c r="A16" s="72"/>
      <c r="B16" s="182" t="s">
        <v>244</v>
      </c>
      <c r="C16" s="182"/>
      <c r="D16" s="182"/>
      <c r="E16" s="33">
        <v>851</v>
      </c>
      <c r="F16" s="70" t="s">
        <v>230</v>
      </c>
      <c r="G16" s="70" t="s">
        <v>253</v>
      </c>
      <c r="H16" s="70" t="s">
        <v>236</v>
      </c>
      <c r="I16" s="70" t="s">
        <v>245</v>
      </c>
      <c r="J16" s="71">
        <f>2929767+33</f>
        <v>2929800</v>
      </c>
      <c r="K16" s="71">
        <v>342000</v>
      </c>
      <c r="L16" s="71">
        <f t="shared" si="6"/>
        <v>3271800</v>
      </c>
      <c r="M16" s="71"/>
      <c r="N16" s="71">
        <f t="shared" ref="N16" si="12">L16+M16</f>
        <v>3271800</v>
      </c>
      <c r="O16" s="71"/>
      <c r="P16" s="71">
        <f t="shared" ref="P16" si="13">N16+O16</f>
        <v>3271800</v>
      </c>
      <c r="Q16" s="71"/>
      <c r="R16" s="71">
        <f t="shared" ref="R16" si="14">P16+Q16</f>
        <v>3271800</v>
      </c>
      <c r="S16" s="71"/>
      <c r="T16" s="71">
        <f t="shared" ref="T16" si="15">R16+S16</f>
        <v>3271800</v>
      </c>
    </row>
    <row r="17" spans="1:20" s="1" customFormat="1" ht="12.75" hidden="1" x14ac:dyDescent="0.25">
      <c r="A17" s="72"/>
      <c r="B17" s="182" t="s">
        <v>246</v>
      </c>
      <c r="C17" s="182"/>
      <c r="D17" s="182"/>
      <c r="E17" s="33">
        <v>851</v>
      </c>
      <c r="F17" s="70" t="s">
        <v>230</v>
      </c>
      <c r="G17" s="70" t="s">
        <v>253</v>
      </c>
      <c r="H17" s="70" t="s">
        <v>236</v>
      </c>
      <c r="I17" s="70" t="s">
        <v>247</v>
      </c>
      <c r="J17" s="71">
        <f>J18+J19</f>
        <v>244600</v>
      </c>
      <c r="K17" s="71">
        <f t="shared" ref="K17:T17" si="16">K18+K19</f>
        <v>0</v>
      </c>
      <c r="L17" s="71">
        <f t="shared" si="16"/>
        <v>244600</v>
      </c>
      <c r="M17" s="71">
        <f t="shared" si="16"/>
        <v>0</v>
      </c>
      <c r="N17" s="71">
        <f t="shared" si="16"/>
        <v>244600</v>
      </c>
      <c r="O17" s="71">
        <f t="shared" si="16"/>
        <v>0</v>
      </c>
      <c r="P17" s="71">
        <f t="shared" si="16"/>
        <v>244600</v>
      </c>
      <c r="Q17" s="71">
        <f t="shared" si="16"/>
        <v>0</v>
      </c>
      <c r="R17" s="71">
        <f t="shared" si="16"/>
        <v>244600</v>
      </c>
      <c r="S17" s="71">
        <f t="shared" si="16"/>
        <v>0</v>
      </c>
      <c r="T17" s="71">
        <f t="shared" si="16"/>
        <v>244600</v>
      </c>
    </row>
    <row r="18" spans="1:20" s="1" customFormat="1" ht="25.5" hidden="1" x14ac:dyDescent="0.25">
      <c r="A18" s="72"/>
      <c r="B18" s="182" t="s">
        <v>248</v>
      </c>
      <c r="C18" s="182"/>
      <c r="D18" s="182"/>
      <c r="E18" s="33">
        <v>851</v>
      </c>
      <c r="F18" s="70" t="s">
        <v>230</v>
      </c>
      <c r="G18" s="70" t="s">
        <v>253</v>
      </c>
      <c r="H18" s="70" t="s">
        <v>236</v>
      </c>
      <c r="I18" s="70" t="s">
        <v>249</v>
      </c>
      <c r="J18" s="71">
        <v>150000</v>
      </c>
      <c r="K18" s="71"/>
      <c r="L18" s="71">
        <f t="shared" si="6"/>
        <v>150000</v>
      </c>
      <c r="M18" s="71"/>
      <c r="N18" s="71">
        <f t="shared" ref="N18:N19" si="17">L18+M18</f>
        <v>150000</v>
      </c>
      <c r="O18" s="71"/>
      <c r="P18" s="71">
        <f t="shared" ref="P18:P19" si="18">N18+O18</f>
        <v>150000</v>
      </c>
      <c r="Q18" s="71"/>
      <c r="R18" s="71">
        <f t="shared" ref="R18:R19" si="19">P18+Q18</f>
        <v>150000</v>
      </c>
      <c r="S18" s="71"/>
      <c r="T18" s="71">
        <f t="shared" ref="T18:T19" si="20">R18+S18</f>
        <v>150000</v>
      </c>
    </row>
    <row r="19" spans="1:20" s="1" customFormat="1" ht="12.75" hidden="1" x14ac:dyDescent="0.25">
      <c r="A19" s="72"/>
      <c r="B19" s="182" t="s">
        <v>250</v>
      </c>
      <c r="C19" s="182"/>
      <c r="D19" s="182"/>
      <c r="E19" s="33">
        <v>851</v>
      </c>
      <c r="F19" s="70" t="s">
        <v>230</v>
      </c>
      <c r="G19" s="70" t="s">
        <v>253</v>
      </c>
      <c r="H19" s="70" t="s">
        <v>236</v>
      </c>
      <c r="I19" s="70" t="s">
        <v>251</v>
      </c>
      <c r="J19" s="71">
        <v>94600</v>
      </c>
      <c r="K19" s="71"/>
      <c r="L19" s="71">
        <f t="shared" si="6"/>
        <v>94600</v>
      </c>
      <c r="M19" s="71"/>
      <c r="N19" s="71">
        <f t="shared" si="17"/>
        <v>94600</v>
      </c>
      <c r="O19" s="71"/>
      <c r="P19" s="71">
        <f t="shared" si="18"/>
        <v>94600</v>
      </c>
      <c r="Q19" s="71"/>
      <c r="R19" s="71">
        <f t="shared" si="19"/>
        <v>94600</v>
      </c>
      <c r="S19" s="71"/>
      <c r="T19" s="71">
        <f t="shared" si="20"/>
        <v>94600</v>
      </c>
    </row>
    <row r="20" spans="1:20" s="1" customFormat="1" ht="12.75" hidden="1" customHeight="1" x14ac:dyDescent="0.25">
      <c r="A20" s="224" t="s">
        <v>255</v>
      </c>
      <c r="B20" s="224"/>
      <c r="C20" s="182"/>
      <c r="D20" s="182"/>
      <c r="E20" s="33">
        <v>851</v>
      </c>
      <c r="F20" s="70" t="s">
        <v>230</v>
      </c>
      <c r="G20" s="70" t="s">
        <v>253</v>
      </c>
      <c r="H20" s="70" t="s">
        <v>256</v>
      </c>
      <c r="I20" s="70"/>
      <c r="J20" s="71">
        <f t="shared" ref="J20:T21" si="21">J21</f>
        <v>717800</v>
      </c>
      <c r="K20" s="71">
        <f t="shared" si="21"/>
        <v>228100</v>
      </c>
      <c r="L20" s="71">
        <f t="shared" si="21"/>
        <v>945900</v>
      </c>
      <c r="M20" s="71">
        <f t="shared" si="21"/>
        <v>0</v>
      </c>
      <c r="N20" s="71">
        <f t="shared" si="21"/>
        <v>945900</v>
      </c>
      <c r="O20" s="71">
        <f t="shared" si="21"/>
        <v>0</v>
      </c>
      <c r="P20" s="71">
        <f t="shared" si="21"/>
        <v>945900</v>
      </c>
      <c r="Q20" s="71">
        <f t="shared" si="21"/>
        <v>0</v>
      </c>
      <c r="R20" s="71">
        <f t="shared" si="21"/>
        <v>945900</v>
      </c>
      <c r="S20" s="71">
        <f t="shared" si="21"/>
        <v>0</v>
      </c>
      <c r="T20" s="71">
        <f t="shared" si="21"/>
        <v>945900</v>
      </c>
    </row>
    <row r="21" spans="1:20" s="1" customFormat="1" ht="38.25" hidden="1" x14ac:dyDescent="0.25">
      <c r="A21" s="182"/>
      <c r="B21" s="182" t="s">
        <v>237</v>
      </c>
      <c r="C21" s="182"/>
      <c r="D21" s="182"/>
      <c r="E21" s="33">
        <v>851</v>
      </c>
      <c r="F21" s="70" t="s">
        <v>238</v>
      </c>
      <c r="G21" s="70" t="s">
        <v>253</v>
      </c>
      <c r="H21" s="70" t="s">
        <v>256</v>
      </c>
      <c r="I21" s="70" t="s">
        <v>239</v>
      </c>
      <c r="J21" s="71">
        <f t="shared" si="21"/>
        <v>717800</v>
      </c>
      <c r="K21" s="71">
        <f t="shared" si="21"/>
        <v>228100</v>
      </c>
      <c r="L21" s="71">
        <f t="shared" si="21"/>
        <v>945900</v>
      </c>
      <c r="M21" s="71">
        <f t="shared" si="21"/>
        <v>0</v>
      </c>
      <c r="N21" s="71">
        <f t="shared" si="21"/>
        <v>945900</v>
      </c>
      <c r="O21" s="71">
        <f t="shared" si="21"/>
        <v>0</v>
      </c>
      <c r="P21" s="71">
        <f t="shared" si="21"/>
        <v>945900</v>
      </c>
      <c r="Q21" s="71">
        <f t="shared" si="21"/>
        <v>0</v>
      </c>
      <c r="R21" s="71">
        <f t="shared" si="21"/>
        <v>945900</v>
      </c>
      <c r="S21" s="71">
        <f t="shared" si="21"/>
        <v>0</v>
      </c>
      <c r="T21" s="71">
        <f t="shared" si="21"/>
        <v>945900</v>
      </c>
    </row>
    <row r="22" spans="1:20" s="1" customFormat="1" ht="12.75" hidden="1" x14ac:dyDescent="0.25">
      <c r="A22" s="72"/>
      <c r="B22" s="186" t="s">
        <v>240</v>
      </c>
      <c r="C22" s="186"/>
      <c r="D22" s="186"/>
      <c r="E22" s="33">
        <v>851</v>
      </c>
      <c r="F22" s="70" t="s">
        <v>230</v>
      </c>
      <c r="G22" s="70" t="s">
        <v>253</v>
      </c>
      <c r="H22" s="70" t="s">
        <v>256</v>
      </c>
      <c r="I22" s="70" t="s">
        <v>241</v>
      </c>
      <c r="J22" s="71">
        <f>717741+59</f>
        <v>717800</v>
      </c>
      <c r="K22" s="71">
        <v>228100</v>
      </c>
      <c r="L22" s="71">
        <f t="shared" si="6"/>
        <v>945900</v>
      </c>
      <c r="M22" s="71"/>
      <c r="N22" s="71">
        <f t="shared" ref="N22" si="22">L22+M22</f>
        <v>945900</v>
      </c>
      <c r="O22" s="71"/>
      <c r="P22" s="71">
        <f t="shared" ref="P22" si="23">N22+O22</f>
        <v>945900</v>
      </c>
      <c r="Q22" s="71"/>
      <c r="R22" s="71">
        <f t="shared" ref="R22" si="24">P22+Q22</f>
        <v>945900</v>
      </c>
      <c r="S22" s="71"/>
      <c r="T22" s="71">
        <f t="shared" ref="T22" si="25">R22+S22</f>
        <v>945900</v>
      </c>
    </row>
    <row r="23" spans="1:20" s="1" customFormat="1" ht="12.75" hidden="1" customHeight="1" x14ac:dyDescent="0.25">
      <c r="A23" s="224" t="s">
        <v>257</v>
      </c>
      <c r="B23" s="224"/>
      <c r="C23" s="182"/>
      <c r="D23" s="182"/>
      <c r="E23" s="33">
        <v>851</v>
      </c>
      <c r="F23" s="70" t="s">
        <v>230</v>
      </c>
      <c r="G23" s="70" t="s">
        <v>253</v>
      </c>
      <c r="H23" s="70" t="s">
        <v>258</v>
      </c>
      <c r="I23" s="70"/>
      <c r="J23" s="71">
        <f>J24</f>
        <v>19000</v>
      </c>
      <c r="K23" s="71">
        <f t="shared" ref="K23:T23" si="26">K24</f>
        <v>0</v>
      </c>
      <c r="L23" s="71">
        <f t="shared" si="26"/>
        <v>19000</v>
      </c>
      <c r="M23" s="71">
        <f t="shared" si="26"/>
        <v>0</v>
      </c>
      <c r="N23" s="71">
        <f t="shared" si="26"/>
        <v>19000</v>
      </c>
      <c r="O23" s="71">
        <f t="shared" si="26"/>
        <v>0</v>
      </c>
      <c r="P23" s="71">
        <f t="shared" si="26"/>
        <v>19000</v>
      </c>
      <c r="Q23" s="71">
        <f t="shared" si="26"/>
        <v>0</v>
      </c>
      <c r="R23" s="71">
        <f t="shared" si="26"/>
        <v>19000</v>
      </c>
      <c r="S23" s="71">
        <f t="shared" si="26"/>
        <v>0</v>
      </c>
      <c r="T23" s="71">
        <f t="shared" si="26"/>
        <v>19000</v>
      </c>
    </row>
    <row r="24" spans="1:20" s="1" customFormat="1" ht="12.75" hidden="1" customHeight="1" x14ac:dyDescent="0.25">
      <c r="A24" s="206" t="s">
        <v>259</v>
      </c>
      <c r="B24" s="207"/>
      <c r="C24" s="174"/>
      <c r="D24" s="174"/>
      <c r="E24" s="33">
        <v>851</v>
      </c>
      <c r="F24" s="70" t="s">
        <v>230</v>
      </c>
      <c r="G24" s="70" t="s">
        <v>253</v>
      </c>
      <c r="H24" s="70" t="s">
        <v>260</v>
      </c>
      <c r="I24" s="70"/>
      <c r="J24" s="71">
        <f>J25+J28</f>
        <v>19000</v>
      </c>
      <c r="K24" s="71">
        <f t="shared" ref="K24:T24" si="27">K25+K28</f>
        <v>0</v>
      </c>
      <c r="L24" s="71">
        <f t="shared" si="27"/>
        <v>19000</v>
      </c>
      <c r="M24" s="71">
        <f t="shared" si="27"/>
        <v>0</v>
      </c>
      <c r="N24" s="71">
        <f t="shared" si="27"/>
        <v>19000</v>
      </c>
      <c r="O24" s="71">
        <f t="shared" si="27"/>
        <v>0</v>
      </c>
      <c r="P24" s="71">
        <f t="shared" si="27"/>
        <v>19000</v>
      </c>
      <c r="Q24" s="71">
        <f t="shared" si="27"/>
        <v>0</v>
      </c>
      <c r="R24" s="71">
        <f t="shared" si="27"/>
        <v>19000</v>
      </c>
      <c r="S24" s="71">
        <f t="shared" si="27"/>
        <v>0</v>
      </c>
      <c r="T24" s="71">
        <f t="shared" si="27"/>
        <v>19000</v>
      </c>
    </row>
    <row r="25" spans="1:20" s="1" customFormat="1" ht="12.75" hidden="1" customHeight="1" x14ac:dyDescent="0.25">
      <c r="A25" s="224" t="s">
        <v>261</v>
      </c>
      <c r="B25" s="224"/>
      <c r="C25" s="182"/>
      <c r="D25" s="182"/>
      <c r="E25" s="33">
        <v>851</v>
      </c>
      <c r="F25" s="70" t="s">
        <v>230</v>
      </c>
      <c r="G25" s="70" t="s">
        <v>253</v>
      </c>
      <c r="H25" s="70" t="s">
        <v>262</v>
      </c>
      <c r="I25" s="70"/>
      <c r="J25" s="71">
        <f>J26</f>
        <v>15500</v>
      </c>
      <c r="K25" s="71">
        <f t="shared" ref="K25:T26" si="28">K26</f>
        <v>0</v>
      </c>
      <c r="L25" s="71">
        <f t="shared" si="28"/>
        <v>15500</v>
      </c>
      <c r="M25" s="71">
        <f t="shared" si="28"/>
        <v>0</v>
      </c>
      <c r="N25" s="71">
        <f t="shared" si="28"/>
        <v>15500</v>
      </c>
      <c r="O25" s="71">
        <f t="shared" si="28"/>
        <v>0</v>
      </c>
      <c r="P25" s="71">
        <f t="shared" si="28"/>
        <v>15500</v>
      </c>
      <c r="Q25" s="71">
        <f t="shared" si="28"/>
        <v>0</v>
      </c>
      <c r="R25" s="71">
        <f t="shared" si="28"/>
        <v>15500</v>
      </c>
      <c r="S25" s="71">
        <f t="shared" si="28"/>
        <v>0</v>
      </c>
      <c r="T25" s="71">
        <f t="shared" si="28"/>
        <v>15500</v>
      </c>
    </row>
    <row r="26" spans="1:20" s="1" customFormat="1" ht="12.75" hidden="1" x14ac:dyDescent="0.25">
      <c r="A26" s="72"/>
      <c r="B26" s="186" t="s">
        <v>242</v>
      </c>
      <c r="C26" s="186"/>
      <c r="D26" s="186"/>
      <c r="E26" s="33">
        <v>851</v>
      </c>
      <c r="F26" s="70" t="s">
        <v>230</v>
      </c>
      <c r="G26" s="70" t="s">
        <v>253</v>
      </c>
      <c r="H26" s="70" t="s">
        <v>262</v>
      </c>
      <c r="I26" s="70" t="s">
        <v>243</v>
      </c>
      <c r="J26" s="71">
        <f>J27</f>
        <v>15500</v>
      </c>
      <c r="K26" s="71">
        <f t="shared" si="28"/>
        <v>0</v>
      </c>
      <c r="L26" s="71">
        <f t="shared" si="28"/>
        <v>15500</v>
      </c>
      <c r="M26" s="71">
        <f t="shared" si="28"/>
        <v>0</v>
      </c>
      <c r="N26" s="71">
        <f t="shared" si="28"/>
        <v>15500</v>
      </c>
      <c r="O26" s="71">
        <f t="shared" si="28"/>
        <v>0</v>
      </c>
      <c r="P26" s="71">
        <f t="shared" si="28"/>
        <v>15500</v>
      </c>
      <c r="Q26" s="71">
        <f t="shared" si="28"/>
        <v>0</v>
      </c>
      <c r="R26" s="71">
        <f t="shared" si="28"/>
        <v>15500</v>
      </c>
      <c r="S26" s="71">
        <f t="shared" si="28"/>
        <v>0</v>
      </c>
      <c r="T26" s="71">
        <f t="shared" si="28"/>
        <v>15500</v>
      </c>
    </row>
    <row r="27" spans="1:20" s="1" customFormat="1" ht="25.5" hidden="1" x14ac:dyDescent="0.25">
      <c r="A27" s="72"/>
      <c r="B27" s="182" t="s">
        <v>244</v>
      </c>
      <c r="C27" s="182"/>
      <c r="D27" s="182"/>
      <c r="E27" s="33">
        <v>851</v>
      </c>
      <c r="F27" s="70" t="s">
        <v>230</v>
      </c>
      <c r="G27" s="70" t="s">
        <v>253</v>
      </c>
      <c r="H27" s="70" t="s">
        <v>262</v>
      </c>
      <c r="I27" s="70" t="s">
        <v>245</v>
      </c>
      <c r="J27" s="71">
        <v>15500</v>
      </c>
      <c r="K27" s="71"/>
      <c r="L27" s="71">
        <f t="shared" si="6"/>
        <v>15500</v>
      </c>
      <c r="M27" s="71"/>
      <c r="N27" s="71">
        <f t="shared" ref="N27" si="29">L27+M27</f>
        <v>15500</v>
      </c>
      <c r="O27" s="71"/>
      <c r="P27" s="71">
        <f t="shared" ref="P27" si="30">N27+O27</f>
        <v>15500</v>
      </c>
      <c r="Q27" s="71"/>
      <c r="R27" s="71">
        <f t="shared" ref="R27" si="31">P27+Q27</f>
        <v>15500</v>
      </c>
      <c r="S27" s="71"/>
      <c r="T27" s="71">
        <f t="shared" ref="T27" si="32">R27+S27</f>
        <v>15500</v>
      </c>
    </row>
    <row r="28" spans="1:20" s="1" customFormat="1" ht="12.75" hidden="1" customHeight="1" x14ac:dyDescent="0.25">
      <c r="A28" s="224" t="s">
        <v>263</v>
      </c>
      <c r="B28" s="224"/>
      <c r="C28" s="182"/>
      <c r="D28" s="182"/>
      <c r="E28" s="33">
        <v>851</v>
      </c>
      <c r="F28" s="70" t="s">
        <v>230</v>
      </c>
      <c r="G28" s="70" t="s">
        <v>253</v>
      </c>
      <c r="H28" s="70" t="s">
        <v>264</v>
      </c>
      <c r="I28" s="70"/>
      <c r="J28" s="71">
        <f t="shared" ref="J28:T29" si="33">J29</f>
        <v>3500</v>
      </c>
      <c r="K28" s="71">
        <f t="shared" si="33"/>
        <v>0</v>
      </c>
      <c r="L28" s="71">
        <f t="shared" si="33"/>
        <v>3500</v>
      </c>
      <c r="M28" s="71">
        <f t="shared" si="33"/>
        <v>0</v>
      </c>
      <c r="N28" s="71">
        <f t="shared" si="33"/>
        <v>3500</v>
      </c>
      <c r="O28" s="71">
        <f t="shared" si="33"/>
        <v>0</v>
      </c>
      <c r="P28" s="71">
        <f t="shared" si="33"/>
        <v>3500</v>
      </c>
      <c r="Q28" s="71">
        <f t="shared" si="33"/>
        <v>0</v>
      </c>
      <c r="R28" s="71">
        <f t="shared" si="33"/>
        <v>3500</v>
      </c>
      <c r="S28" s="71">
        <f t="shared" si="33"/>
        <v>0</v>
      </c>
      <c r="T28" s="71">
        <f t="shared" si="33"/>
        <v>3500</v>
      </c>
    </row>
    <row r="29" spans="1:20" s="1" customFormat="1" ht="12.75" hidden="1" x14ac:dyDescent="0.25">
      <c r="A29" s="72"/>
      <c r="B29" s="186" t="s">
        <v>242</v>
      </c>
      <c r="C29" s="186"/>
      <c r="D29" s="186"/>
      <c r="E29" s="33">
        <v>851</v>
      </c>
      <c r="F29" s="70" t="s">
        <v>230</v>
      </c>
      <c r="G29" s="70" t="s">
        <v>253</v>
      </c>
      <c r="H29" s="70" t="s">
        <v>264</v>
      </c>
      <c r="I29" s="70" t="s">
        <v>243</v>
      </c>
      <c r="J29" s="71">
        <f t="shared" si="33"/>
        <v>3500</v>
      </c>
      <c r="K29" s="71">
        <f t="shared" si="33"/>
        <v>0</v>
      </c>
      <c r="L29" s="71">
        <f t="shared" si="33"/>
        <v>3500</v>
      </c>
      <c r="M29" s="71">
        <f t="shared" si="33"/>
        <v>0</v>
      </c>
      <c r="N29" s="71">
        <f t="shared" si="33"/>
        <v>3500</v>
      </c>
      <c r="O29" s="71">
        <f t="shared" si="33"/>
        <v>0</v>
      </c>
      <c r="P29" s="71">
        <f t="shared" si="33"/>
        <v>3500</v>
      </c>
      <c r="Q29" s="71">
        <f t="shared" si="33"/>
        <v>0</v>
      </c>
      <c r="R29" s="71">
        <f t="shared" si="33"/>
        <v>3500</v>
      </c>
      <c r="S29" s="71">
        <f t="shared" si="33"/>
        <v>0</v>
      </c>
      <c r="T29" s="71">
        <f t="shared" si="33"/>
        <v>3500</v>
      </c>
    </row>
    <row r="30" spans="1:20" s="1" customFormat="1" ht="25.5" hidden="1" x14ac:dyDescent="0.25">
      <c r="A30" s="72"/>
      <c r="B30" s="182" t="s">
        <v>244</v>
      </c>
      <c r="C30" s="182"/>
      <c r="D30" s="182"/>
      <c r="E30" s="33">
        <v>851</v>
      </c>
      <c r="F30" s="70" t="s">
        <v>230</v>
      </c>
      <c r="G30" s="70" t="s">
        <v>253</v>
      </c>
      <c r="H30" s="70" t="s">
        <v>264</v>
      </c>
      <c r="I30" s="70" t="s">
        <v>245</v>
      </c>
      <c r="J30" s="71">
        <v>3500</v>
      </c>
      <c r="K30" s="71"/>
      <c r="L30" s="71">
        <f t="shared" si="6"/>
        <v>3500</v>
      </c>
      <c r="M30" s="71"/>
      <c r="N30" s="71">
        <f t="shared" ref="N30" si="34">L30+M30</f>
        <v>3500</v>
      </c>
      <c r="O30" s="71"/>
      <c r="P30" s="71">
        <f t="shared" ref="P30" si="35">N30+O30</f>
        <v>3500</v>
      </c>
      <c r="Q30" s="71"/>
      <c r="R30" s="71">
        <f t="shared" ref="R30" si="36">P30+Q30</f>
        <v>3500</v>
      </c>
      <c r="S30" s="71"/>
      <c r="T30" s="71">
        <f t="shared" ref="T30" si="37">R30+S30</f>
        <v>3500</v>
      </c>
    </row>
    <row r="31" spans="1:20" s="69" customFormat="1" ht="12.75" customHeight="1" x14ac:dyDescent="0.25">
      <c r="A31" s="228" t="s">
        <v>271</v>
      </c>
      <c r="B31" s="228"/>
      <c r="C31" s="188"/>
      <c r="D31" s="188"/>
      <c r="E31" s="33">
        <v>851</v>
      </c>
      <c r="F31" s="67" t="s">
        <v>230</v>
      </c>
      <c r="G31" s="67" t="s">
        <v>272</v>
      </c>
      <c r="H31" s="67"/>
      <c r="I31" s="67"/>
      <c r="J31" s="68">
        <f t="shared" ref="J31:T34" si="38">J32</f>
        <v>100000</v>
      </c>
      <c r="K31" s="68">
        <f t="shared" si="38"/>
        <v>0</v>
      </c>
      <c r="L31" s="68">
        <f t="shared" si="38"/>
        <v>100000</v>
      </c>
      <c r="M31" s="68">
        <f t="shared" si="38"/>
        <v>-4000</v>
      </c>
      <c r="N31" s="68">
        <f t="shared" si="38"/>
        <v>96000</v>
      </c>
      <c r="O31" s="68">
        <f t="shared" si="38"/>
        <v>0</v>
      </c>
      <c r="P31" s="68">
        <f t="shared" si="38"/>
        <v>96000</v>
      </c>
      <c r="Q31" s="68">
        <f t="shared" si="38"/>
        <v>0</v>
      </c>
      <c r="R31" s="68">
        <f t="shared" si="38"/>
        <v>96000</v>
      </c>
      <c r="S31" s="68">
        <f t="shared" si="38"/>
        <v>-12000</v>
      </c>
      <c r="T31" s="68">
        <f t="shared" si="38"/>
        <v>84000</v>
      </c>
    </row>
    <row r="32" spans="1:20" s="1" customFormat="1" ht="12.75" customHeight="1" x14ac:dyDescent="0.25">
      <c r="A32" s="224" t="s">
        <v>271</v>
      </c>
      <c r="B32" s="224"/>
      <c r="C32" s="182"/>
      <c r="D32" s="182"/>
      <c r="E32" s="33">
        <v>851</v>
      </c>
      <c r="F32" s="70" t="s">
        <v>230</v>
      </c>
      <c r="G32" s="70" t="s">
        <v>272</v>
      </c>
      <c r="H32" s="70" t="s">
        <v>273</v>
      </c>
      <c r="I32" s="70"/>
      <c r="J32" s="71">
        <f t="shared" si="38"/>
        <v>100000</v>
      </c>
      <c r="K32" s="71">
        <f t="shared" si="38"/>
        <v>0</v>
      </c>
      <c r="L32" s="71">
        <f t="shared" si="38"/>
        <v>100000</v>
      </c>
      <c r="M32" s="71">
        <f t="shared" si="38"/>
        <v>-4000</v>
      </c>
      <c r="N32" s="71">
        <f t="shared" si="38"/>
        <v>96000</v>
      </c>
      <c r="O32" s="71">
        <f t="shared" si="38"/>
        <v>0</v>
      </c>
      <c r="P32" s="71">
        <f t="shared" si="38"/>
        <v>96000</v>
      </c>
      <c r="Q32" s="71">
        <f t="shared" si="38"/>
        <v>0</v>
      </c>
      <c r="R32" s="71">
        <f t="shared" si="38"/>
        <v>96000</v>
      </c>
      <c r="S32" s="71">
        <f t="shared" si="38"/>
        <v>-12000</v>
      </c>
      <c r="T32" s="71">
        <f t="shared" si="38"/>
        <v>84000</v>
      </c>
    </row>
    <row r="33" spans="1:20" s="1" customFormat="1" ht="12.75" customHeight="1" x14ac:dyDescent="0.25">
      <c r="A33" s="224" t="s">
        <v>274</v>
      </c>
      <c r="B33" s="224"/>
      <c r="C33" s="182"/>
      <c r="D33" s="182"/>
      <c r="E33" s="33">
        <v>851</v>
      </c>
      <c r="F33" s="70" t="s">
        <v>230</v>
      </c>
      <c r="G33" s="70" t="s">
        <v>272</v>
      </c>
      <c r="H33" s="70" t="s">
        <v>275</v>
      </c>
      <c r="I33" s="70"/>
      <c r="J33" s="71">
        <f t="shared" si="38"/>
        <v>100000</v>
      </c>
      <c r="K33" s="71">
        <f t="shared" si="38"/>
        <v>0</v>
      </c>
      <c r="L33" s="71">
        <f t="shared" si="38"/>
        <v>100000</v>
      </c>
      <c r="M33" s="71">
        <f t="shared" si="38"/>
        <v>-4000</v>
      </c>
      <c r="N33" s="71">
        <f t="shared" si="38"/>
        <v>96000</v>
      </c>
      <c r="O33" s="71">
        <f t="shared" si="38"/>
        <v>0</v>
      </c>
      <c r="P33" s="71">
        <f t="shared" si="38"/>
        <v>96000</v>
      </c>
      <c r="Q33" s="71">
        <f t="shared" si="38"/>
        <v>0</v>
      </c>
      <c r="R33" s="71">
        <f t="shared" si="38"/>
        <v>96000</v>
      </c>
      <c r="S33" s="71">
        <f t="shared" si="38"/>
        <v>-12000</v>
      </c>
      <c r="T33" s="71">
        <f t="shared" si="38"/>
        <v>84000</v>
      </c>
    </row>
    <row r="34" spans="1:20" s="1" customFormat="1" ht="12.75" x14ac:dyDescent="0.25">
      <c r="A34" s="72"/>
      <c r="B34" s="182" t="s">
        <v>246</v>
      </c>
      <c r="C34" s="182"/>
      <c r="D34" s="182"/>
      <c r="E34" s="33">
        <v>851</v>
      </c>
      <c r="F34" s="70" t="s">
        <v>230</v>
      </c>
      <c r="G34" s="70" t="s">
        <v>272</v>
      </c>
      <c r="H34" s="70" t="s">
        <v>275</v>
      </c>
      <c r="I34" s="70" t="s">
        <v>247</v>
      </c>
      <c r="J34" s="71">
        <f t="shared" si="38"/>
        <v>100000</v>
      </c>
      <c r="K34" s="71">
        <f t="shared" si="38"/>
        <v>0</v>
      </c>
      <c r="L34" s="71">
        <f t="shared" si="38"/>
        <v>100000</v>
      </c>
      <c r="M34" s="71">
        <f t="shared" si="38"/>
        <v>-4000</v>
      </c>
      <c r="N34" s="71">
        <f t="shared" si="38"/>
        <v>96000</v>
      </c>
      <c r="O34" s="71">
        <f t="shared" si="38"/>
        <v>0</v>
      </c>
      <c r="P34" s="71">
        <f t="shared" si="38"/>
        <v>96000</v>
      </c>
      <c r="Q34" s="71">
        <f t="shared" si="38"/>
        <v>0</v>
      </c>
      <c r="R34" s="71">
        <f t="shared" si="38"/>
        <v>96000</v>
      </c>
      <c r="S34" s="71">
        <f t="shared" si="38"/>
        <v>-12000</v>
      </c>
      <c r="T34" s="71">
        <f t="shared" si="38"/>
        <v>84000</v>
      </c>
    </row>
    <row r="35" spans="1:20" s="1" customFormat="1" ht="12.75" x14ac:dyDescent="0.25">
      <c r="A35" s="72"/>
      <c r="B35" s="186" t="s">
        <v>276</v>
      </c>
      <c r="C35" s="186"/>
      <c r="D35" s="186"/>
      <c r="E35" s="33">
        <v>851</v>
      </c>
      <c r="F35" s="70" t="s">
        <v>230</v>
      </c>
      <c r="G35" s="70" t="s">
        <v>272</v>
      </c>
      <c r="H35" s="70" t="s">
        <v>275</v>
      </c>
      <c r="I35" s="70" t="s">
        <v>277</v>
      </c>
      <c r="J35" s="71">
        <v>100000</v>
      </c>
      <c r="K35" s="71"/>
      <c r="L35" s="71">
        <f t="shared" si="6"/>
        <v>100000</v>
      </c>
      <c r="M35" s="71">
        <v>-4000</v>
      </c>
      <c r="N35" s="71">
        <f t="shared" ref="N35" si="39">L35+M35</f>
        <v>96000</v>
      </c>
      <c r="O35" s="71"/>
      <c r="P35" s="71">
        <f t="shared" ref="P35" si="40">N35+O35</f>
        <v>96000</v>
      </c>
      <c r="Q35" s="71"/>
      <c r="R35" s="71">
        <f t="shared" ref="R35" si="41">P35+Q35</f>
        <v>96000</v>
      </c>
      <c r="S35" s="71">
        <v>-12000</v>
      </c>
      <c r="T35" s="71">
        <f t="shared" ref="T35" si="42">R35+S35</f>
        <v>84000</v>
      </c>
    </row>
    <row r="36" spans="1:20" s="69" customFormat="1" ht="15.75" customHeight="1" x14ac:dyDescent="0.25">
      <c r="A36" s="228" t="s">
        <v>278</v>
      </c>
      <c r="B36" s="228"/>
      <c r="C36" s="188"/>
      <c r="D36" s="188"/>
      <c r="E36" s="33">
        <v>851</v>
      </c>
      <c r="F36" s="67" t="s">
        <v>230</v>
      </c>
      <c r="G36" s="67" t="s">
        <v>279</v>
      </c>
      <c r="H36" s="67"/>
      <c r="I36" s="67"/>
      <c r="J36" s="68">
        <f t="shared" ref="J36:T36" si="43">J37+J47+J54+J57</f>
        <v>2347000</v>
      </c>
      <c r="K36" s="68">
        <f t="shared" si="43"/>
        <v>550000</v>
      </c>
      <c r="L36" s="68">
        <f t="shared" si="43"/>
        <v>2897000</v>
      </c>
      <c r="M36" s="68">
        <f t="shared" si="43"/>
        <v>0</v>
      </c>
      <c r="N36" s="68">
        <f t="shared" si="43"/>
        <v>2897000</v>
      </c>
      <c r="O36" s="68">
        <f t="shared" si="43"/>
        <v>0</v>
      </c>
      <c r="P36" s="68">
        <f t="shared" si="43"/>
        <v>2897000</v>
      </c>
      <c r="Q36" s="68">
        <f t="shared" si="43"/>
        <v>0</v>
      </c>
      <c r="R36" s="68">
        <f t="shared" si="43"/>
        <v>2897000</v>
      </c>
      <c r="S36" s="68">
        <f t="shared" si="43"/>
        <v>2170300</v>
      </c>
      <c r="T36" s="68">
        <f t="shared" si="43"/>
        <v>5067300</v>
      </c>
    </row>
    <row r="37" spans="1:20" s="1" customFormat="1" ht="27.75" customHeight="1" x14ac:dyDescent="0.25">
      <c r="A37" s="224" t="s">
        <v>280</v>
      </c>
      <c r="B37" s="224"/>
      <c r="C37" s="182"/>
      <c r="D37" s="182"/>
      <c r="E37" s="33">
        <v>851</v>
      </c>
      <c r="F37" s="70" t="s">
        <v>230</v>
      </c>
      <c r="G37" s="70" t="s">
        <v>279</v>
      </c>
      <c r="H37" s="70" t="s">
        <v>281</v>
      </c>
      <c r="I37" s="70"/>
      <c r="J37" s="71">
        <f t="shared" ref="J37:T37" si="44">J38+J44</f>
        <v>325000</v>
      </c>
      <c r="K37" s="71">
        <f t="shared" si="44"/>
        <v>0</v>
      </c>
      <c r="L37" s="71">
        <f t="shared" si="44"/>
        <v>325000</v>
      </c>
      <c r="M37" s="71">
        <f t="shared" si="44"/>
        <v>0</v>
      </c>
      <c r="N37" s="71">
        <f t="shared" si="44"/>
        <v>325000</v>
      </c>
      <c r="O37" s="71">
        <f t="shared" si="44"/>
        <v>0</v>
      </c>
      <c r="P37" s="71">
        <f t="shared" si="44"/>
        <v>325000</v>
      </c>
      <c r="Q37" s="71">
        <f t="shared" si="44"/>
        <v>0</v>
      </c>
      <c r="R37" s="71">
        <f t="shared" si="44"/>
        <v>325000</v>
      </c>
      <c r="S37" s="71">
        <f t="shared" si="44"/>
        <v>2170300</v>
      </c>
      <c r="T37" s="71">
        <f t="shared" si="44"/>
        <v>2495300</v>
      </c>
    </row>
    <row r="38" spans="1:20" s="1" customFormat="1" ht="15.75" customHeight="1" x14ac:dyDescent="0.25">
      <c r="A38" s="206" t="s">
        <v>282</v>
      </c>
      <c r="B38" s="207"/>
      <c r="C38" s="174"/>
      <c r="D38" s="174"/>
      <c r="E38" s="33">
        <v>851</v>
      </c>
      <c r="F38" s="70" t="s">
        <v>230</v>
      </c>
      <c r="G38" s="70" t="s">
        <v>279</v>
      </c>
      <c r="H38" s="70" t="s">
        <v>283</v>
      </c>
      <c r="I38" s="70"/>
      <c r="J38" s="71">
        <f>J39</f>
        <v>75000</v>
      </c>
      <c r="K38" s="71">
        <f t="shared" ref="K38:Q38" si="45">K39</f>
        <v>0</v>
      </c>
      <c r="L38" s="71">
        <f t="shared" si="45"/>
        <v>75000</v>
      </c>
      <c r="M38" s="71">
        <f t="shared" si="45"/>
        <v>0</v>
      </c>
      <c r="N38" s="71">
        <f t="shared" si="45"/>
        <v>75000</v>
      </c>
      <c r="O38" s="71">
        <f t="shared" si="45"/>
        <v>0</v>
      </c>
      <c r="P38" s="71">
        <f t="shared" si="45"/>
        <v>75000</v>
      </c>
      <c r="Q38" s="71">
        <f t="shared" si="45"/>
        <v>0</v>
      </c>
      <c r="R38" s="71">
        <f>R39+R41</f>
        <v>75000</v>
      </c>
      <c r="S38" s="71">
        <f t="shared" ref="S38:T38" si="46">S39+S41</f>
        <v>2170300</v>
      </c>
      <c r="T38" s="71">
        <f t="shared" si="46"/>
        <v>2245300</v>
      </c>
    </row>
    <row r="39" spans="1:20" s="1" customFormat="1" ht="15.75" customHeight="1" x14ac:dyDescent="0.25">
      <c r="A39" s="72"/>
      <c r="B39" s="186" t="s">
        <v>242</v>
      </c>
      <c r="C39" s="186"/>
      <c r="D39" s="186"/>
      <c r="E39" s="33">
        <v>851</v>
      </c>
      <c r="F39" s="70" t="s">
        <v>230</v>
      </c>
      <c r="G39" s="70" t="s">
        <v>279</v>
      </c>
      <c r="H39" s="70" t="s">
        <v>283</v>
      </c>
      <c r="I39" s="70" t="s">
        <v>243</v>
      </c>
      <c r="J39" s="71">
        <f t="shared" ref="J39:T45" si="47">J40</f>
        <v>75000</v>
      </c>
      <c r="K39" s="71">
        <f t="shared" si="47"/>
        <v>0</v>
      </c>
      <c r="L39" s="71">
        <f t="shared" si="47"/>
        <v>75000</v>
      </c>
      <c r="M39" s="71">
        <f t="shared" si="47"/>
        <v>0</v>
      </c>
      <c r="N39" s="71">
        <f t="shared" si="47"/>
        <v>75000</v>
      </c>
      <c r="O39" s="71">
        <f t="shared" si="47"/>
        <v>0</v>
      </c>
      <c r="P39" s="71">
        <f t="shared" si="47"/>
        <v>75000</v>
      </c>
      <c r="Q39" s="71">
        <f t="shared" si="47"/>
        <v>0</v>
      </c>
      <c r="R39" s="71">
        <f t="shared" si="47"/>
        <v>75000</v>
      </c>
      <c r="S39" s="71">
        <f t="shared" si="47"/>
        <v>280100</v>
      </c>
      <c r="T39" s="71">
        <f t="shared" si="47"/>
        <v>355100</v>
      </c>
    </row>
    <row r="40" spans="1:20" s="1" customFormat="1" ht="15.75" customHeight="1" x14ac:dyDescent="0.25">
      <c r="A40" s="72"/>
      <c r="B40" s="182" t="s">
        <v>244</v>
      </c>
      <c r="C40" s="182"/>
      <c r="D40" s="182"/>
      <c r="E40" s="33">
        <v>851</v>
      </c>
      <c r="F40" s="70" t="s">
        <v>230</v>
      </c>
      <c r="G40" s="70" t="s">
        <v>279</v>
      </c>
      <c r="H40" s="70" t="s">
        <v>283</v>
      </c>
      <c r="I40" s="70" t="s">
        <v>245</v>
      </c>
      <c r="J40" s="71">
        <v>75000</v>
      </c>
      <c r="K40" s="71"/>
      <c r="L40" s="71">
        <f t="shared" si="6"/>
        <v>75000</v>
      </c>
      <c r="M40" s="71"/>
      <c r="N40" s="71">
        <f t="shared" ref="N40" si="48">L40+M40</f>
        <v>75000</v>
      </c>
      <c r="O40" s="71"/>
      <c r="P40" s="71">
        <f t="shared" ref="P40" si="49">N40+O40</f>
        <v>75000</v>
      </c>
      <c r="Q40" s="71"/>
      <c r="R40" s="71">
        <f t="shared" ref="R40" si="50">P40+Q40</f>
        <v>75000</v>
      </c>
      <c r="S40" s="71">
        <v>280100</v>
      </c>
      <c r="T40" s="71">
        <f t="shared" ref="T40" si="51">R40+S40</f>
        <v>355100</v>
      </c>
    </row>
    <row r="41" spans="1:20" s="1" customFormat="1" ht="12.75" customHeight="1" x14ac:dyDescent="0.25">
      <c r="A41" s="166"/>
      <c r="B41" s="174" t="s">
        <v>352</v>
      </c>
      <c r="C41" s="182"/>
      <c r="D41" s="182"/>
      <c r="E41" s="33">
        <v>851</v>
      </c>
      <c r="F41" s="70" t="s">
        <v>230</v>
      </c>
      <c r="G41" s="70" t="s">
        <v>279</v>
      </c>
      <c r="H41" s="70" t="s">
        <v>283</v>
      </c>
      <c r="I41" s="70" t="s">
        <v>353</v>
      </c>
      <c r="J41" s="71"/>
      <c r="K41" s="71"/>
      <c r="L41" s="71"/>
      <c r="M41" s="71"/>
      <c r="N41" s="71"/>
      <c r="O41" s="71"/>
      <c r="P41" s="71"/>
      <c r="Q41" s="71"/>
      <c r="R41" s="71">
        <f>R42+R43</f>
        <v>0</v>
      </c>
      <c r="S41" s="71">
        <f t="shared" ref="S41:T41" si="52">S42+S43</f>
        <v>1890200</v>
      </c>
      <c r="T41" s="71">
        <f t="shared" si="52"/>
        <v>1890200</v>
      </c>
    </row>
    <row r="42" spans="1:20" s="1" customFormat="1" ht="27" customHeight="1" x14ac:dyDescent="0.25">
      <c r="A42" s="166"/>
      <c r="B42" s="174" t="s">
        <v>621</v>
      </c>
      <c r="C42" s="182"/>
      <c r="D42" s="182"/>
      <c r="E42" s="33">
        <v>851</v>
      </c>
      <c r="F42" s="70" t="s">
        <v>230</v>
      </c>
      <c r="G42" s="70" t="s">
        <v>279</v>
      </c>
      <c r="H42" s="70" t="s">
        <v>283</v>
      </c>
      <c r="I42" s="70" t="s">
        <v>355</v>
      </c>
      <c r="J42" s="71"/>
      <c r="K42" s="71"/>
      <c r="L42" s="71"/>
      <c r="M42" s="71"/>
      <c r="N42" s="71"/>
      <c r="O42" s="71"/>
      <c r="P42" s="71"/>
      <c r="Q42" s="71"/>
      <c r="R42" s="71"/>
      <c r="S42" s="71">
        <v>566400</v>
      </c>
      <c r="T42" s="71">
        <f>R42+S42</f>
        <v>566400</v>
      </c>
    </row>
    <row r="43" spans="1:20" s="1" customFormat="1" ht="25.5" customHeight="1" x14ac:dyDescent="0.25">
      <c r="A43" s="166"/>
      <c r="B43" s="174" t="s">
        <v>523</v>
      </c>
      <c r="C43" s="182"/>
      <c r="D43" s="182"/>
      <c r="E43" s="33">
        <v>851</v>
      </c>
      <c r="F43" s="70" t="s">
        <v>230</v>
      </c>
      <c r="G43" s="70" t="s">
        <v>279</v>
      </c>
      <c r="H43" s="70" t="s">
        <v>283</v>
      </c>
      <c r="I43" s="70" t="s">
        <v>524</v>
      </c>
      <c r="J43" s="71"/>
      <c r="K43" s="71"/>
      <c r="L43" s="71"/>
      <c r="M43" s="71"/>
      <c r="N43" s="71"/>
      <c r="O43" s="71"/>
      <c r="P43" s="71"/>
      <c r="Q43" s="71"/>
      <c r="R43" s="71"/>
      <c r="S43" s="71">
        <v>1323800</v>
      </c>
      <c r="T43" s="71">
        <f>R43+S43</f>
        <v>1323800</v>
      </c>
    </row>
    <row r="44" spans="1:20" s="1" customFormat="1" ht="12.75" hidden="1" customHeight="1" x14ac:dyDescent="0.25">
      <c r="A44" s="224" t="s">
        <v>284</v>
      </c>
      <c r="B44" s="224"/>
      <c r="C44" s="182"/>
      <c r="D44" s="182"/>
      <c r="E44" s="33">
        <v>851</v>
      </c>
      <c r="F44" s="70" t="s">
        <v>238</v>
      </c>
      <c r="G44" s="70" t="s">
        <v>279</v>
      </c>
      <c r="H44" s="70" t="s">
        <v>285</v>
      </c>
      <c r="I44" s="70"/>
      <c r="J44" s="71">
        <f t="shared" si="47"/>
        <v>250000</v>
      </c>
      <c r="K44" s="71">
        <f t="shared" si="47"/>
        <v>0</v>
      </c>
      <c r="L44" s="71">
        <f t="shared" si="47"/>
        <v>250000</v>
      </c>
      <c r="M44" s="71">
        <f t="shared" si="47"/>
        <v>0</v>
      </c>
      <c r="N44" s="71">
        <f t="shared" si="47"/>
        <v>250000</v>
      </c>
      <c r="O44" s="71">
        <f t="shared" si="47"/>
        <v>0</v>
      </c>
      <c r="P44" s="71">
        <f t="shared" si="47"/>
        <v>250000</v>
      </c>
      <c r="Q44" s="71">
        <f t="shared" si="47"/>
        <v>0</v>
      </c>
      <c r="R44" s="71">
        <f t="shared" si="47"/>
        <v>250000</v>
      </c>
      <c r="S44" s="71">
        <f t="shared" si="47"/>
        <v>0</v>
      </c>
      <c r="T44" s="71">
        <f t="shared" si="47"/>
        <v>250000</v>
      </c>
    </row>
    <row r="45" spans="1:20" s="1" customFormat="1" ht="12.75" hidden="1" x14ac:dyDescent="0.25">
      <c r="A45" s="72"/>
      <c r="B45" s="186" t="s">
        <v>242</v>
      </c>
      <c r="C45" s="186"/>
      <c r="D45" s="186"/>
      <c r="E45" s="33">
        <v>851</v>
      </c>
      <c r="F45" s="70" t="s">
        <v>230</v>
      </c>
      <c r="G45" s="70" t="s">
        <v>279</v>
      </c>
      <c r="H45" s="70" t="s">
        <v>285</v>
      </c>
      <c r="I45" s="70" t="s">
        <v>243</v>
      </c>
      <c r="J45" s="71">
        <f t="shared" si="47"/>
        <v>250000</v>
      </c>
      <c r="K45" s="71">
        <f t="shared" si="47"/>
        <v>0</v>
      </c>
      <c r="L45" s="71">
        <f t="shared" si="47"/>
        <v>250000</v>
      </c>
      <c r="M45" s="71">
        <f t="shared" si="47"/>
        <v>0</v>
      </c>
      <c r="N45" s="71">
        <f t="shared" si="47"/>
        <v>250000</v>
      </c>
      <c r="O45" s="71">
        <f t="shared" si="47"/>
        <v>0</v>
      </c>
      <c r="P45" s="71">
        <f t="shared" si="47"/>
        <v>250000</v>
      </c>
      <c r="Q45" s="71">
        <f t="shared" si="47"/>
        <v>0</v>
      </c>
      <c r="R45" s="71">
        <f t="shared" si="47"/>
        <v>250000</v>
      </c>
      <c r="S45" s="71">
        <f t="shared" si="47"/>
        <v>0</v>
      </c>
      <c r="T45" s="71">
        <f t="shared" si="47"/>
        <v>250000</v>
      </c>
    </row>
    <row r="46" spans="1:20" s="1" customFormat="1" ht="25.5" hidden="1" x14ac:dyDescent="0.25">
      <c r="A46" s="72"/>
      <c r="B46" s="182" t="s">
        <v>244</v>
      </c>
      <c r="C46" s="182"/>
      <c r="D46" s="182"/>
      <c r="E46" s="33">
        <v>851</v>
      </c>
      <c r="F46" s="70" t="s">
        <v>230</v>
      </c>
      <c r="G46" s="70" t="s">
        <v>279</v>
      </c>
      <c r="H46" s="70" t="s">
        <v>285</v>
      </c>
      <c r="I46" s="70" t="s">
        <v>245</v>
      </c>
      <c r="J46" s="71">
        <v>250000</v>
      </c>
      <c r="K46" s="71"/>
      <c r="L46" s="71">
        <f t="shared" si="6"/>
        <v>250000</v>
      </c>
      <c r="M46" s="71"/>
      <c r="N46" s="71">
        <f t="shared" ref="N46" si="53">L46+M46</f>
        <v>250000</v>
      </c>
      <c r="O46" s="71"/>
      <c r="P46" s="71">
        <f t="shared" ref="P46" si="54">N46+O46</f>
        <v>250000</v>
      </c>
      <c r="Q46" s="71"/>
      <c r="R46" s="71">
        <f t="shared" ref="R46" si="55">P46+Q46</f>
        <v>250000</v>
      </c>
      <c r="S46" s="71"/>
      <c r="T46" s="71">
        <f t="shared" ref="T46" si="56">R46+S46</f>
        <v>250000</v>
      </c>
    </row>
    <row r="47" spans="1:20" s="74" customFormat="1" ht="12.75" hidden="1" customHeight="1" x14ac:dyDescent="0.25">
      <c r="A47" s="224" t="s">
        <v>286</v>
      </c>
      <c r="B47" s="224"/>
      <c r="C47" s="182"/>
      <c r="D47" s="182"/>
      <c r="E47" s="33">
        <v>851</v>
      </c>
      <c r="F47" s="70" t="s">
        <v>230</v>
      </c>
      <c r="G47" s="70" t="s">
        <v>279</v>
      </c>
      <c r="H47" s="70" t="s">
        <v>287</v>
      </c>
      <c r="I47" s="73"/>
      <c r="J47" s="71">
        <f>J48</f>
        <v>287200</v>
      </c>
      <c r="K47" s="71">
        <f t="shared" ref="K47:T48" si="57">K48</f>
        <v>0</v>
      </c>
      <c r="L47" s="71">
        <f t="shared" si="57"/>
        <v>287200</v>
      </c>
      <c r="M47" s="71">
        <f t="shared" si="57"/>
        <v>0</v>
      </c>
      <c r="N47" s="71">
        <f t="shared" si="57"/>
        <v>287200</v>
      </c>
      <c r="O47" s="71">
        <f t="shared" si="57"/>
        <v>0</v>
      </c>
      <c r="P47" s="71">
        <f t="shared" si="57"/>
        <v>287200</v>
      </c>
      <c r="Q47" s="71">
        <f t="shared" si="57"/>
        <v>0</v>
      </c>
      <c r="R47" s="71">
        <f t="shared" si="57"/>
        <v>287200</v>
      </c>
      <c r="S47" s="71">
        <f t="shared" si="57"/>
        <v>0</v>
      </c>
      <c r="T47" s="71">
        <f t="shared" si="57"/>
        <v>287200</v>
      </c>
    </row>
    <row r="48" spans="1:20" s="1" customFormat="1" ht="12.75" hidden="1" customHeight="1" x14ac:dyDescent="0.25">
      <c r="A48" s="224" t="s">
        <v>288</v>
      </c>
      <c r="B48" s="224"/>
      <c r="C48" s="182"/>
      <c r="D48" s="182"/>
      <c r="E48" s="33">
        <v>851</v>
      </c>
      <c r="F48" s="45" t="s">
        <v>230</v>
      </c>
      <c r="G48" s="45" t="s">
        <v>279</v>
      </c>
      <c r="H48" s="45" t="s">
        <v>289</v>
      </c>
      <c r="I48" s="75"/>
      <c r="J48" s="71">
        <f>J49</f>
        <v>287200</v>
      </c>
      <c r="K48" s="71">
        <f t="shared" si="57"/>
        <v>0</v>
      </c>
      <c r="L48" s="71">
        <f t="shared" si="57"/>
        <v>287200</v>
      </c>
      <c r="M48" s="71">
        <f t="shared" si="57"/>
        <v>0</v>
      </c>
      <c r="N48" s="71">
        <f t="shared" si="57"/>
        <v>287200</v>
      </c>
      <c r="O48" s="71">
        <f t="shared" si="57"/>
        <v>0</v>
      </c>
      <c r="P48" s="71">
        <f t="shared" si="57"/>
        <v>287200</v>
      </c>
      <c r="Q48" s="71">
        <f t="shared" si="57"/>
        <v>0</v>
      </c>
      <c r="R48" s="71">
        <f t="shared" si="57"/>
        <v>287200</v>
      </c>
      <c r="S48" s="71">
        <f t="shared" si="57"/>
        <v>0</v>
      </c>
      <c r="T48" s="71">
        <f t="shared" si="57"/>
        <v>287200</v>
      </c>
    </row>
    <row r="49" spans="1:20" s="1" customFormat="1" ht="12.75" hidden="1" customHeight="1" x14ac:dyDescent="0.25">
      <c r="A49" s="224" t="s">
        <v>290</v>
      </c>
      <c r="B49" s="224"/>
      <c r="C49" s="182"/>
      <c r="D49" s="182"/>
      <c r="E49" s="33">
        <v>851</v>
      </c>
      <c r="F49" s="45" t="s">
        <v>230</v>
      </c>
      <c r="G49" s="45" t="s">
        <v>279</v>
      </c>
      <c r="H49" s="45" t="s">
        <v>291</v>
      </c>
      <c r="I49" s="45"/>
      <c r="J49" s="71">
        <f>J50+J52</f>
        <v>287200</v>
      </c>
      <c r="K49" s="71">
        <f t="shared" ref="K49:T49" si="58">K50+K52</f>
        <v>0</v>
      </c>
      <c r="L49" s="71">
        <f t="shared" si="58"/>
        <v>287200</v>
      </c>
      <c r="M49" s="71">
        <f t="shared" si="58"/>
        <v>0</v>
      </c>
      <c r="N49" s="71">
        <f t="shared" si="58"/>
        <v>287200</v>
      </c>
      <c r="O49" s="71">
        <f t="shared" si="58"/>
        <v>0</v>
      </c>
      <c r="P49" s="71">
        <f t="shared" si="58"/>
        <v>287200</v>
      </c>
      <c r="Q49" s="71">
        <f t="shared" si="58"/>
        <v>0</v>
      </c>
      <c r="R49" s="71">
        <f t="shared" si="58"/>
        <v>287200</v>
      </c>
      <c r="S49" s="71">
        <f t="shared" si="58"/>
        <v>0</v>
      </c>
      <c r="T49" s="71">
        <f t="shared" si="58"/>
        <v>287200</v>
      </c>
    </row>
    <row r="50" spans="1:20" s="1" customFormat="1" ht="38.25" hidden="1" x14ac:dyDescent="0.25">
      <c r="A50" s="182"/>
      <c r="B50" s="182" t="s">
        <v>237</v>
      </c>
      <c r="C50" s="182"/>
      <c r="D50" s="182"/>
      <c r="E50" s="33">
        <v>851</v>
      </c>
      <c r="F50" s="70" t="s">
        <v>238</v>
      </c>
      <c r="G50" s="70" t="s">
        <v>279</v>
      </c>
      <c r="H50" s="45" t="s">
        <v>291</v>
      </c>
      <c r="I50" s="70" t="s">
        <v>239</v>
      </c>
      <c r="J50" s="71">
        <f>J51</f>
        <v>168000</v>
      </c>
      <c r="K50" s="71">
        <f t="shared" ref="K50:T50" si="59">K51</f>
        <v>0</v>
      </c>
      <c r="L50" s="71">
        <f t="shared" si="59"/>
        <v>168000</v>
      </c>
      <c r="M50" s="71">
        <f t="shared" si="59"/>
        <v>0</v>
      </c>
      <c r="N50" s="71">
        <f t="shared" si="59"/>
        <v>168000</v>
      </c>
      <c r="O50" s="71">
        <f t="shared" si="59"/>
        <v>0</v>
      </c>
      <c r="P50" s="71">
        <f t="shared" si="59"/>
        <v>168000</v>
      </c>
      <c r="Q50" s="71">
        <f t="shared" si="59"/>
        <v>0</v>
      </c>
      <c r="R50" s="71">
        <f t="shared" si="59"/>
        <v>168000</v>
      </c>
      <c r="S50" s="71">
        <f t="shared" si="59"/>
        <v>0</v>
      </c>
      <c r="T50" s="71">
        <f t="shared" si="59"/>
        <v>168000</v>
      </c>
    </row>
    <row r="51" spans="1:20" s="1" customFormat="1" ht="12.75" hidden="1" x14ac:dyDescent="0.25">
      <c r="A51" s="72"/>
      <c r="B51" s="186" t="s">
        <v>240</v>
      </c>
      <c r="C51" s="186"/>
      <c r="D51" s="186"/>
      <c r="E51" s="33">
        <v>851</v>
      </c>
      <c r="F51" s="70" t="s">
        <v>230</v>
      </c>
      <c r="G51" s="70" t="s">
        <v>279</v>
      </c>
      <c r="H51" s="45" t="s">
        <v>291</v>
      </c>
      <c r="I51" s="70" t="s">
        <v>241</v>
      </c>
      <c r="J51" s="71">
        <v>168000</v>
      </c>
      <c r="K51" s="71"/>
      <c r="L51" s="71">
        <f t="shared" si="6"/>
        <v>168000</v>
      </c>
      <c r="M51" s="71"/>
      <c r="N51" s="71">
        <f t="shared" ref="N51" si="60">L51+M51</f>
        <v>168000</v>
      </c>
      <c r="O51" s="71"/>
      <c r="P51" s="71">
        <f t="shared" ref="P51" si="61">N51+O51</f>
        <v>168000</v>
      </c>
      <c r="Q51" s="71"/>
      <c r="R51" s="71">
        <f t="shared" ref="R51" si="62">P51+Q51</f>
        <v>168000</v>
      </c>
      <c r="S51" s="71"/>
      <c r="T51" s="71">
        <f t="shared" ref="T51" si="63">R51+S51</f>
        <v>168000</v>
      </c>
    </row>
    <row r="52" spans="1:20" s="1" customFormat="1" ht="12.75" hidden="1" x14ac:dyDescent="0.25">
      <c r="A52" s="72"/>
      <c r="B52" s="186" t="s">
        <v>242</v>
      </c>
      <c r="C52" s="186"/>
      <c r="D52" s="186"/>
      <c r="E52" s="33">
        <v>851</v>
      </c>
      <c r="F52" s="70" t="s">
        <v>230</v>
      </c>
      <c r="G52" s="70" t="s">
        <v>279</v>
      </c>
      <c r="H52" s="45" t="s">
        <v>291</v>
      </c>
      <c r="I52" s="70" t="s">
        <v>243</v>
      </c>
      <c r="J52" s="71">
        <f>J53</f>
        <v>119200</v>
      </c>
      <c r="K52" s="71">
        <f t="shared" ref="K52:T52" si="64">K53</f>
        <v>0</v>
      </c>
      <c r="L52" s="71">
        <f t="shared" si="64"/>
        <v>119200</v>
      </c>
      <c r="M52" s="71">
        <f t="shared" si="64"/>
        <v>0</v>
      </c>
      <c r="N52" s="71">
        <f t="shared" si="64"/>
        <v>119200</v>
      </c>
      <c r="O52" s="71">
        <f t="shared" si="64"/>
        <v>0</v>
      </c>
      <c r="P52" s="71">
        <f t="shared" si="64"/>
        <v>119200</v>
      </c>
      <c r="Q52" s="71">
        <f t="shared" si="64"/>
        <v>0</v>
      </c>
      <c r="R52" s="71">
        <f t="shared" si="64"/>
        <v>119200</v>
      </c>
      <c r="S52" s="71">
        <f t="shared" si="64"/>
        <v>0</v>
      </c>
      <c r="T52" s="71">
        <f t="shared" si="64"/>
        <v>119200</v>
      </c>
    </row>
    <row r="53" spans="1:20" s="1" customFormat="1" ht="25.5" hidden="1" x14ac:dyDescent="0.25">
      <c r="A53" s="72"/>
      <c r="B53" s="182" t="s">
        <v>244</v>
      </c>
      <c r="C53" s="182"/>
      <c r="D53" s="182"/>
      <c r="E53" s="33">
        <v>851</v>
      </c>
      <c r="F53" s="70" t="s">
        <v>230</v>
      </c>
      <c r="G53" s="70" t="s">
        <v>279</v>
      </c>
      <c r="H53" s="45" t="s">
        <v>291</v>
      </c>
      <c r="I53" s="70" t="s">
        <v>245</v>
      </c>
      <c r="J53" s="71">
        <v>119200</v>
      </c>
      <c r="K53" s="71"/>
      <c r="L53" s="71">
        <f t="shared" si="6"/>
        <v>119200</v>
      </c>
      <c r="M53" s="71"/>
      <c r="N53" s="71">
        <f t="shared" ref="N53" si="65">L53+M53</f>
        <v>119200</v>
      </c>
      <c r="O53" s="71"/>
      <c r="P53" s="71">
        <f t="shared" ref="P53" si="66">N53+O53</f>
        <v>119200</v>
      </c>
      <c r="Q53" s="71"/>
      <c r="R53" s="71">
        <f t="shared" ref="R53" si="67">P53+Q53</f>
        <v>119200</v>
      </c>
      <c r="S53" s="71"/>
      <c r="T53" s="71">
        <f t="shared" ref="T53" si="68">R53+S53</f>
        <v>119200</v>
      </c>
    </row>
    <row r="54" spans="1:20" s="1" customFormat="1" ht="12.75" hidden="1" customHeight="1" x14ac:dyDescent="0.25">
      <c r="A54" s="224" t="s">
        <v>297</v>
      </c>
      <c r="B54" s="224"/>
      <c r="C54" s="182"/>
      <c r="D54" s="182"/>
      <c r="E54" s="33">
        <v>851</v>
      </c>
      <c r="F54" s="70" t="s">
        <v>230</v>
      </c>
      <c r="G54" s="70" t="s">
        <v>279</v>
      </c>
      <c r="H54" s="76" t="s">
        <v>298</v>
      </c>
      <c r="I54" s="70"/>
      <c r="J54" s="71">
        <f t="shared" ref="J54:T55" si="69">J55</f>
        <v>1200000</v>
      </c>
      <c r="K54" s="71">
        <f t="shared" si="69"/>
        <v>550000</v>
      </c>
      <c r="L54" s="71">
        <f t="shared" si="69"/>
        <v>1750000</v>
      </c>
      <c r="M54" s="71">
        <f t="shared" si="69"/>
        <v>0</v>
      </c>
      <c r="N54" s="71">
        <f t="shared" si="69"/>
        <v>1750000</v>
      </c>
      <c r="O54" s="71">
        <f t="shared" si="69"/>
        <v>0</v>
      </c>
      <c r="P54" s="71">
        <f t="shared" si="69"/>
        <v>1750000</v>
      </c>
      <c r="Q54" s="71">
        <f t="shared" si="69"/>
        <v>0</v>
      </c>
      <c r="R54" s="71">
        <f t="shared" si="69"/>
        <v>1750000</v>
      </c>
      <c r="S54" s="71">
        <f t="shared" si="69"/>
        <v>0</v>
      </c>
      <c r="T54" s="71">
        <f t="shared" si="69"/>
        <v>1750000</v>
      </c>
    </row>
    <row r="55" spans="1:20" s="1" customFormat="1" ht="12.75" hidden="1" x14ac:dyDescent="0.25">
      <c r="A55" s="72"/>
      <c r="B55" s="186" t="s">
        <v>242</v>
      </c>
      <c r="C55" s="186"/>
      <c r="D55" s="186"/>
      <c r="E55" s="33">
        <v>851</v>
      </c>
      <c r="F55" s="70" t="s">
        <v>230</v>
      </c>
      <c r="G55" s="45" t="s">
        <v>279</v>
      </c>
      <c r="H55" s="76" t="s">
        <v>298</v>
      </c>
      <c r="I55" s="70" t="s">
        <v>243</v>
      </c>
      <c r="J55" s="71">
        <f t="shared" si="69"/>
        <v>1200000</v>
      </c>
      <c r="K55" s="71">
        <f t="shared" si="69"/>
        <v>550000</v>
      </c>
      <c r="L55" s="71">
        <f t="shared" si="69"/>
        <v>1750000</v>
      </c>
      <c r="M55" s="71">
        <f t="shared" si="69"/>
        <v>0</v>
      </c>
      <c r="N55" s="71">
        <f t="shared" si="69"/>
        <v>1750000</v>
      </c>
      <c r="O55" s="71">
        <f t="shared" si="69"/>
        <v>0</v>
      </c>
      <c r="P55" s="71">
        <f t="shared" si="69"/>
        <v>1750000</v>
      </c>
      <c r="Q55" s="71">
        <f t="shared" si="69"/>
        <v>0</v>
      </c>
      <c r="R55" s="71">
        <f t="shared" si="69"/>
        <v>1750000</v>
      </c>
      <c r="S55" s="71">
        <f t="shared" si="69"/>
        <v>0</v>
      </c>
      <c r="T55" s="71">
        <f t="shared" si="69"/>
        <v>1750000</v>
      </c>
    </row>
    <row r="56" spans="1:20" s="1" customFormat="1" ht="25.5" hidden="1" x14ac:dyDescent="0.25">
      <c r="A56" s="72"/>
      <c r="B56" s="182" t="s">
        <v>244</v>
      </c>
      <c r="C56" s="182"/>
      <c r="D56" s="182"/>
      <c r="E56" s="33">
        <v>851</v>
      </c>
      <c r="F56" s="70" t="s">
        <v>230</v>
      </c>
      <c r="G56" s="45" t="s">
        <v>279</v>
      </c>
      <c r="H56" s="76" t="s">
        <v>298</v>
      </c>
      <c r="I56" s="70" t="s">
        <v>245</v>
      </c>
      <c r="J56" s="71">
        <f>1100000+100000</f>
        <v>1200000</v>
      </c>
      <c r="K56" s="71">
        <v>550000</v>
      </c>
      <c r="L56" s="71">
        <f t="shared" si="6"/>
        <v>1750000</v>
      </c>
      <c r="M56" s="71"/>
      <c r="N56" s="71">
        <f t="shared" ref="N56" si="70">L56+M56</f>
        <v>1750000</v>
      </c>
      <c r="O56" s="71"/>
      <c r="P56" s="71">
        <f t="shared" ref="P56" si="71">N56+O56</f>
        <v>1750000</v>
      </c>
      <c r="Q56" s="71"/>
      <c r="R56" s="71">
        <f t="shared" ref="R56" si="72">P56+Q56</f>
        <v>1750000</v>
      </c>
      <c r="S56" s="71"/>
      <c r="T56" s="71">
        <f t="shared" ref="T56" si="73">R56+S56</f>
        <v>1750000</v>
      </c>
    </row>
    <row r="57" spans="1:20" s="1" customFormat="1" ht="12.75" hidden="1" customHeight="1" x14ac:dyDescent="0.25">
      <c r="A57" s="224" t="s">
        <v>299</v>
      </c>
      <c r="B57" s="224"/>
      <c r="C57" s="182"/>
      <c r="D57" s="182"/>
      <c r="E57" s="33">
        <v>851</v>
      </c>
      <c r="F57" s="70" t="s">
        <v>230</v>
      </c>
      <c r="G57" s="45" t="s">
        <v>279</v>
      </c>
      <c r="H57" s="45" t="s">
        <v>300</v>
      </c>
      <c r="I57" s="70"/>
      <c r="J57" s="71">
        <f t="shared" ref="J57:T58" si="74">J58</f>
        <v>534800</v>
      </c>
      <c r="K57" s="71">
        <f t="shared" si="74"/>
        <v>0</v>
      </c>
      <c r="L57" s="71">
        <f t="shared" si="74"/>
        <v>534800</v>
      </c>
      <c r="M57" s="71">
        <f t="shared" si="74"/>
        <v>0</v>
      </c>
      <c r="N57" s="71">
        <f t="shared" si="74"/>
        <v>534800</v>
      </c>
      <c r="O57" s="71">
        <f t="shared" si="74"/>
        <v>0</v>
      </c>
      <c r="P57" s="71">
        <f t="shared" si="74"/>
        <v>534800</v>
      </c>
      <c r="Q57" s="71">
        <f t="shared" si="74"/>
        <v>0</v>
      </c>
      <c r="R57" s="71">
        <f t="shared" si="74"/>
        <v>534800</v>
      </c>
      <c r="S57" s="71">
        <f t="shared" si="74"/>
        <v>0</v>
      </c>
      <c r="T57" s="71">
        <f t="shared" si="74"/>
        <v>534800</v>
      </c>
    </row>
    <row r="58" spans="1:20" s="1" customFormat="1" ht="12.75" hidden="1" x14ac:dyDescent="0.25">
      <c r="A58" s="72"/>
      <c r="B58" s="186" t="s">
        <v>242</v>
      </c>
      <c r="C58" s="186"/>
      <c r="D58" s="186"/>
      <c r="E58" s="33">
        <v>851</v>
      </c>
      <c r="F58" s="70" t="s">
        <v>230</v>
      </c>
      <c r="G58" s="45" t="s">
        <v>279</v>
      </c>
      <c r="H58" s="45" t="s">
        <v>300</v>
      </c>
      <c r="I58" s="70" t="s">
        <v>243</v>
      </c>
      <c r="J58" s="71">
        <f t="shared" si="74"/>
        <v>534800</v>
      </c>
      <c r="K58" s="71">
        <f t="shared" si="74"/>
        <v>0</v>
      </c>
      <c r="L58" s="71">
        <f t="shared" si="74"/>
        <v>534800</v>
      </c>
      <c r="M58" s="71">
        <f t="shared" si="74"/>
        <v>0</v>
      </c>
      <c r="N58" s="71">
        <f t="shared" si="74"/>
        <v>534800</v>
      </c>
      <c r="O58" s="71">
        <f t="shared" si="74"/>
        <v>0</v>
      </c>
      <c r="P58" s="71">
        <f t="shared" si="74"/>
        <v>534800</v>
      </c>
      <c r="Q58" s="71">
        <f t="shared" si="74"/>
        <v>0</v>
      </c>
      <c r="R58" s="71">
        <f t="shared" si="74"/>
        <v>534800</v>
      </c>
      <c r="S58" s="71">
        <f t="shared" si="74"/>
        <v>0</v>
      </c>
      <c r="T58" s="71">
        <f t="shared" si="74"/>
        <v>534800</v>
      </c>
    </row>
    <row r="59" spans="1:20" s="1" customFormat="1" ht="25.5" hidden="1" x14ac:dyDescent="0.25">
      <c r="A59" s="72"/>
      <c r="B59" s="182" t="s">
        <v>244</v>
      </c>
      <c r="C59" s="182"/>
      <c r="D59" s="182"/>
      <c r="E59" s="33">
        <v>851</v>
      </c>
      <c r="F59" s="70" t="s">
        <v>230</v>
      </c>
      <c r="G59" s="45" t="s">
        <v>279</v>
      </c>
      <c r="H59" s="45" t="s">
        <v>300</v>
      </c>
      <c r="I59" s="70" t="s">
        <v>245</v>
      </c>
      <c r="J59" s="71">
        <v>534800</v>
      </c>
      <c r="K59" s="71"/>
      <c r="L59" s="71">
        <f t="shared" si="6"/>
        <v>534800</v>
      </c>
      <c r="M59" s="71"/>
      <c r="N59" s="71">
        <f t="shared" ref="N59" si="75">L59+M59</f>
        <v>534800</v>
      </c>
      <c r="O59" s="71"/>
      <c r="P59" s="71">
        <f t="shared" ref="P59" si="76">N59+O59</f>
        <v>534800</v>
      </c>
      <c r="Q59" s="71"/>
      <c r="R59" s="71">
        <f t="shared" ref="R59" si="77">P59+Q59</f>
        <v>534800</v>
      </c>
      <c r="S59" s="71"/>
      <c r="T59" s="71">
        <f t="shared" ref="T59" si="78">R59+S59</f>
        <v>534800</v>
      </c>
    </row>
    <row r="60" spans="1:20" s="66" customFormat="1" ht="12.75" hidden="1" customHeight="1" x14ac:dyDescent="0.25">
      <c r="A60" s="226" t="s">
        <v>311</v>
      </c>
      <c r="B60" s="226"/>
      <c r="C60" s="183"/>
      <c r="D60" s="183"/>
      <c r="E60" s="33">
        <v>851</v>
      </c>
      <c r="F60" s="64" t="s">
        <v>232</v>
      </c>
      <c r="G60" s="64"/>
      <c r="H60" s="64"/>
      <c r="I60" s="64"/>
      <c r="J60" s="65">
        <f>J61</f>
        <v>596900</v>
      </c>
      <c r="K60" s="65">
        <f t="shared" ref="K60:T60" si="79">K61</f>
        <v>672000</v>
      </c>
      <c r="L60" s="65">
        <f t="shared" si="79"/>
        <v>1268900</v>
      </c>
      <c r="M60" s="65">
        <f t="shared" si="79"/>
        <v>0</v>
      </c>
      <c r="N60" s="65">
        <f t="shared" si="79"/>
        <v>1268900</v>
      </c>
      <c r="O60" s="65">
        <f t="shared" si="79"/>
        <v>0</v>
      </c>
      <c r="P60" s="65">
        <f t="shared" si="79"/>
        <v>1268900</v>
      </c>
      <c r="Q60" s="65">
        <f t="shared" si="79"/>
        <v>0</v>
      </c>
      <c r="R60" s="65">
        <f t="shared" si="79"/>
        <v>1268900</v>
      </c>
      <c r="S60" s="65">
        <f t="shared" si="79"/>
        <v>0</v>
      </c>
      <c r="T60" s="65">
        <f t="shared" si="79"/>
        <v>1268900</v>
      </c>
    </row>
    <row r="61" spans="1:20" s="69" customFormat="1" ht="12.75" hidden="1" customHeight="1" x14ac:dyDescent="0.25">
      <c r="A61" s="228" t="s">
        <v>312</v>
      </c>
      <c r="B61" s="228"/>
      <c r="C61" s="188"/>
      <c r="D61" s="188"/>
      <c r="E61" s="33">
        <v>851</v>
      </c>
      <c r="F61" s="67" t="s">
        <v>232</v>
      </c>
      <c r="G61" s="67" t="s">
        <v>313</v>
      </c>
      <c r="H61" s="67"/>
      <c r="I61" s="67"/>
      <c r="J61" s="68">
        <f>J62+J69</f>
        <v>596900</v>
      </c>
      <c r="K61" s="68">
        <f t="shared" ref="K61:T61" si="80">K62+K69</f>
        <v>672000</v>
      </c>
      <c r="L61" s="68">
        <f t="shared" si="80"/>
        <v>1268900</v>
      </c>
      <c r="M61" s="68">
        <f t="shared" si="80"/>
        <v>0</v>
      </c>
      <c r="N61" s="68">
        <f t="shared" si="80"/>
        <v>1268900</v>
      </c>
      <c r="O61" s="68">
        <f t="shared" si="80"/>
        <v>0</v>
      </c>
      <c r="P61" s="68">
        <f t="shared" si="80"/>
        <v>1268900</v>
      </c>
      <c r="Q61" s="68">
        <f t="shared" si="80"/>
        <v>0</v>
      </c>
      <c r="R61" s="68">
        <f t="shared" si="80"/>
        <v>1268900</v>
      </c>
      <c r="S61" s="68">
        <f t="shared" si="80"/>
        <v>0</v>
      </c>
      <c r="T61" s="68">
        <f t="shared" si="80"/>
        <v>1268900</v>
      </c>
    </row>
    <row r="62" spans="1:20" s="1" customFormat="1" ht="12.75" hidden="1" customHeight="1" x14ac:dyDescent="0.25">
      <c r="A62" s="224" t="s">
        <v>314</v>
      </c>
      <c r="B62" s="224"/>
      <c r="C62" s="182"/>
      <c r="D62" s="182"/>
      <c r="E62" s="33">
        <v>851</v>
      </c>
      <c r="F62" s="70" t="s">
        <v>232</v>
      </c>
      <c r="G62" s="70" t="s">
        <v>313</v>
      </c>
      <c r="H62" s="70" t="s">
        <v>315</v>
      </c>
      <c r="I62" s="70"/>
      <c r="J62" s="71">
        <f>J63</f>
        <v>593400</v>
      </c>
      <c r="K62" s="71">
        <f t="shared" ref="K62:T62" si="81">K63</f>
        <v>672000</v>
      </c>
      <c r="L62" s="71">
        <f t="shared" si="81"/>
        <v>1265400</v>
      </c>
      <c r="M62" s="71">
        <f t="shared" si="81"/>
        <v>0</v>
      </c>
      <c r="N62" s="71">
        <f t="shared" si="81"/>
        <v>1265400</v>
      </c>
      <c r="O62" s="71">
        <f t="shared" si="81"/>
        <v>0</v>
      </c>
      <c r="P62" s="71">
        <f t="shared" si="81"/>
        <v>1265400</v>
      </c>
      <c r="Q62" s="71">
        <f t="shared" si="81"/>
        <v>0</v>
      </c>
      <c r="R62" s="71">
        <f t="shared" si="81"/>
        <v>1265400</v>
      </c>
      <c r="S62" s="71">
        <f t="shared" si="81"/>
        <v>0</v>
      </c>
      <c r="T62" s="71">
        <f t="shared" si="81"/>
        <v>1265400</v>
      </c>
    </row>
    <row r="63" spans="1:20" s="1" customFormat="1" ht="12.75" hidden="1" customHeight="1" x14ac:dyDescent="0.25">
      <c r="A63" s="224" t="s">
        <v>316</v>
      </c>
      <c r="B63" s="224"/>
      <c r="C63" s="182"/>
      <c r="D63" s="182"/>
      <c r="E63" s="33">
        <v>851</v>
      </c>
      <c r="F63" s="70" t="s">
        <v>232</v>
      </c>
      <c r="G63" s="70" t="s">
        <v>313</v>
      </c>
      <c r="H63" s="70" t="s">
        <v>317</v>
      </c>
      <c r="I63" s="70"/>
      <c r="J63" s="71">
        <f>J64+J67</f>
        <v>593400</v>
      </c>
      <c r="K63" s="71">
        <f t="shared" ref="K63:T63" si="82">K64+K67</f>
        <v>672000</v>
      </c>
      <c r="L63" s="71">
        <f t="shared" si="82"/>
        <v>1265400</v>
      </c>
      <c r="M63" s="71">
        <f t="shared" si="82"/>
        <v>0</v>
      </c>
      <c r="N63" s="71">
        <f t="shared" si="82"/>
        <v>1265400</v>
      </c>
      <c r="O63" s="71">
        <f t="shared" si="82"/>
        <v>0</v>
      </c>
      <c r="P63" s="71">
        <f t="shared" si="82"/>
        <v>1265400</v>
      </c>
      <c r="Q63" s="71">
        <f t="shared" si="82"/>
        <v>0</v>
      </c>
      <c r="R63" s="71">
        <f t="shared" si="82"/>
        <v>1265400</v>
      </c>
      <c r="S63" s="71">
        <f t="shared" si="82"/>
        <v>0</v>
      </c>
      <c r="T63" s="71">
        <f t="shared" si="82"/>
        <v>1265400</v>
      </c>
    </row>
    <row r="64" spans="1:20" s="1" customFormat="1" ht="38.25" hidden="1" x14ac:dyDescent="0.25">
      <c r="A64" s="78"/>
      <c r="B64" s="182" t="s">
        <v>237</v>
      </c>
      <c r="C64" s="182"/>
      <c r="D64" s="182"/>
      <c r="E64" s="33">
        <v>851</v>
      </c>
      <c r="F64" s="70" t="s">
        <v>232</v>
      </c>
      <c r="G64" s="45" t="s">
        <v>313</v>
      </c>
      <c r="H64" s="70" t="s">
        <v>317</v>
      </c>
      <c r="I64" s="70" t="s">
        <v>239</v>
      </c>
      <c r="J64" s="71">
        <f>J66+J65</f>
        <v>537700</v>
      </c>
      <c r="K64" s="71">
        <f t="shared" ref="K64:T64" si="83">K66+K65</f>
        <v>595000</v>
      </c>
      <c r="L64" s="71">
        <f t="shared" si="83"/>
        <v>1132700</v>
      </c>
      <c r="M64" s="71">
        <f t="shared" si="83"/>
        <v>0</v>
      </c>
      <c r="N64" s="71">
        <f t="shared" si="83"/>
        <v>1132700</v>
      </c>
      <c r="O64" s="71">
        <f t="shared" si="83"/>
        <v>0</v>
      </c>
      <c r="P64" s="71">
        <f t="shared" si="83"/>
        <v>1132700</v>
      </c>
      <c r="Q64" s="71">
        <f t="shared" si="83"/>
        <v>0</v>
      </c>
      <c r="R64" s="71">
        <f t="shared" si="83"/>
        <v>1132700</v>
      </c>
      <c r="S64" s="71">
        <f t="shared" si="83"/>
        <v>0</v>
      </c>
      <c r="T64" s="71">
        <f t="shared" si="83"/>
        <v>1132700</v>
      </c>
    </row>
    <row r="65" spans="1:20" s="1" customFormat="1" ht="12.75" hidden="1" x14ac:dyDescent="0.25">
      <c r="A65" s="78"/>
      <c r="B65" s="182" t="s">
        <v>318</v>
      </c>
      <c r="C65" s="182"/>
      <c r="D65" s="182"/>
      <c r="E65" s="33">
        <v>851</v>
      </c>
      <c r="F65" s="70" t="s">
        <v>232</v>
      </c>
      <c r="G65" s="45" t="s">
        <v>313</v>
      </c>
      <c r="H65" s="70" t="s">
        <v>317</v>
      </c>
      <c r="I65" s="70" t="s">
        <v>319</v>
      </c>
      <c r="J65" s="71"/>
      <c r="K65" s="71">
        <v>1035000</v>
      </c>
      <c r="L65" s="71">
        <f t="shared" si="6"/>
        <v>1035000</v>
      </c>
      <c r="M65" s="71"/>
      <c r="N65" s="71">
        <f t="shared" ref="N65:N66" si="84">L65+M65</f>
        <v>1035000</v>
      </c>
      <c r="O65" s="71"/>
      <c r="P65" s="71">
        <f t="shared" ref="P65:P66" si="85">N65+O65</f>
        <v>1035000</v>
      </c>
      <c r="Q65" s="71"/>
      <c r="R65" s="71">
        <f t="shared" ref="R65:R66" si="86">P65+Q65</f>
        <v>1035000</v>
      </c>
      <c r="S65" s="71"/>
      <c r="T65" s="71">
        <f t="shared" ref="T65:T66" si="87">R65+S65</f>
        <v>1035000</v>
      </c>
    </row>
    <row r="66" spans="1:20" s="1" customFormat="1" ht="25.5" hidden="1" x14ac:dyDescent="0.25">
      <c r="A66" s="79"/>
      <c r="B66" s="186" t="s">
        <v>320</v>
      </c>
      <c r="C66" s="186"/>
      <c r="D66" s="186"/>
      <c r="E66" s="33">
        <v>851</v>
      </c>
      <c r="F66" s="70" t="s">
        <v>232</v>
      </c>
      <c r="G66" s="45" t="s">
        <v>313</v>
      </c>
      <c r="H66" s="70" t="s">
        <v>317</v>
      </c>
      <c r="I66" s="70" t="s">
        <v>321</v>
      </c>
      <c r="J66" s="71">
        <f>537694+6</f>
        <v>537700</v>
      </c>
      <c r="K66" s="71">
        <v>-440000</v>
      </c>
      <c r="L66" s="71">
        <f t="shared" si="6"/>
        <v>97700</v>
      </c>
      <c r="M66" s="71"/>
      <c r="N66" s="71">
        <f t="shared" si="84"/>
        <v>97700</v>
      </c>
      <c r="O66" s="71"/>
      <c r="P66" s="71">
        <f t="shared" si="85"/>
        <v>97700</v>
      </c>
      <c r="Q66" s="71"/>
      <c r="R66" s="71">
        <f t="shared" si="86"/>
        <v>97700</v>
      </c>
      <c r="S66" s="71"/>
      <c r="T66" s="71">
        <f t="shared" si="87"/>
        <v>97700</v>
      </c>
    </row>
    <row r="67" spans="1:20" s="1" customFormat="1" ht="12.75" hidden="1" x14ac:dyDescent="0.25">
      <c r="A67" s="79"/>
      <c r="B67" s="186" t="s">
        <v>242</v>
      </c>
      <c r="C67" s="186"/>
      <c r="D67" s="186"/>
      <c r="E67" s="33">
        <v>851</v>
      </c>
      <c r="F67" s="70" t="s">
        <v>232</v>
      </c>
      <c r="G67" s="45" t="s">
        <v>313</v>
      </c>
      <c r="H67" s="70" t="s">
        <v>317</v>
      </c>
      <c r="I67" s="70" t="s">
        <v>243</v>
      </c>
      <c r="J67" s="71">
        <f>J68</f>
        <v>55700</v>
      </c>
      <c r="K67" s="71">
        <f t="shared" ref="K67:T67" si="88">K68</f>
        <v>77000</v>
      </c>
      <c r="L67" s="71">
        <f t="shared" si="88"/>
        <v>132700</v>
      </c>
      <c r="M67" s="71">
        <f t="shared" si="88"/>
        <v>0</v>
      </c>
      <c r="N67" s="71">
        <f t="shared" si="88"/>
        <v>132700</v>
      </c>
      <c r="O67" s="71">
        <f t="shared" si="88"/>
        <v>0</v>
      </c>
      <c r="P67" s="71">
        <f t="shared" si="88"/>
        <v>132700</v>
      </c>
      <c r="Q67" s="71">
        <f t="shared" si="88"/>
        <v>0</v>
      </c>
      <c r="R67" s="71">
        <f t="shared" si="88"/>
        <v>132700</v>
      </c>
      <c r="S67" s="71">
        <f t="shared" si="88"/>
        <v>0</v>
      </c>
      <c r="T67" s="71">
        <f t="shared" si="88"/>
        <v>132700</v>
      </c>
    </row>
    <row r="68" spans="1:20" s="1" customFormat="1" ht="25.5" hidden="1" x14ac:dyDescent="0.25">
      <c r="A68" s="79"/>
      <c r="B68" s="182" t="s">
        <v>244</v>
      </c>
      <c r="C68" s="182"/>
      <c r="D68" s="182"/>
      <c r="E68" s="33">
        <v>851</v>
      </c>
      <c r="F68" s="70" t="s">
        <v>232</v>
      </c>
      <c r="G68" s="45" t="s">
        <v>313</v>
      </c>
      <c r="H68" s="70" t="s">
        <v>317</v>
      </c>
      <c r="I68" s="70" t="s">
        <v>245</v>
      </c>
      <c r="J68" s="71">
        <f>55735-35</f>
        <v>55700</v>
      </c>
      <c r="K68" s="71">
        <v>77000</v>
      </c>
      <c r="L68" s="71">
        <f t="shared" si="6"/>
        <v>132700</v>
      </c>
      <c r="M68" s="71"/>
      <c r="N68" s="71">
        <f t="shared" ref="N68" si="89">L68+M68</f>
        <v>132700</v>
      </c>
      <c r="O68" s="71"/>
      <c r="P68" s="71">
        <f t="shared" ref="P68" si="90">N68+O68</f>
        <v>132700</v>
      </c>
      <c r="Q68" s="71"/>
      <c r="R68" s="71">
        <f t="shared" ref="R68" si="91">P68+Q68</f>
        <v>132700</v>
      </c>
      <c r="S68" s="71"/>
      <c r="T68" s="71">
        <f t="shared" ref="T68" si="92">R68+S68</f>
        <v>132700</v>
      </c>
    </row>
    <row r="69" spans="1:20" s="1" customFormat="1" ht="12.75" hidden="1" customHeight="1" x14ac:dyDescent="0.25">
      <c r="A69" s="224" t="s">
        <v>257</v>
      </c>
      <c r="B69" s="224"/>
      <c r="C69" s="182"/>
      <c r="D69" s="182"/>
      <c r="E69" s="33">
        <v>851</v>
      </c>
      <c r="F69" s="70" t="s">
        <v>232</v>
      </c>
      <c r="G69" s="45" t="s">
        <v>313</v>
      </c>
      <c r="H69" s="70" t="s">
        <v>258</v>
      </c>
      <c r="I69" s="70"/>
      <c r="J69" s="71">
        <f>J70</f>
        <v>3500</v>
      </c>
      <c r="K69" s="71">
        <f t="shared" ref="K69:T72" si="93">K70</f>
        <v>0</v>
      </c>
      <c r="L69" s="71">
        <f t="shared" si="93"/>
        <v>3500</v>
      </c>
      <c r="M69" s="71">
        <f t="shared" si="93"/>
        <v>0</v>
      </c>
      <c r="N69" s="71">
        <f t="shared" si="93"/>
        <v>3500</v>
      </c>
      <c r="O69" s="71">
        <f t="shared" si="93"/>
        <v>0</v>
      </c>
      <c r="P69" s="71">
        <f t="shared" si="93"/>
        <v>3500</v>
      </c>
      <c r="Q69" s="71">
        <f t="shared" si="93"/>
        <v>0</v>
      </c>
      <c r="R69" s="71">
        <f t="shared" si="93"/>
        <v>3500</v>
      </c>
      <c r="S69" s="71">
        <f t="shared" si="93"/>
        <v>0</v>
      </c>
      <c r="T69" s="71">
        <f t="shared" si="93"/>
        <v>3500</v>
      </c>
    </row>
    <row r="70" spans="1:20" s="1" customFormat="1" ht="12.75" hidden="1" customHeight="1" x14ac:dyDescent="0.25">
      <c r="A70" s="206" t="s">
        <v>259</v>
      </c>
      <c r="B70" s="207"/>
      <c r="C70" s="174"/>
      <c r="D70" s="174"/>
      <c r="E70" s="33">
        <v>851</v>
      </c>
      <c r="F70" s="70" t="s">
        <v>232</v>
      </c>
      <c r="G70" s="45" t="s">
        <v>313</v>
      </c>
      <c r="H70" s="70" t="s">
        <v>260</v>
      </c>
      <c r="I70" s="70"/>
      <c r="J70" s="71">
        <f>J71</f>
        <v>3500</v>
      </c>
      <c r="K70" s="71">
        <f t="shared" si="93"/>
        <v>0</v>
      </c>
      <c r="L70" s="71">
        <f t="shared" si="93"/>
        <v>3500</v>
      </c>
      <c r="M70" s="71">
        <f t="shared" si="93"/>
        <v>0</v>
      </c>
      <c r="N70" s="71">
        <f t="shared" si="93"/>
        <v>3500</v>
      </c>
      <c r="O70" s="71">
        <f t="shared" si="93"/>
        <v>0</v>
      </c>
      <c r="P70" s="71">
        <f t="shared" si="93"/>
        <v>3500</v>
      </c>
      <c r="Q70" s="71">
        <f t="shared" si="93"/>
        <v>0</v>
      </c>
      <c r="R70" s="71">
        <f t="shared" si="93"/>
        <v>3500</v>
      </c>
      <c r="S70" s="71">
        <f t="shared" si="93"/>
        <v>0</v>
      </c>
      <c r="T70" s="71">
        <f t="shared" si="93"/>
        <v>3500</v>
      </c>
    </row>
    <row r="71" spans="1:20" s="1" customFormat="1" ht="12.75" hidden="1" customHeight="1" x14ac:dyDescent="0.25">
      <c r="A71" s="224" t="s">
        <v>322</v>
      </c>
      <c r="B71" s="224"/>
      <c r="C71" s="182"/>
      <c r="D71" s="182"/>
      <c r="E71" s="33">
        <v>851</v>
      </c>
      <c r="F71" s="70" t="s">
        <v>232</v>
      </c>
      <c r="G71" s="45" t="s">
        <v>313</v>
      </c>
      <c r="H71" s="70" t="s">
        <v>323</v>
      </c>
      <c r="I71" s="70"/>
      <c r="J71" s="71">
        <f>J72</f>
        <v>3500</v>
      </c>
      <c r="K71" s="71">
        <f t="shared" si="93"/>
        <v>0</v>
      </c>
      <c r="L71" s="71">
        <f t="shared" si="93"/>
        <v>3500</v>
      </c>
      <c r="M71" s="71">
        <f t="shared" si="93"/>
        <v>0</v>
      </c>
      <c r="N71" s="71">
        <f t="shared" si="93"/>
        <v>3500</v>
      </c>
      <c r="O71" s="71">
        <f t="shared" si="93"/>
        <v>0</v>
      </c>
      <c r="P71" s="71">
        <f t="shared" si="93"/>
        <v>3500</v>
      </c>
      <c r="Q71" s="71">
        <f t="shared" si="93"/>
        <v>0</v>
      </c>
      <c r="R71" s="71">
        <f t="shared" si="93"/>
        <v>3500</v>
      </c>
      <c r="S71" s="71">
        <f t="shared" si="93"/>
        <v>0</v>
      </c>
      <c r="T71" s="71">
        <f t="shared" si="93"/>
        <v>3500</v>
      </c>
    </row>
    <row r="72" spans="1:20" s="1" customFormat="1" ht="12.75" hidden="1" x14ac:dyDescent="0.25">
      <c r="A72" s="72"/>
      <c r="B72" s="186" t="s">
        <v>242</v>
      </c>
      <c r="C72" s="186"/>
      <c r="D72" s="186"/>
      <c r="E72" s="33">
        <v>851</v>
      </c>
      <c r="F72" s="70" t="s">
        <v>232</v>
      </c>
      <c r="G72" s="45" t="s">
        <v>313</v>
      </c>
      <c r="H72" s="70" t="s">
        <v>323</v>
      </c>
      <c r="I72" s="70" t="s">
        <v>243</v>
      </c>
      <c r="J72" s="71">
        <f>J73</f>
        <v>3500</v>
      </c>
      <c r="K72" s="71">
        <f t="shared" si="93"/>
        <v>0</v>
      </c>
      <c r="L72" s="71">
        <f t="shared" si="93"/>
        <v>3500</v>
      </c>
      <c r="M72" s="71">
        <f t="shared" si="93"/>
        <v>0</v>
      </c>
      <c r="N72" s="71">
        <f t="shared" si="93"/>
        <v>3500</v>
      </c>
      <c r="O72" s="71">
        <f t="shared" si="93"/>
        <v>0</v>
      </c>
      <c r="P72" s="71">
        <f t="shared" si="93"/>
        <v>3500</v>
      </c>
      <c r="Q72" s="71">
        <f t="shared" si="93"/>
        <v>0</v>
      </c>
      <c r="R72" s="71">
        <f t="shared" si="93"/>
        <v>3500</v>
      </c>
      <c r="S72" s="71">
        <f t="shared" si="93"/>
        <v>0</v>
      </c>
      <c r="T72" s="71">
        <f t="shared" si="93"/>
        <v>3500</v>
      </c>
    </row>
    <row r="73" spans="1:20" s="1" customFormat="1" ht="25.5" hidden="1" x14ac:dyDescent="0.25">
      <c r="A73" s="72"/>
      <c r="B73" s="182" t="s">
        <v>244</v>
      </c>
      <c r="C73" s="182"/>
      <c r="D73" s="182"/>
      <c r="E73" s="33">
        <v>851</v>
      </c>
      <c r="F73" s="70" t="s">
        <v>232</v>
      </c>
      <c r="G73" s="45" t="s">
        <v>313</v>
      </c>
      <c r="H73" s="70" t="s">
        <v>323</v>
      </c>
      <c r="I73" s="70" t="s">
        <v>245</v>
      </c>
      <c r="J73" s="71">
        <v>3500</v>
      </c>
      <c r="K73" s="71"/>
      <c r="L73" s="71">
        <f t="shared" si="6"/>
        <v>3500</v>
      </c>
      <c r="M73" s="71"/>
      <c r="N73" s="71">
        <f t="shared" ref="N73" si="94">L73+M73</f>
        <v>3500</v>
      </c>
      <c r="O73" s="71"/>
      <c r="P73" s="71">
        <f t="shared" ref="P73" si="95">N73+O73</f>
        <v>3500</v>
      </c>
      <c r="Q73" s="71"/>
      <c r="R73" s="71">
        <f t="shared" ref="R73" si="96">P73+Q73</f>
        <v>3500</v>
      </c>
      <c r="S73" s="71"/>
      <c r="T73" s="71">
        <f t="shared" ref="T73" si="97">R73+S73</f>
        <v>3500</v>
      </c>
    </row>
    <row r="74" spans="1:20" s="66" customFormat="1" ht="12.75" hidden="1" customHeight="1" x14ac:dyDescent="0.25">
      <c r="A74" s="226" t="s">
        <v>324</v>
      </c>
      <c r="B74" s="226"/>
      <c r="C74" s="183"/>
      <c r="D74" s="183"/>
      <c r="E74" s="33">
        <v>851</v>
      </c>
      <c r="F74" s="64" t="s">
        <v>253</v>
      </c>
      <c r="G74" s="64"/>
      <c r="H74" s="64"/>
      <c r="I74" s="64"/>
      <c r="J74" s="65">
        <f>J75+J82</f>
        <v>848500</v>
      </c>
      <c r="K74" s="65">
        <f t="shared" ref="K74:T74" si="98">K75+K82</f>
        <v>100000</v>
      </c>
      <c r="L74" s="65">
        <f t="shared" si="98"/>
        <v>948500</v>
      </c>
      <c r="M74" s="65">
        <f t="shared" si="98"/>
        <v>699992</v>
      </c>
      <c r="N74" s="65">
        <f t="shared" si="98"/>
        <v>1648492</v>
      </c>
      <c r="O74" s="65">
        <f t="shared" si="98"/>
        <v>0</v>
      </c>
      <c r="P74" s="65">
        <f t="shared" si="98"/>
        <v>1648492</v>
      </c>
      <c r="Q74" s="65">
        <f t="shared" si="98"/>
        <v>0</v>
      </c>
      <c r="R74" s="65">
        <f t="shared" si="98"/>
        <v>1648492</v>
      </c>
      <c r="S74" s="65">
        <f t="shared" si="98"/>
        <v>0</v>
      </c>
      <c r="T74" s="65">
        <f t="shared" si="98"/>
        <v>1648492</v>
      </c>
    </row>
    <row r="75" spans="1:20" s="69" customFormat="1" ht="12.75" hidden="1" customHeight="1" x14ac:dyDescent="0.25">
      <c r="A75" s="228" t="s">
        <v>325</v>
      </c>
      <c r="B75" s="228"/>
      <c r="C75" s="188"/>
      <c r="D75" s="188"/>
      <c r="E75" s="33">
        <v>851</v>
      </c>
      <c r="F75" s="67" t="s">
        <v>253</v>
      </c>
      <c r="G75" s="67" t="s">
        <v>326</v>
      </c>
      <c r="H75" s="67"/>
      <c r="I75" s="67"/>
      <c r="J75" s="68">
        <f>J76+J79</f>
        <v>705000</v>
      </c>
      <c r="K75" s="68">
        <f t="shared" ref="K75:T75" si="99">K76+K79</f>
        <v>0</v>
      </c>
      <c r="L75" s="68">
        <f t="shared" si="99"/>
        <v>705000</v>
      </c>
      <c r="M75" s="68">
        <f t="shared" si="99"/>
        <v>699992</v>
      </c>
      <c r="N75" s="68">
        <f t="shared" si="99"/>
        <v>1404992</v>
      </c>
      <c r="O75" s="68">
        <f t="shared" si="99"/>
        <v>0</v>
      </c>
      <c r="P75" s="68">
        <f t="shared" si="99"/>
        <v>1404992</v>
      </c>
      <c r="Q75" s="68">
        <f t="shared" si="99"/>
        <v>0</v>
      </c>
      <c r="R75" s="68">
        <f t="shared" si="99"/>
        <v>1404992</v>
      </c>
      <c r="S75" s="68">
        <f t="shared" si="99"/>
        <v>0</v>
      </c>
      <c r="T75" s="68">
        <f t="shared" si="99"/>
        <v>1404992</v>
      </c>
    </row>
    <row r="76" spans="1:20" s="1" customFormat="1" ht="12.75" hidden="1" customHeight="1" x14ac:dyDescent="0.25">
      <c r="A76" s="224" t="s">
        <v>327</v>
      </c>
      <c r="B76" s="224"/>
      <c r="C76" s="182"/>
      <c r="D76" s="182"/>
      <c r="E76" s="33">
        <v>851</v>
      </c>
      <c r="F76" s="70" t="s">
        <v>253</v>
      </c>
      <c r="G76" s="70" t="s">
        <v>326</v>
      </c>
      <c r="H76" s="70" t="s">
        <v>328</v>
      </c>
      <c r="I76" s="70"/>
      <c r="J76" s="71">
        <f t="shared" ref="J76:T77" si="100">J77</f>
        <v>55000</v>
      </c>
      <c r="K76" s="71">
        <f t="shared" si="100"/>
        <v>0</v>
      </c>
      <c r="L76" s="71">
        <f t="shared" si="100"/>
        <v>55000</v>
      </c>
      <c r="M76" s="71">
        <f t="shared" si="100"/>
        <v>0</v>
      </c>
      <c r="N76" s="71">
        <f t="shared" si="100"/>
        <v>55000</v>
      </c>
      <c r="O76" s="71">
        <f t="shared" si="100"/>
        <v>0</v>
      </c>
      <c r="P76" s="71">
        <f t="shared" si="100"/>
        <v>55000</v>
      </c>
      <c r="Q76" s="71">
        <f t="shared" si="100"/>
        <v>0</v>
      </c>
      <c r="R76" s="71">
        <f t="shared" si="100"/>
        <v>55000</v>
      </c>
      <c r="S76" s="71">
        <f t="shared" si="100"/>
        <v>0</v>
      </c>
      <c r="T76" s="71">
        <f t="shared" si="100"/>
        <v>55000</v>
      </c>
    </row>
    <row r="77" spans="1:20" s="1" customFormat="1" ht="12.75" hidden="1" x14ac:dyDescent="0.25">
      <c r="A77" s="79"/>
      <c r="B77" s="186" t="s">
        <v>242</v>
      </c>
      <c r="C77" s="186"/>
      <c r="D77" s="186"/>
      <c r="E77" s="33">
        <v>851</v>
      </c>
      <c r="F77" s="70" t="s">
        <v>253</v>
      </c>
      <c r="G77" s="70" t="s">
        <v>326</v>
      </c>
      <c r="H77" s="70" t="s">
        <v>328</v>
      </c>
      <c r="I77" s="70" t="s">
        <v>243</v>
      </c>
      <c r="J77" s="71">
        <f t="shared" si="100"/>
        <v>55000</v>
      </c>
      <c r="K77" s="71">
        <f t="shared" si="100"/>
        <v>0</v>
      </c>
      <c r="L77" s="71">
        <f t="shared" si="100"/>
        <v>55000</v>
      </c>
      <c r="M77" s="71">
        <f t="shared" si="100"/>
        <v>0</v>
      </c>
      <c r="N77" s="71">
        <f t="shared" si="100"/>
        <v>55000</v>
      </c>
      <c r="O77" s="71">
        <f t="shared" si="100"/>
        <v>0</v>
      </c>
      <c r="P77" s="71">
        <f t="shared" si="100"/>
        <v>55000</v>
      </c>
      <c r="Q77" s="71">
        <f t="shared" si="100"/>
        <v>0</v>
      </c>
      <c r="R77" s="71">
        <f t="shared" si="100"/>
        <v>55000</v>
      </c>
      <c r="S77" s="71">
        <f t="shared" si="100"/>
        <v>0</v>
      </c>
      <c r="T77" s="71">
        <f t="shared" si="100"/>
        <v>55000</v>
      </c>
    </row>
    <row r="78" spans="1:20" s="1" customFormat="1" ht="25.5" hidden="1" x14ac:dyDescent="0.25">
      <c r="A78" s="79"/>
      <c r="B78" s="182" t="s">
        <v>244</v>
      </c>
      <c r="C78" s="182"/>
      <c r="D78" s="182"/>
      <c r="E78" s="33">
        <v>851</v>
      </c>
      <c r="F78" s="70" t="s">
        <v>253</v>
      </c>
      <c r="G78" s="70" t="s">
        <v>326</v>
      </c>
      <c r="H78" s="70" t="s">
        <v>328</v>
      </c>
      <c r="I78" s="70" t="s">
        <v>245</v>
      </c>
      <c r="J78" s="71">
        <v>55000</v>
      </c>
      <c r="K78" s="71"/>
      <c r="L78" s="71">
        <f t="shared" si="6"/>
        <v>55000</v>
      </c>
      <c r="M78" s="71"/>
      <c r="N78" s="71">
        <f t="shared" ref="N78" si="101">L78+M78</f>
        <v>55000</v>
      </c>
      <c r="O78" s="71"/>
      <c r="P78" s="71">
        <f t="shared" ref="P78" si="102">N78+O78</f>
        <v>55000</v>
      </c>
      <c r="Q78" s="71"/>
      <c r="R78" s="71">
        <f t="shared" ref="R78" si="103">P78+Q78</f>
        <v>55000</v>
      </c>
      <c r="S78" s="71"/>
      <c r="T78" s="71">
        <f t="shared" ref="T78" si="104">R78+S78</f>
        <v>55000</v>
      </c>
    </row>
    <row r="79" spans="1:20" s="82" customFormat="1" ht="15" hidden="1" customHeight="1" x14ac:dyDescent="0.25">
      <c r="A79" s="231" t="s">
        <v>329</v>
      </c>
      <c r="B79" s="232"/>
      <c r="C79" s="190"/>
      <c r="D79" s="190"/>
      <c r="E79" s="33">
        <v>851</v>
      </c>
      <c r="F79" s="70" t="s">
        <v>253</v>
      </c>
      <c r="G79" s="70" t="s">
        <v>326</v>
      </c>
      <c r="H79" s="76" t="s">
        <v>330</v>
      </c>
      <c r="I79" s="80"/>
      <c r="J79" s="81">
        <f>J80</f>
        <v>650000</v>
      </c>
      <c r="K79" s="81">
        <f t="shared" ref="K79:T80" si="105">K80</f>
        <v>0</v>
      </c>
      <c r="L79" s="102">
        <f t="shared" si="105"/>
        <v>650000</v>
      </c>
      <c r="M79" s="102">
        <f t="shared" si="105"/>
        <v>699992</v>
      </c>
      <c r="N79" s="102">
        <f t="shared" si="105"/>
        <v>1349992</v>
      </c>
      <c r="O79" s="102">
        <f t="shared" si="105"/>
        <v>0</v>
      </c>
      <c r="P79" s="102">
        <f t="shared" si="105"/>
        <v>1349992</v>
      </c>
      <c r="Q79" s="102">
        <f t="shared" si="105"/>
        <v>0</v>
      </c>
      <c r="R79" s="102">
        <f t="shared" si="105"/>
        <v>1349992</v>
      </c>
      <c r="S79" s="102">
        <f t="shared" si="105"/>
        <v>0</v>
      </c>
      <c r="T79" s="102">
        <f t="shared" si="105"/>
        <v>1349992</v>
      </c>
    </row>
    <row r="80" spans="1:20" s="1" customFormat="1" ht="12.75" hidden="1" x14ac:dyDescent="0.25">
      <c r="A80" s="182"/>
      <c r="B80" s="182" t="s">
        <v>246</v>
      </c>
      <c r="C80" s="182"/>
      <c r="D80" s="182"/>
      <c r="E80" s="33">
        <v>851</v>
      </c>
      <c r="F80" s="70" t="s">
        <v>253</v>
      </c>
      <c r="G80" s="70" t="s">
        <v>326</v>
      </c>
      <c r="H80" s="76" t="s">
        <v>330</v>
      </c>
      <c r="I80" s="70" t="s">
        <v>247</v>
      </c>
      <c r="J80" s="83">
        <f>J81</f>
        <v>650000</v>
      </c>
      <c r="K80" s="83">
        <f t="shared" si="105"/>
        <v>0</v>
      </c>
      <c r="L80" s="71">
        <f t="shared" si="105"/>
        <v>650000</v>
      </c>
      <c r="M80" s="71">
        <f t="shared" si="105"/>
        <v>699992</v>
      </c>
      <c r="N80" s="71">
        <f t="shared" si="105"/>
        <v>1349992</v>
      </c>
      <c r="O80" s="71">
        <f t="shared" si="105"/>
        <v>0</v>
      </c>
      <c r="P80" s="71">
        <f t="shared" si="105"/>
        <v>1349992</v>
      </c>
      <c r="Q80" s="71">
        <f t="shared" si="105"/>
        <v>0</v>
      </c>
      <c r="R80" s="71">
        <f t="shared" si="105"/>
        <v>1349992</v>
      </c>
      <c r="S80" s="71">
        <f t="shared" si="105"/>
        <v>0</v>
      </c>
      <c r="T80" s="71">
        <f t="shared" si="105"/>
        <v>1349992</v>
      </c>
    </row>
    <row r="81" spans="1:20" s="1" customFormat="1" ht="38.25" hidden="1" x14ac:dyDescent="0.25">
      <c r="A81" s="182"/>
      <c r="B81" s="182" t="s">
        <v>331</v>
      </c>
      <c r="C81" s="182"/>
      <c r="D81" s="182"/>
      <c r="E81" s="33">
        <v>851</v>
      </c>
      <c r="F81" s="70" t="s">
        <v>253</v>
      </c>
      <c r="G81" s="70" t="s">
        <v>326</v>
      </c>
      <c r="H81" s="76" t="s">
        <v>330</v>
      </c>
      <c r="I81" s="70" t="s">
        <v>332</v>
      </c>
      <c r="J81" s="83">
        <v>650000</v>
      </c>
      <c r="K81" s="83"/>
      <c r="L81" s="71">
        <f t="shared" si="6"/>
        <v>650000</v>
      </c>
      <c r="M81" s="71">
        <v>699992</v>
      </c>
      <c r="N81" s="71">
        <f t="shared" ref="N81" si="106">L81+M81</f>
        <v>1349992</v>
      </c>
      <c r="O81" s="71"/>
      <c r="P81" s="71">
        <f t="shared" ref="P81" si="107">N81+O81</f>
        <v>1349992</v>
      </c>
      <c r="Q81" s="71"/>
      <c r="R81" s="71">
        <f t="shared" ref="R81" si="108">P81+Q81</f>
        <v>1349992</v>
      </c>
      <c r="S81" s="71"/>
      <c r="T81" s="71">
        <f t="shared" ref="T81" si="109">R81+S81</f>
        <v>1349992</v>
      </c>
    </row>
    <row r="82" spans="1:20" s="69" customFormat="1" ht="12.75" hidden="1" customHeight="1" x14ac:dyDescent="0.25">
      <c r="A82" s="228" t="s">
        <v>336</v>
      </c>
      <c r="B82" s="228"/>
      <c r="C82" s="188"/>
      <c r="D82" s="188"/>
      <c r="E82" s="33">
        <v>851</v>
      </c>
      <c r="F82" s="67" t="s">
        <v>253</v>
      </c>
      <c r="G82" s="67" t="s">
        <v>337</v>
      </c>
      <c r="H82" s="67"/>
      <c r="I82" s="67"/>
      <c r="J82" s="68">
        <f>J83+J90</f>
        <v>143500</v>
      </c>
      <c r="K82" s="68">
        <f t="shared" ref="K82:T82" si="110">K83+K90</f>
        <v>100000</v>
      </c>
      <c r="L82" s="68">
        <f t="shared" si="110"/>
        <v>243500</v>
      </c>
      <c r="M82" s="68">
        <f t="shared" si="110"/>
        <v>0</v>
      </c>
      <c r="N82" s="68">
        <f t="shared" si="110"/>
        <v>243500</v>
      </c>
      <c r="O82" s="68">
        <f t="shared" si="110"/>
        <v>0</v>
      </c>
      <c r="P82" s="68">
        <f t="shared" si="110"/>
        <v>243500</v>
      </c>
      <c r="Q82" s="68">
        <f t="shared" si="110"/>
        <v>0</v>
      </c>
      <c r="R82" s="68">
        <f t="shared" si="110"/>
        <v>243500</v>
      </c>
      <c r="S82" s="68">
        <f t="shared" si="110"/>
        <v>0</v>
      </c>
      <c r="T82" s="68">
        <f t="shared" si="110"/>
        <v>243500</v>
      </c>
    </row>
    <row r="83" spans="1:20" s="74" customFormat="1" ht="12.75" hidden="1" customHeight="1" x14ac:dyDescent="0.25">
      <c r="A83" s="224" t="s">
        <v>286</v>
      </c>
      <c r="B83" s="224"/>
      <c r="C83" s="182"/>
      <c r="D83" s="182"/>
      <c r="E83" s="33">
        <v>851</v>
      </c>
      <c r="F83" s="70" t="s">
        <v>253</v>
      </c>
      <c r="G83" s="70" t="s">
        <v>337</v>
      </c>
      <c r="H83" s="70" t="s">
        <v>287</v>
      </c>
      <c r="I83" s="73"/>
      <c r="J83" s="71">
        <f t="shared" ref="J83:T84" si="111">J84</f>
        <v>143500</v>
      </c>
      <c r="K83" s="71">
        <f t="shared" si="111"/>
        <v>0</v>
      </c>
      <c r="L83" s="71">
        <f t="shared" si="111"/>
        <v>143500</v>
      </c>
      <c r="M83" s="71">
        <f t="shared" si="111"/>
        <v>0</v>
      </c>
      <c r="N83" s="71">
        <f t="shared" si="111"/>
        <v>143500</v>
      </c>
      <c r="O83" s="71">
        <f t="shared" si="111"/>
        <v>0</v>
      </c>
      <c r="P83" s="71">
        <f t="shared" si="111"/>
        <v>143500</v>
      </c>
      <c r="Q83" s="71">
        <f t="shared" si="111"/>
        <v>0</v>
      </c>
      <c r="R83" s="71">
        <f t="shared" si="111"/>
        <v>143500</v>
      </c>
      <c r="S83" s="71">
        <f t="shared" si="111"/>
        <v>0</v>
      </c>
      <c r="T83" s="71">
        <f t="shared" si="111"/>
        <v>143500</v>
      </c>
    </row>
    <row r="84" spans="1:20" s="1" customFormat="1" ht="12.75" hidden="1" customHeight="1" x14ac:dyDescent="0.25">
      <c r="A84" s="224" t="s">
        <v>288</v>
      </c>
      <c r="B84" s="224"/>
      <c r="C84" s="182"/>
      <c r="D84" s="182"/>
      <c r="E84" s="33">
        <v>851</v>
      </c>
      <c r="F84" s="45" t="s">
        <v>253</v>
      </c>
      <c r="G84" s="45" t="s">
        <v>337</v>
      </c>
      <c r="H84" s="45" t="s">
        <v>289</v>
      </c>
      <c r="I84" s="75"/>
      <c r="J84" s="71">
        <f t="shared" si="111"/>
        <v>143500</v>
      </c>
      <c r="K84" s="71">
        <f t="shared" si="111"/>
        <v>0</v>
      </c>
      <c r="L84" s="71">
        <f t="shared" si="111"/>
        <v>143500</v>
      </c>
      <c r="M84" s="71">
        <f t="shared" si="111"/>
        <v>0</v>
      </c>
      <c r="N84" s="71">
        <f t="shared" si="111"/>
        <v>143500</v>
      </c>
      <c r="O84" s="71">
        <f t="shared" si="111"/>
        <v>0</v>
      </c>
      <c r="P84" s="71">
        <f t="shared" si="111"/>
        <v>143500</v>
      </c>
      <c r="Q84" s="71">
        <f t="shared" si="111"/>
        <v>0</v>
      </c>
      <c r="R84" s="71">
        <f t="shared" si="111"/>
        <v>143500</v>
      </c>
      <c r="S84" s="71">
        <f t="shared" si="111"/>
        <v>0</v>
      </c>
      <c r="T84" s="71">
        <f t="shared" si="111"/>
        <v>143500</v>
      </c>
    </row>
    <row r="85" spans="1:20" s="1" customFormat="1" ht="12.75" hidden="1" customHeight="1" x14ac:dyDescent="0.25">
      <c r="A85" s="224" t="s">
        <v>338</v>
      </c>
      <c r="B85" s="224"/>
      <c r="C85" s="182"/>
      <c r="D85" s="182"/>
      <c r="E85" s="33">
        <v>851</v>
      </c>
      <c r="F85" s="45" t="s">
        <v>253</v>
      </c>
      <c r="G85" s="45" t="s">
        <v>337</v>
      </c>
      <c r="H85" s="45" t="s">
        <v>339</v>
      </c>
      <c r="I85" s="45"/>
      <c r="J85" s="71">
        <f>J86+J88</f>
        <v>143500</v>
      </c>
      <c r="K85" s="71">
        <f t="shared" ref="K85:T85" si="112">K86+K88</f>
        <v>0</v>
      </c>
      <c r="L85" s="71">
        <f t="shared" si="112"/>
        <v>143500</v>
      </c>
      <c r="M85" s="71">
        <f t="shared" si="112"/>
        <v>0</v>
      </c>
      <c r="N85" s="71">
        <f t="shared" si="112"/>
        <v>143500</v>
      </c>
      <c r="O85" s="71">
        <f t="shared" si="112"/>
        <v>0</v>
      </c>
      <c r="P85" s="71">
        <f t="shared" si="112"/>
        <v>143500</v>
      </c>
      <c r="Q85" s="71">
        <f t="shared" si="112"/>
        <v>0</v>
      </c>
      <c r="R85" s="71">
        <f t="shared" si="112"/>
        <v>143500</v>
      </c>
      <c r="S85" s="71">
        <f t="shared" si="112"/>
        <v>0</v>
      </c>
      <c r="T85" s="71">
        <f t="shared" si="112"/>
        <v>143500</v>
      </c>
    </row>
    <row r="86" spans="1:20" s="1" customFormat="1" ht="38.25" hidden="1" x14ac:dyDescent="0.25">
      <c r="A86" s="182"/>
      <c r="B86" s="182" t="s">
        <v>237</v>
      </c>
      <c r="C86" s="182"/>
      <c r="D86" s="182"/>
      <c r="E86" s="33">
        <v>851</v>
      </c>
      <c r="F86" s="45" t="s">
        <v>253</v>
      </c>
      <c r="G86" s="45" t="s">
        <v>337</v>
      </c>
      <c r="H86" s="45" t="s">
        <v>339</v>
      </c>
      <c r="I86" s="70" t="s">
        <v>239</v>
      </c>
      <c r="J86" s="71">
        <f>J87</f>
        <v>73900</v>
      </c>
      <c r="K86" s="71">
        <f t="shared" ref="K86:T86" si="113">K87</f>
        <v>0</v>
      </c>
      <c r="L86" s="71">
        <f t="shared" si="113"/>
        <v>73900</v>
      </c>
      <c r="M86" s="71">
        <f t="shared" si="113"/>
        <v>0</v>
      </c>
      <c r="N86" s="71">
        <f t="shared" si="113"/>
        <v>73900</v>
      </c>
      <c r="O86" s="71">
        <f t="shared" si="113"/>
        <v>0</v>
      </c>
      <c r="P86" s="71">
        <f t="shared" si="113"/>
        <v>73900</v>
      </c>
      <c r="Q86" s="71">
        <f t="shared" si="113"/>
        <v>0</v>
      </c>
      <c r="R86" s="71">
        <f t="shared" si="113"/>
        <v>73900</v>
      </c>
      <c r="S86" s="71">
        <f t="shared" si="113"/>
        <v>0</v>
      </c>
      <c r="T86" s="71">
        <f t="shared" si="113"/>
        <v>73900</v>
      </c>
    </row>
    <row r="87" spans="1:20" s="1" customFormat="1" ht="12.75" hidden="1" x14ac:dyDescent="0.25">
      <c r="A87" s="72"/>
      <c r="B87" s="186" t="s">
        <v>240</v>
      </c>
      <c r="C87" s="186"/>
      <c r="D87" s="186"/>
      <c r="E87" s="33">
        <v>851</v>
      </c>
      <c r="F87" s="45" t="s">
        <v>253</v>
      </c>
      <c r="G87" s="45" t="s">
        <v>337</v>
      </c>
      <c r="H87" s="45" t="s">
        <v>339</v>
      </c>
      <c r="I87" s="70" t="s">
        <v>241</v>
      </c>
      <c r="J87" s="71">
        <f>73883+17</f>
        <v>73900</v>
      </c>
      <c r="K87" s="71"/>
      <c r="L87" s="71">
        <f t="shared" ref="L87:L177" si="114">J87+K87</f>
        <v>73900</v>
      </c>
      <c r="M87" s="71"/>
      <c r="N87" s="71">
        <f t="shared" ref="N87" si="115">L87+M87</f>
        <v>73900</v>
      </c>
      <c r="O87" s="71"/>
      <c r="P87" s="71">
        <f t="shared" ref="P87" si="116">N87+O87</f>
        <v>73900</v>
      </c>
      <c r="Q87" s="71"/>
      <c r="R87" s="71">
        <f t="shared" ref="R87" si="117">P87+Q87</f>
        <v>73900</v>
      </c>
      <c r="S87" s="71"/>
      <c r="T87" s="71">
        <f t="shared" ref="T87" si="118">R87+S87</f>
        <v>73900</v>
      </c>
    </row>
    <row r="88" spans="1:20" s="1" customFormat="1" ht="12.75" hidden="1" x14ac:dyDescent="0.25">
      <c r="A88" s="72"/>
      <c r="B88" s="186" t="s">
        <v>242</v>
      </c>
      <c r="C88" s="186"/>
      <c r="D88" s="186"/>
      <c r="E88" s="33">
        <v>851</v>
      </c>
      <c r="F88" s="45" t="s">
        <v>253</v>
      </c>
      <c r="G88" s="45" t="s">
        <v>337</v>
      </c>
      <c r="H88" s="45" t="s">
        <v>339</v>
      </c>
      <c r="I88" s="70" t="s">
        <v>243</v>
      </c>
      <c r="J88" s="71">
        <f>J89</f>
        <v>69600</v>
      </c>
      <c r="K88" s="71">
        <f t="shared" ref="K88:T88" si="119">K89</f>
        <v>0</v>
      </c>
      <c r="L88" s="71">
        <f t="shared" si="119"/>
        <v>69600</v>
      </c>
      <c r="M88" s="71">
        <f t="shared" si="119"/>
        <v>0</v>
      </c>
      <c r="N88" s="71">
        <f t="shared" si="119"/>
        <v>69600</v>
      </c>
      <c r="O88" s="71">
        <f t="shared" si="119"/>
        <v>0</v>
      </c>
      <c r="P88" s="71">
        <f t="shared" si="119"/>
        <v>69600</v>
      </c>
      <c r="Q88" s="71">
        <f t="shared" si="119"/>
        <v>0</v>
      </c>
      <c r="R88" s="71">
        <f t="shared" si="119"/>
        <v>69600</v>
      </c>
      <c r="S88" s="71">
        <f t="shared" si="119"/>
        <v>0</v>
      </c>
      <c r="T88" s="71">
        <f t="shared" si="119"/>
        <v>69600</v>
      </c>
    </row>
    <row r="89" spans="1:20" s="1" customFormat="1" ht="25.5" hidden="1" x14ac:dyDescent="0.25">
      <c r="A89" s="72"/>
      <c r="B89" s="182" t="s">
        <v>244</v>
      </c>
      <c r="C89" s="182"/>
      <c r="D89" s="182"/>
      <c r="E89" s="33">
        <v>851</v>
      </c>
      <c r="F89" s="45" t="s">
        <v>253</v>
      </c>
      <c r="G89" s="45" t="s">
        <v>337</v>
      </c>
      <c r="H89" s="45" t="s">
        <v>339</v>
      </c>
      <c r="I89" s="70" t="s">
        <v>245</v>
      </c>
      <c r="J89" s="71">
        <f>69617-17</f>
        <v>69600</v>
      </c>
      <c r="K89" s="71"/>
      <c r="L89" s="71">
        <f t="shared" si="114"/>
        <v>69600</v>
      </c>
      <c r="M89" s="71"/>
      <c r="N89" s="71">
        <f t="shared" ref="N89" si="120">L89+M89</f>
        <v>69600</v>
      </c>
      <c r="O89" s="71"/>
      <c r="P89" s="71">
        <f t="shared" ref="P89" si="121">N89+O89</f>
        <v>69600</v>
      </c>
      <c r="Q89" s="71"/>
      <c r="R89" s="71">
        <f t="shared" ref="R89" si="122">P89+Q89</f>
        <v>69600</v>
      </c>
      <c r="S89" s="71"/>
      <c r="T89" s="71">
        <f t="shared" ref="T89" si="123">R89+S89</f>
        <v>69600</v>
      </c>
    </row>
    <row r="90" spans="1:20" s="1" customFormat="1" ht="12.75" hidden="1" x14ac:dyDescent="0.25">
      <c r="A90" s="214" t="s">
        <v>340</v>
      </c>
      <c r="B90" s="215"/>
      <c r="C90" s="182"/>
      <c r="D90" s="84"/>
      <c r="E90" s="33">
        <v>851</v>
      </c>
      <c r="F90" s="45" t="s">
        <v>253</v>
      </c>
      <c r="G90" s="45" t="s">
        <v>337</v>
      </c>
      <c r="H90" s="45" t="s">
        <v>341</v>
      </c>
      <c r="I90" s="70"/>
      <c r="J90" s="71">
        <f>J91</f>
        <v>0</v>
      </c>
      <c r="K90" s="71">
        <f t="shared" ref="K90:T92" si="124">K91</f>
        <v>100000</v>
      </c>
      <c r="L90" s="71">
        <f t="shared" si="124"/>
        <v>100000</v>
      </c>
      <c r="M90" s="71">
        <f t="shared" si="124"/>
        <v>0</v>
      </c>
      <c r="N90" s="71">
        <f t="shared" si="124"/>
        <v>100000</v>
      </c>
      <c r="O90" s="71">
        <f t="shared" si="124"/>
        <v>0</v>
      </c>
      <c r="P90" s="71">
        <f t="shared" si="124"/>
        <v>100000</v>
      </c>
      <c r="Q90" s="71">
        <f t="shared" si="124"/>
        <v>0</v>
      </c>
      <c r="R90" s="71">
        <f t="shared" si="124"/>
        <v>100000</v>
      </c>
      <c r="S90" s="71">
        <f t="shared" si="124"/>
        <v>0</v>
      </c>
      <c r="T90" s="71">
        <f t="shared" si="124"/>
        <v>100000</v>
      </c>
    </row>
    <row r="91" spans="1:20" s="1" customFormat="1" ht="25.5" hidden="1" customHeight="1" x14ac:dyDescent="0.25">
      <c r="A91" s="216" t="s">
        <v>342</v>
      </c>
      <c r="B91" s="217"/>
      <c r="C91" s="182"/>
      <c r="D91" s="84"/>
      <c r="E91" s="33">
        <v>851</v>
      </c>
      <c r="F91" s="45" t="s">
        <v>253</v>
      </c>
      <c r="G91" s="45" t="s">
        <v>337</v>
      </c>
      <c r="H91" s="45" t="s">
        <v>343</v>
      </c>
      <c r="I91" s="70"/>
      <c r="J91" s="71">
        <f>J92</f>
        <v>0</v>
      </c>
      <c r="K91" s="71">
        <f t="shared" si="124"/>
        <v>100000</v>
      </c>
      <c r="L91" s="71">
        <f t="shared" si="124"/>
        <v>100000</v>
      </c>
      <c r="M91" s="71">
        <f t="shared" si="124"/>
        <v>0</v>
      </c>
      <c r="N91" s="71">
        <f t="shared" si="124"/>
        <v>100000</v>
      </c>
      <c r="O91" s="71">
        <f t="shared" si="124"/>
        <v>0</v>
      </c>
      <c r="P91" s="71">
        <f t="shared" si="124"/>
        <v>100000</v>
      </c>
      <c r="Q91" s="71">
        <f t="shared" si="124"/>
        <v>0</v>
      </c>
      <c r="R91" s="71">
        <f t="shared" si="124"/>
        <v>100000</v>
      </c>
      <c r="S91" s="71">
        <f t="shared" si="124"/>
        <v>0</v>
      </c>
      <c r="T91" s="71">
        <f t="shared" si="124"/>
        <v>100000</v>
      </c>
    </row>
    <row r="92" spans="1:20" s="1" customFormat="1" ht="12.75" hidden="1" x14ac:dyDescent="0.25">
      <c r="A92" s="72"/>
      <c r="B92" s="182" t="s">
        <v>246</v>
      </c>
      <c r="C92" s="182"/>
      <c r="D92" s="84"/>
      <c r="E92" s="33">
        <v>851</v>
      </c>
      <c r="F92" s="45" t="s">
        <v>253</v>
      </c>
      <c r="G92" s="45" t="s">
        <v>337</v>
      </c>
      <c r="H92" s="45" t="s">
        <v>343</v>
      </c>
      <c r="I92" s="70" t="s">
        <v>247</v>
      </c>
      <c r="J92" s="71">
        <f>J93</f>
        <v>0</v>
      </c>
      <c r="K92" s="71">
        <f t="shared" si="124"/>
        <v>100000</v>
      </c>
      <c r="L92" s="71">
        <f t="shared" si="124"/>
        <v>100000</v>
      </c>
      <c r="M92" s="71">
        <f t="shared" si="124"/>
        <v>0</v>
      </c>
      <c r="N92" s="71">
        <f t="shared" si="124"/>
        <v>100000</v>
      </c>
      <c r="O92" s="71">
        <f t="shared" si="124"/>
        <v>0</v>
      </c>
      <c r="P92" s="71">
        <f t="shared" si="124"/>
        <v>100000</v>
      </c>
      <c r="Q92" s="71">
        <f t="shared" si="124"/>
        <v>0</v>
      </c>
      <c r="R92" s="71">
        <f t="shared" si="124"/>
        <v>100000</v>
      </c>
      <c r="S92" s="71">
        <f t="shared" si="124"/>
        <v>0</v>
      </c>
      <c r="T92" s="71">
        <f t="shared" si="124"/>
        <v>100000</v>
      </c>
    </row>
    <row r="93" spans="1:20" s="1" customFormat="1" ht="38.25" hidden="1" x14ac:dyDescent="0.25">
      <c r="A93" s="72"/>
      <c r="B93" s="182" t="s">
        <v>331</v>
      </c>
      <c r="C93" s="182"/>
      <c r="D93" s="84"/>
      <c r="E93" s="33">
        <v>851</v>
      </c>
      <c r="F93" s="45" t="s">
        <v>253</v>
      </c>
      <c r="G93" s="45" t="s">
        <v>337</v>
      </c>
      <c r="H93" s="45" t="s">
        <v>343</v>
      </c>
      <c r="I93" s="70" t="s">
        <v>332</v>
      </c>
      <c r="J93" s="71"/>
      <c r="K93" s="71">
        <v>100000</v>
      </c>
      <c r="L93" s="71">
        <f t="shared" ref="L93" si="125">J93+K93</f>
        <v>100000</v>
      </c>
      <c r="M93" s="71"/>
      <c r="N93" s="71">
        <f t="shared" ref="N93" si="126">L93+M93</f>
        <v>100000</v>
      </c>
      <c r="O93" s="71"/>
      <c r="P93" s="71">
        <f t="shared" ref="P93" si="127">N93+O93</f>
        <v>100000</v>
      </c>
      <c r="Q93" s="71"/>
      <c r="R93" s="71">
        <f t="shared" ref="R93" si="128">P93+Q93</f>
        <v>100000</v>
      </c>
      <c r="S93" s="71"/>
      <c r="T93" s="71">
        <f t="shared" ref="T93" si="129">R93+S93</f>
        <v>100000</v>
      </c>
    </row>
    <row r="94" spans="1:20" s="69" customFormat="1" ht="12.75" x14ac:dyDescent="0.25">
      <c r="A94" s="192" t="s">
        <v>344</v>
      </c>
      <c r="B94" s="188"/>
      <c r="C94" s="188"/>
      <c r="E94" s="33">
        <v>851</v>
      </c>
      <c r="F94" s="85" t="s">
        <v>326</v>
      </c>
      <c r="G94" s="85"/>
      <c r="H94" s="85"/>
      <c r="I94" s="67"/>
      <c r="J94" s="86">
        <f>J95</f>
        <v>0</v>
      </c>
      <c r="K94" s="86">
        <f t="shared" ref="K94:T94" si="130">K95</f>
        <v>320000</v>
      </c>
      <c r="L94" s="86">
        <f t="shared" si="130"/>
        <v>320000</v>
      </c>
      <c r="M94" s="86">
        <f t="shared" si="130"/>
        <v>0</v>
      </c>
      <c r="N94" s="86">
        <f t="shared" si="130"/>
        <v>320000</v>
      </c>
      <c r="O94" s="86">
        <f t="shared" si="130"/>
        <v>0</v>
      </c>
      <c r="P94" s="86">
        <f t="shared" si="130"/>
        <v>320000</v>
      </c>
      <c r="Q94" s="86">
        <f t="shared" si="130"/>
        <v>0</v>
      </c>
      <c r="R94" s="86">
        <f t="shared" si="130"/>
        <v>320000</v>
      </c>
      <c r="S94" s="86">
        <f t="shared" si="130"/>
        <v>500000</v>
      </c>
      <c r="T94" s="86">
        <f t="shared" si="130"/>
        <v>820000</v>
      </c>
    </row>
    <row r="95" spans="1:20" s="69" customFormat="1" ht="12.75" x14ac:dyDescent="0.25">
      <c r="A95" s="192" t="s">
        <v>345</v>
      </c>
      <c r="B95" s="188"/>
      <c r="C95" s="188"/>
      <c r="E95" s="33">
        <v>851</v>
      </c>
      <c r="F95" s="85" t="s">
        <v>326</v>
      </c>
      <c r="G95" s="85" t="s">
        <v>302</v>
      </c>
      <c r="H95" s="85"/>
      <c r="I95" s="67"/>
      <c r="J95" s="86">
        <f t="shared" ref="J95:Q95" si="131">J101</f>
        <v>0</v>
      </c>
      <c r="K95" s="86">
        <f t="shared" si="131"/>
        <v>320000</v>
      </c>
      <c r="L95" s="86">
        <f t="shared" si="131"/>
        <v>320000</v>
      </c>
      <c r="M95" s="86">
        <f t="shared" si="131"/>
        <v>0</v>
      </c>
      <c r="N95" s="86">
        <f t="shared" si="131"/>
        <v>320000</v>
      </c>
      <c r="O95" s="86">
        <f t="shared" si="131"/>
        <v>0</v>
      </c>
      <c r="P95" s="86">
        <f t="shared" si="131"/>
        <v>320000</v>
      </c>
      <c r="Q95" s="86">
        <f t="shared" si="131"/>
        <v>0</v>
      </c>
      <c r="R95" s="86">
        <f>R96+R101</f>
        <v>320000</v>
      </c>
      <c r="S95" s="86">
        <f t="shared" ref="S95:T95" si="132">S96+S101</f>
        <v>500000</v>
      </c>
      <c r="T95" s="86">
        <f t="shared" si="132"/>
        <v>820000</v>
      </c>
    </row>
    <row r="96" spans="1:20" s="1" customFormat="1" ht="14.25" customHeight="1" x14ac:dyDescent="0.25">
      <c r="A96" s="214" t="s">
        <v>632</v>
      </c>
      <c r="B96" s="215"/>
      <c r="C96" s="182"/>
      <c r="E96" s="33">
        <v>851</v>
      </c>
      <c r="F96" s="45" t="s">
        <v>326</v>
      </c>
      <c r="G96" s="45" t="s">
        <v>302</v>
      </c>
      <c r="H96" s="45" t="s">
        <v>633</v>
      </c>
      <c r="I96" s="70"/>
      <c r="J96" s="83"/>
      <c r="K96" s="83"/>
      <c r="L96" s="71"/>
      <c r="M96" s="83"/>
      <c r="N96" s="83"/>
      <c r="O96" s="83"/>
      <c r="P96" s="83"/>
      <c r="Q96" s="83"/>
      <c r="R96" s="83">
        <f>R97</f>
        <v>0</v>
      </c>
      <c r="S96" s="83">
        <f t="shared" ref="S96:T98" si="133">S97</f>
        <v>500000</v>
      </c>
      <c r="T96" s="83">
        <f t="shared" si="133"/>
        <v>500000</v>
      </c>
    </row>
    <row r="97" spans="1:20" s="1" customFormat="1" ht="26.25" customHeight="1" x14ac:dyDescent="0.25">
      <c r="A97" s="206" t="s">
        <v>634</v>
      </c>
      <c r="B97" s="207"/>
      <c r="C97" s="182"/>
      <c r="E97" s="33">
        <v>851</v>
      </c>
      <c r="F97" s="45" t="s">
        <v>326</v>
      </c>
      <c r="G97" s="45" t="s">
        <v>302</v>
      </c>
      <c r="H97" s="45" t="s">
        <v>635</v>
      </c>
      <c r="I97" s="70"/>
      <c r="J97" s="83"/>
      <c r="K97" s="83"/>
      <c r="L97" s="71"/>
      <c r="M97" s="83"/>
      <c r="N97" s="83"/>
      <c r="O97" s="83"/>
      <c r="P97" s="83"/>
      <c r="Q97" s="83"/>
      <c r="R97" s="83">
        <f>R98</f>
        <v>0</v>
      </c>
      <c r="S97" s="83">
        <f t="shared" si="133"/>
        <v>500000</v>
      </c>
      <c r="T97" s="83">
        <f t="shared" si="133"/>
        <v>500000</v>
      </c>
    </row>
    <row r="98" spans="1:20" s="1" customFormat="1" ht="27" customHeight="1" x14ac:dyDescent="0.25">
      <c r="A98" s="166"/>
      <c r="B98" s="174" t="s">
        <v>636</v>
      </c>
      <c r="C98" s="182"/>
      <c r="E98" s="33">
        <v>851</v>
      </c>
      <c r="F98" s="45" t="s">
        <v>326</v>
      </c>
      <c r="G98" s="45" t="s">
        <v>302</v>
      </c>
      <c r="H98" s="45" t="s">
        <v>637</v>
      </c>
      <c r="I98" s="70"/>
      <c r="J98" s="83"/>
      <c r="K98" s="83"/>
      <c r="L98" s="71"/>
      <c r="M98" s="83"/>
      <c r="N98" s="83"/>
      <c r="O98" s="83"/>
      <c r="P98" s="83"/>
      <c r="Q98" s="83"/>
      <c r="R98" s="83">
        <f>R99</f>
        <v>0</v>
      </c>
      <c r="S98" s="83">
        <f t="shared" si="133"/>
        <v>500000</v>
      </c>
      <c r="T98" s="83">
        <f t="shared" si="133"/>
        <v>500000</v>
      </c>
    </row>
    <row r="99" spans="1:20" s="1" customFormat="1" ht="12.75" customHeight="1" x14ac:dyDescent="0.25">
      <c r="A99" s="173"/>
      <c r="B99" s="182" t="s">
        <v>352</v>
      </c>
      <c r="C99" s="182"/>
      <c r="D99" s="182"/>
      <c r="E99" s="33">
        <v>851</v>
      </c>
      <c r="F99" s="45" t="s">
        <v>326</v>
      </c>
      <c r="G99" s="45" t="s">
        <v>302</v>
      </c>
      <c r="H99" s="45" t="s">
        <v>637</v>
      </c>
      <c r="I99" s="70" t="s">
        <v>353</v>
      </c>
      <c r="J99" s="71">
        <f>J100</f>
        <v>0</v>
      </c>
      <c r="K99" s="71">
        <f t="shared" ref="K99:T99" si="134">K100</f>
        <v>200000</v>
      </c>
      <c r="L99" s="71">
        <f t="shared" ref="L99:L100" si="135">J99+K99</f>
        <v>200000</v>
      </c>
      <c r="M99" s="71">
        <f t="shared" si="134"/>
        <v>0</v>
      </c>
      <c r="N99" s="71">
        <f t="shared" si="134"/>
        <v>200000</v>
      </c>
      <c r="O99" s="71">
        <f t="shared" si="134"/>
        <v>0</v>
      </c>
      <c r="P99" s="71">
        <f t="shared" si="134"/>
        <v>200000</v>
      </c>
      <c r="Q99" s="71">
        <f t="shared" si="134"/>
        <v>0</v>
      </c>
      <c r="R99" s="71">
        <f t="shared" si="134"/>
        <v>0</v>
      </c>
      <c r="S99" s="71">
        <f t="shared" si="134"/>
        <v>500000</v>
      </c>
      <c r="T99" s="71">
        <f t="shared" si="134"/>
        <v>500000</v>
      </c>
    </row>
    <row r="100" spans="1:20" s="1" customFormat="1" ht="26.25" customHeight="1" x14ac:dyDescent="0.25">
      <c r="A100" s="173"/>
      <c r="B100" s="182" t="s">
        <v>354</v>
      </c>
      <c r="C100" s="182"/>
      <c r="D100" s="182"/>
      <c r="E100" s="33">
        <v>851</v>
      </c>
      <c r="F100" s="45" t="s">
        <v>326</v>
      </c>
      <c r="G100" s="45" t="s">
        <v>302</v>
      </c>
      <c r="H100" s="45" t="s">
        <v>637</v>
      </c>
      <c r="I100" s="70" t="s">
        <v>355</v>
      </c>
      <c r="J100" s="71"/>
      <c r="K100" s="71">
        <v>200000</v>
      </c>
      <c r="L100" s="71">
        <f t="shared" si="135"/>
        <v>200000</v>
      </c>
      <c r="M100" s="71"/>
      <c r="N100" s="71">
        <f>L100+M100</f>
        <v>200000</v>
      </c>
      <c r="O100" s="71"/>
      <c r="P100" s="71">
        <f>N100+O100</f>
        <v>200000</v>
      </c>
      <c r="Q100" s="71"/>
      <c r="R100" s="71"/>
      <c r="S100" s="71">
        <v>500000</v>
      </c>
      <c r="T100" s="71">
        <f>R100+S100</f>
        <v>500000</v>
      </c>
    </row>
    <row r="101" spans="1:20" s="1" customFormat="1" ht="28.5" hidden="1" customHeight="1" x14ac:dyDescent="0.25">
      <c r="A101" s="206" t="s">
        <v>346</v>
      </c>
      <c r="B101" s="207"/>
      <c r="C101" s="182"/>
      <c r="D101" s="182"/>
      <c r="E101" s="33">
        <v>851</v>
      </c>
      <c r="F101" s="45" t="s">
        <v>326</v>
      </c>
      <c r="G101" s="45" t="s">
        <v>302</v>
      </c>
      <c r="H101" s="45" t="s">
        <v>347</v>
      </c>
      <c r="I101" s="70"/>
      <c r="J101" s="71">
        <f t="shared" ref="J101:T101" si="136">J102+J106</f>
        <v>0</v>
      </c>
      <c r="K101" s="71">
        <f t="shared" si="136"/>
        <v>320000</v>
      </c>
      <c r="L101" s="71">
        <f t="shared" si="136"/>
        <v>320000</v>
      </c>
      <c r="M101" s="71">
        <f t="shared" si="136"/>
        <v>0</v>
      </c>
      <c r="N101" s="71">
        <f t="shared" si="136"/>
        <v>320000</v>
      </c>
      <c r="O101" s="71">
        <f t="shared" si="136"/>
        <v>0</v>
      </c>
      <c r="P101" s="71">
        <f t="shared" si="136"/>
        <v>320000</v>
      </c>
      <c r="Q101" s="71">
        <f t="shared" si="136"/>
        <v>0</v>
      </c>
      <c r="R101" s="71">
        <f t="shared" si="136"/>
        <v>320000</v>
      </c>
      <c r="S101" s="71">
        <f t="shared" si="136"/>
        <v>0</v>
      </c>
      <c r="T101" s="71">
        <f t="shared" si="136"/>
        <v>320000</v>
      </c>
    </row>
    <row r="102" spans="1:20" s="1" customFormat="1" ht="27.75" hidden="1" customHeight="1" x14ac:dyDescent="0.25">
      <c r="A102" s="206" t="s">
        <v>348</v>
      </c>
      <c r="B102" s="207"/>
      <c r="C102" s="182"/>
      <c r="D102" s="182"/>
      <c r="E102" s="33">
        <v>851</v>
      </c>
      <c r="F102" s="45" t="s">
        <v>326</v>
      </c>
      <c r="G102" s="45" t="s">
        <v>302</v>
      </c>
      <c r="H102" s="45" t="s">
        <v>349</v>
      </c>
      <c r="I102" s="70"/>
      <c r="J102" s="71">
        <f>J103</f>
        <v>0</v>
      </c>
      <c r="K102" s="71">
        <f t="shared" ref="K102:T104" si="137">K103</f>
        <v>200000</v>
      </c>
      <c r="L102" s="71">
        <f t="shared" si="137"/>
        <v>200000</v>
      </c>
      <c r="M102" s="71">
        <f t="shared" si="137"/>
        <v>0</v>
      </c>
      <c r="N102" s="71">
        <f t="shared" si="137"/>
        <v>200000</v>
      </c>
      <c r="O102" s="71">
        <f t="shared" si="137"/>
        <v>0</v>
      </c>
      <c r="P102" s="71">
        <f t="shared" si="137"/>
        <v>200000</v>
      </c>
      <c r="Q102" s="71">
        <f t="shared" si="137"/>
        <v>0</v>
      </c>
      <c r="R102" s="71">
        <f t="shared" si="137"/>
        <v>200000</v>
      </c>
      <c r="S102" s="71">
        <f t="shared" si="137"/>
        <v>0</v>
      </c>
      <c r="T102" s="71">
        <f t="shared" si="137"/>
        <v>200000</v>
      </c>
    </row>
    <row r="103" spans="1:20" s="1" customFormat="1" ht="28.5" hidden="1" customHeight="1" x14ac:dyDescent="0.25">
      <c r="A103" s="173"/>
      <c r="B103" s="186" t="s">
        <v>350</v>
      </c>
      <c r="C103" s="182"/>
      <c r="D103" s="182"/>
      <c r="E103" s="33">
        <v>851</v>
      </c>
      <c r="F103" s="45" t="s">
        <v>326</v>
      </c>
      <c r="G103" s="45" t="s">
        <v>302</v>
      </c>
      <c r="H103" s="45" t="s">
        <v>351</v>
      </c>
      <c r="I103" s="70"/>
      <c r="J103" s="71">
        <f>J104</f>
        <v>0</v>
      </c>
      <c r="K103" s="71">
        <f t="shared" si="137"/>
        <v>200000</v>
      </c>
      <c r="L103" s="71">
        <f t="shared" si="137"/>
        <v>200000</v>
      </c>
      <c r="M103" s="71">
        <f t="shared" si="137"/>
        <v>0</v>
      </c>
      <c r="N103" s="71">
        <f t="shared" si="137"/>
        <v>200000</v>
      </c>
      <c r="O103" s="71">
        <f t="shared" si="137"/>
        <v>0</v>
      </c>
      <c r="P103" s="71">
        <f t="shared" si="137"/>
        <v>200000</v>
      </c>
      <c r="Q103" s="71">
        <f t="shared" si="137"/>
        <v>0</v>
      </c>
      <c r="R103" s="71">
        <f t="shared" si="137"/>
        <v>200000</v>
      </c>
      <c r="S103" s="71">
        <f t="shared" si="137"/>
        <v>0</v>
      </c>
      <c r="T103" s="71">
        <f t="shared" si="137"/>
        <v>200000</v>
      </c>
    </row>
    <row r="104" spans="1:20" s="1" customFormat="1" ht="13.5" hidden="1" customHeight="1" x14ac:dyDescent="0.25">
      <c r="A104" s="173"/>
      <c r="B104" s="182" t="s">
        <v>352</v>
      </c>
      <c r="C104" s="182"/>
      <c r="D104" s="182"/>
      <c r="E104" s="33">
        <v>851</v>
      </c>
      <c r="F104" s="45" t="s">
        <v>326</v>
      </c>
      <c r="G104" s="45" t="s">
        <v>302</v>
      </c>
      <c r="H104" s="45" t="s">
        <v>351</v>
      </c>
      <c r="I104" s="70" t="s">
        <v>353</v>
      </c>
      <c r="J104" s="71">
        <f>J105</f>
        <v>0</v>
      </c>
      <c r="K104" s="71">
        <f t="shared" si="137"/>
        <v>200000</v>
      </c>
      <c r="L104" s="71">
        <f t="shared" si="137"/>
        <v>200000</v>
      </c>
      <c r="M104" s="71">
        <f t="shared" si="137"/>
        <v>0</v>
      </c>
      <c r="N104" s="71">
        <f t="shared" si="137"/>
        <v>200000</v>
      </c>
      <c r="O104" s="71">
        <f t="shared" si="137"/>
        <v>0</v>
      </c>
      <c r="P104" s="71">
        <f t="shared" si="137"/>
        <v>200000</v>
      </c>
      <c r="Q104" s="71">
        <f t="shared" si="137"/>
        <v>0</v>
      </c>
      <c r="R104" s="71">
        <f t="shared" si="137"/>
        <v>200000</v>
      </c>
      <c r="S104" s="71">
        <f t="shared" si="137"/>
        <v>0</v>
      </c>
      <c r="T104" s="71">
        <f t="shared" si="137"/>
        <v>200000</v>
      </c>
    </row>
    <row r="105" spans="1:20" s="1" customFormat="1" ht="28.5" hidden="1" customHeight="1" x14ac:dyDescent="0.25">
      <c r="A105" s="173"/>
      <c r="B105" s="182" t="s">
        <v>354</v>
      </c>
      <c r="C105" s="182"/>
      <c r="D105" s="182"/>
      <c r="E105" s="33">
        <v>851</v>
      </c>
      <c r="F105" s="45" t="s">
        <v>326</v>
      </c>
      <c r="G105" s="45" t="s">
        <v>302</v>
      </c>
      <c r="H105" s="45" t="s">
        <v>351</v>
      </c>
      <c r="I105" s="70" t="s">
        <v>355</v>
      </c>
      <c r="J105" s="71"/>
      <c r="K105" s="71">
        <v>200000</v>
      </c>
      <c r="L105" s="71">
        <f>J105+K105</f>
        <v>200000</v>
      </c>
      <c r="M105" s="71"/>
      <c r="N105" s="71">
        <f>L105+M105</f>
        <v>200000</v>
      </c>
      <c r="O105" s="71"/>
      <c r="P105" s="71">
        <f>N105+O105</f>
        <v>200000</v>
      </c>
      <c r="Q105" s="71"/>
      <c r="R105" s="71">
        <f>P105+Q105</f>
        <v>200000</v>
      </c>
      <c r="S105" s="71"/>
      <c r="T105" s="71">
        <f>R105+S105</f>
        <v>200000</v>
      </c>
    </row>
    <row r="106" spans="1:20" s="1" customFormat="1" ht="12.75" hidden="1" customHeight="1" x14ac:dyDescent="0.25">
      <c r="A106" s="206" t="s">
        <v>356</v>
      </c>
      <c r="B106" s="207"/>
      <c r="C106" s="182"/>
      <c r="D106" s="182"/>
      <c r="E106" s="33">
        <v>851</v>
      </c>
      <c r="F106" s="45" t="s">
        <v>326</v>
      </c>
      <c r="G106" s="45" t="s">
        <v>302</v>
      </c>
      <c r="H106" s="45" t="s">
        <v>357</v>
      </c>
      <c r="I106" s="70"/>
      <c r="J106" s="71">
        <f t="shared" ref="J106:T106" si="138">J108</f>
        <v>0</v>
      </c>
      <c r="K106" s="71">
        <f t="shared" si="138"/>
        <v>120000</v>
      </c>
      <c r="L106" s="71">
        <f t="shared" si="138"/>
        <v>120000</v>
      </c>
      <c r="M106" s="71">
        <f t="shared" si="138"/>
        <v>0</v>
      </c>
      <c r="N106" s="71">
        <f t="shared" si="138"/>
        <v>120000</v>
      </c>
      <c r="O106" s="71">
        <f t="shared" si="138"/>
        <v>0</v>
      </c>
      <c r="P106" s="71">
        <f t="shared" si="138"/>
        <v>120000</v>
      </c>
      <c r="Q106" s="71">
        <f t="shared" si="138"/>
        <v>0</v>
      </c>
      <c r="R106" s="71">
        <f t="shared" si="138"/>
        <v>120000</v>
      </c>
      <c r="S106" s="71">
        <f t="shared" si="138"/>
        <v>0</v>
      </c>
      <c r="T106" s="71">
        <f t="shared" si="138"/>
        <v>120000</v>
      </c>
    </row>
    <row r="107" spans="1:20" s="1" customFormat="1" ht="12.75" hidden="1" x14ac:dyDescent="0.25">
      <c r="A107" s="173"/>
      <c r="B107" s="182" t="s">
        <v>352</v>
      </c>
      <c r="C107" s="182"/>
      <c r="D107" s="182"/>
      <c r="E107" s="33">
        <v>851</v>
      </c>
      <c r="F107" s="45" t="s">
        <v>326</v>
      </c>
      <c r="G107" s="45" t="s">
        <v>302</v>
      </c>
      <c r="H107" s="45" t="s">
        <v>357</v>
      </c>
      <c r="I107" s="70" t="s">
        <v>353</v>
      </c>
      <c r="J107" s="71">
        <f>J108</f>
        <v>0</v>
      </c>
      <c r="K107" s="71">
        <f t="shared" ref="K107:T107" si="139">K108</f>
        <v>120000</v>
      </c>
      <c r="L107" s="71">
        <f t="shared" si="139"/>
        <v>120000</v>
      </c>
      <c r="M107" s="71">
        <f t="shared" si="139"/>
        <v>0</v>
      </c>
      <c r="N107" s="71">
        <f t="shared" si="139"/>
        <v>120000</v>
      </c>
      <c r="O107" s="71">
        <f t="shared" si="139"/>
        <v>0</v>
      </c>
      <c r="P107" s="71">
        <f t="shared" si="139"/>
        <v>120000</v>
      </c>
      <c r="Q107" s="71">
        <f t="shared" si="139"/>
        <v>0</v>
      </c>
      <c r="R107" s="71">
        <f t="shared" si="139"/>
        <v>120000</v>
      </c>
      <c r="S107" s="71">
        <f t="shared" si="139"/>
        <v>0</v>
      </c>
      <c r="T107" s="71">
        <f t="shared" si="139"/>
        <v>120000</v>
      </c>
    </row>
    <row r="108" spans="1:20" s="1" customFormat="1" ht="38.25" hidden="1" x14ac:dyDescent="0.25">
      <c r="A108" s="72"/>
      <c r="B108" s="182" t="s">
        <v>354</v>
      </c>
      <c r="C108" s="182"/>
      <c r="D108" s="182"/>
      <c r="E108" s="33">
        <v>851</v>
      </c>
      <c r="F108" s="45" t="s">
        <v>326</v>
      </c>
      <c r="G108" s="45" t="s">
        <v>302</v>
      </c>
      <c r="H108" s="45" t="s">
        <v>357</v>
      </c>
      <c r="I108" s="70" t="s">
        <v>355</v>
      </c>
      <c r="J108" s="71"/>
      <c r="K108" s="71">
        <v>120000</v>
      </c>
      <c r="L108" s="71">
        <f t="shared" ref="L108" si="140">J108+K108</f>
        <v>120000</v>
      </c>
      <c r="M108" s="71"/>
      <c r="N108" s="71">
        <f t="shared" ref="N108" si="141">L108+M108</f>
        <v>120000</v>
      </c>
      <c r="O108" s="71"/>
      <c r="P108" s="71">
        <f t="shared" ref="P108" si="142">N108+O108</f>
        <v>120000</v>
      </c>
      <c r="Q108" s="71"/>
      <c r="R108" s="71">
        <f t="shared" ref="R108" si="143">P108+Q108</f>
        <v>120000</v>
      </c>
      <c r="S108" s="71"/>
      <c r="T108" s="71">
        <f t="shared" ref="T108" si="144">R108+S108</f>
        <v>120000</v>
      </c>
    </row>
    <row r="109" spans="1:20" s="66" customFormat="1" ht="12.75" customHeight="1" x14ac:dyDescent="0.25">
      <c r="A109" s="226" t="s">
        <v>358</v>
      </c>
      <c r="B109" s="226"/>
      <c r="C109" s="183"/>
      <c r="D109" s="183"/>
      <c r="E109" s="33">
        <v>851</v>
      </c>
      <c r="F109" s="64" t="s">
        <v>359</v>
      </c>
      <c r="G109" s="64"/>
      <c r="H109" s="64"/>
      <c r="I109" s="64"/>
      <c r="J109" s="65">
        <f t="shared" ref="J109:T109" si="145">J110+J118</f>
        <v>2892400</v>
      </c>
      <c r="K109" s="65">
        <f t="shared" si="145"/>
        <v>6768861</v>
      </c>
      <c r="L109" s="65">
        <f t="shared" si="145"/>
        <v>9661261</v>
      </c>
      <c r="M109" s="65">
        <f t="shared" si="145"/>
        <v>-887528</v>
      </c>
      <c r="N109" s="65">
        <f t="shared" si="145"/>
        <v>8773733</v>
      </c>
      <c r="O109" s="65">
        <f t="shared" si="145"/>
        <v>0</v>
      </c>
      <c r="P109" s="65">
        <f t="shared" si="145"/>
        <v>8773733</v>
      </c>
      <c r="Q109" s="65">
        <f t="shared" si="145"/>
        <v>9562490</v>
      </c>
      <c r="R109" s="65">
        <f t="shared" si="145"/>
        <v>18336223</v>
      </c>
      <c r="S109" s="65">
        <f t="shared" si="145"/>
        <v>-2256300</v>
      </c>
      <c r="T109" s="65">
        <f t="shared" si="145"/>
        <v>16079923</v>
      </c>
    </row>
    <row r="110" spans="1:20" s="69" customFormat="1" ht="12.75" hidden="1" customHeight="1" x14ac:dyDescent="0.25">
      <c r="A110" s="228" t="s">
        <v>360</v>
      </c>
      <c r="B110" s="228"/>
      <c r="C110" s="188"/>
      <c r="D110" s="188"/>
      <c r="E110" s="33">
        <v>851</v>
      </c>
      <c r="F110" s="67" t="s">
        <v>359</v>
      </c>
      <c r="G110" s="67" t="s">
        <v>230</v>
      </c>
      <c r="H110" s="67"/>
      <c r="I110" s="67"/>
      <c r="J110" s="68">
        <f t="shared" ref="J110:T110" si="146">J111+J114</f>
        <v>500000</v>
      </c>
      <c r="K110" s="68">
        <f t="shared" si="146"/>
        <v>1000000</v>
      </c>
      <c r="L110" s="68">
        <f t="shared" si="146"/>
        <v>1500000</v>
      </c>
      <c r="M110" s="68">
        <f t="shared" si="146"/>
        <v>0</v>
      </c>
      <c r="N110" s="68">
        <f t="shared" si="146"/>
        <v>1500000</v>
      </c>
      <c r="O110" s="68">
        <f t="shared" si="146"/>
        <v>560366</v>
      </c>
      <c r="P110" s="68">
        <f t="shared" si="146"/>
        <v>2060366</v>
      </c>
      <c r="Q110" s="68">
        <f t="shared" si="146"/>
        <v>10000000</v>
      </c>
      <c r="R110" s="68">
        <f t="shared" si="146"/>
        <v>12060366</v>
      </c>
      <c r="S110" s="68">
        <f t="shared" si="146"/>
        <v>0</v>
      </c>
      <c r="T110" s="68">
        <f t="shared" si="146"/>
        <v>12060366</v>
      </c>
    </row>
    <row r="111" spans="1:20" s="1" customFormat="1" ht="12.75" hidden="1" customHeight="1" x14ac:dyDescent="0.25">
      <c r="A111" s="224" t="s">
        <v>384</v>
      </c>
      <c r="B111" s="224"/>
      <c r="C111" s="182"/>
      <c r="D111" s="182"/>
      <c r="E111" s="33">
        <v>851</v>
      </c>
      <c r="F111" s="70" t="s">
        <v>359</v>
      </c>
      <c r="G111" s="70" t="s">
        <v>230</v>
      </c>
      <c r="H111" s="70" t="s">
        <v>385</v>
      </c>
      <c r="I111" s="70"/>
      <c r="J111" s="71">
        <f>J112</f>
        <v>0</v>
      </c>
      <c r="K111" s="71">
        <f t="shared" ref="K111:T112" si="147">K112</f>
        <v>1000000</v>
      </c>
      <c r="L111" s="71">
        <f t="shared" si="147"/>
        <v>1000000</v>
      </c>
      <c r="M111" s="71">
        <f t="shared" si="147"/>
        <v>0</v>
      </c>
      <c r="N111" s="71">
        <f t="shared" si="147"/>
        <v>1000000</v>
      </c>
      <c r="O111" s="71">
        <f t="shared" si="147"/>
        <v>0</v>
      </c>
      <c r="P111" s="71">
        <f t="shared" si="147"/>
        <v>1000000</v>
      </c>
      <c r="Q111" s="71">
        <f t="shared" si="147"/>
        <v>10000000</v>
      </c>
      <c r="R111" s="71">
        <f t="shared" si="147"/>
        <v>11000000</v>
      </c>
      <c r="S111" s="71">
        <f t="shared" si="147"/>
        <v>0</v>
      </c>
      <c r="T111" s="71">
        <f t="shared" si="147"/>
        <v>11000000</v>
      </c>
    </row>
    <row r="112" spans="1:20" s="1" customFormat="1" ht="12.75" hidden="1" x14ac:dyDescent="0.25">
      <c r="A112" s="182"/>
      <c r="B112" s="182" t="s">
        <v>352</v>
      </c>
      <c r="C112" s="182"/>
      <c r="D112" s="182"/>
      <c r="E112" s="33">
        <v>851</v>
      </c>
      <c r="F112" s="70" t="s">
        <v>359</v>
      </c>
      <c r="G112" s="70" t="s">
        <v>230</v>
      </c>
      <c r="H112" s="70" t="s">
        <v>385</v>
      </c>
      <c r="I112" s="70" t="s">
        <v>353</v>
      </c>
      <c r="J112" s="71">
        <f>J113</f>
        <v>0</v>
      </c>
      <c r="K112" s="71">
        <f t="shared" si="147"/>
        <v>1000000</v>
      </c>
      <c r="L112" s="71">
        <f t="shared" si="147"/>
        <v>1000000</v>
      </c>
      <c r="M112" s="71">
        <f t="shared" si="147"/>
        <v>0</v>
      </c>
      <c r="N112" s="71">
        <f t="shared" si="147"/>
        <v>1000000</v>
      </c>
      <c r="O112" s="71">
        <f t="shared" si="147"/>
        <v>0</v>
      </c>
      <c r="P112" s="71">
        <f t="shared" si="147"/>
        <v>1000000</v>
      </c>
      <c r="Q112" s="71">
        <f t="shared" si="147"/>
        <v>10000000</v>
      </c>
      <c r="R112" s="71">
        <f t="shared" si="147"/>
        <v>11000000</v>
      </c>
      <c r="S112" s="71">
        <f t="shared" si="147"/>
        <v>0</v>
      </c>
      <c r="T112" s="71">
        <f t="shared" si="147"/>
        <v>11000000</v>
      </c>
    </row>
    <row r="113" spans="1:20" s="1" customFormat="1" ht="38.25" hidden="1" x14ac:dyDescent="0.25">
      <c r="A113" s="72"/>
      <c r="B113" s="182" t="s">
        <v>354</v>
      </c>
      <c r="C113" s="182"/>
      <c r="D113" s="182"/>
      <c r="E113" s="33">
        <v>851</v>
      </c>
      <c r="F113" s="70" t="s">
        <v>359</v>
      </c>
      <c r="G113" s="70" t="s">
        <v>230</v>
      </c>
      <c r="H113" s="70" t="s">
        <v>385</v>
      </c>
      <c r="I113" s="70" t="s">
        <v>355</v>
      </c>
      <c r="J113" s="71">
        <v>0</v>
      </c>
      <c r="K113" s="71">
        <v>1000000</v>
      </c>
      <c r="L113" s="71">
        <f t="shared" ref="L113" si="148">J113+K113</f>
        <v>1000000</v>
      </c>
      <c r="M113" s="71"/>
      <c r="N113" s="71">
        <f t="shared" ref="N113" si="149">L113+M113</f>
        <v>1000000</v>
      </c>
      <c r="O113" s="71"/>
      <c r="P113" s="71">
        <f t="shared" ref="P113" si="150">N113+O113</f>
        <v>1000000</v>
      </c>
      <c r="Q113" s="71">
        <v>10000000</v>
      </c>
      <c r="R113" s="71">
        <f t="shared" ref="R113" si="151">P113+Q113</f>
        <v>11000000</v>
      </c>
      <c r="S113" s="71"/>
      <c r="T113" s="71">
        <f t="shared" ref="T113" si="152">R113+S113</f>
        <v>11000000</v>
      </c>
    </row>
    <row r="114" spans="1:20" s="69" customFormat="1" ht="12.75" hidden="1" customHeight="1" x14ac:dyDescent="0.25">
      <c r="A114" s="224" t="s">
        <v>386</v>
      </c>
      <c r="B114" s="224"/>
      <c r="C114" s="182"/>
      <c r="D114" s="182"/>
      <c r="E114" s="33">
        <v>851</v>
      </c>
      <c r="F114" s="70" t="s">
        <v>359</v>
      </c>
      <c r="G114" s="70" t="s">
        <v>230</v>
      </c>
      <c r="H114" s="70" t="s">
        <v>387</v>
      </c>
      <c r="I114" s="70"/>
      <c r="J114" s="71">
        <f t="shared" ref="J114:T114" si="153">J115</f>
        <v>500000</v>
      </c>
      <c r="K114" s="71">
        <f t="shared" si="153"/>
        <v>0</v>
      </c>
      <c r="L114" s="71">
        <f t="shared" si="153"/>
        <v>500000</v>
      </c>
      <c r="M114" s="71">
        <f t="shared" si="153"/>
        <v>0</v>
      </c>
      <c r="N114" s="71">
        <f t="shared" si="153"/>
        <v>500000</v>
      </c>
      <c r="O114" s="71">
        <f t="shared" si="153"/>
        <v>560366</v>
      </c>
      <c r="P114" s="71">
        <f t="shared" si="153"/>
        <v>1060366</v>
      </c>
      <c r="Q114" s="71">
        <f t="shared" si="153"/>
        <v>0</v>
      </c>
      <c r="R114" s="71">
        <f t="shared" si="153"/>
        <v>1060366</v>
      </c>
      <c r="S114" s="71">
        <f t="shared" si="153"/>
        <v>0</v>
      </c>
      <c r="T114" s="71">
        <f t="shared" si="153"/>
        <v>1060366</v>
      </c>
    </row>
    <row r="115" spans="1:20" s="1" customFormat="1" ht="13.5" hidden="1" customHeight="1" x14ac:dyDescent="0.25">
      <c r="A115" s="182"/>
      <c r="B115" s="182" t="s">
        <v>352</v>
      </c>
      <c r="C115" s="182"/>
      <c r="D115" s="182"/>
      <c r="E115" s="33">
        <v>851</v>
      </c>
      <c r="F115" s="45" t="s">
        <v>359</v>
      </c>
      <c r="G115" s="70" t="s">
        <v>230</v>
      </c>
      <c r="H115" s="45" t="s">
        <v>387</v>
      </c>
      <c r="I115" s="45" t="s">
        <v>353</v>
      </c>
      <c r="J115" s="71">
        <f>J117+J116</f>
        <v>500000</v>
      </c>
      <c r="K115" s="71">
        <f t="shared" ref="K115:T115" si="154">K117+K116</f>
        <v>0</v>
      </c>
      <c r="L115" s="71">
        <f t="shared" si="154"/>
        <v>500000</v>
      </c>
      <c r="M115" s="71">
        <f t="shared" si="154"/>
        <v>0</v>
      </c>
      <c r="N115" s="71">
        <f t="shared" si="154"/>
        <v>500000</v>
      </c>
      <c r="O115" s="71">
        <f t="shared" si="154"/>
        <v>560366</v>
      </c>
      <c r="P115" s="71">
        <f t="shared" si="154"/>
        <v>1060366</v>
      </c>
      <c r="Q115" s="71">
        <f t="shared" si="154"/>
        <v>0</v>
      </c>
      <c r="R115" s="71">
        <f t="shared" si="154"/>
        <v>1060366</v>
      </c>
      <c r="S115" s="71">
        <f t="shared" si="154"/>
        <v>0</v>
      </c>
      <c r="T115" s="71">
        <f t="shared" si="154"/>
        <v>1060366</v>
      </c>
    </row>
    <row r="116" spans="1:20" s="1" customFormat="1" ht="38.25" hidden="1" x14ac:dyDescent="0.25">
      <c r="A116" s="182"/>
      <c r="B116" s="182" t="s">
        <v>354</v>
      </c>
      <c r="C116" s="182"/>
      <c r="D116" s="182"/>
      <c r="E116" s="33">
        <v>851</v>
      </c>
      <c r="F116" s="45" t="s">
        <v>359</v>
      </c>
      <c r="G116" s="70" t="s">
        <v>230</v>
      </c>
      <c r="H116" s="45" t="s">
        <v>387</v>
      </c>
      <c r="I116" s="45" t="s">
        <v>355</v>
      </c>
      <c r="J116" s="71"/>
      <c r="K116" s="71">
        <v>500000</v>
      </c>
      <c r="L116" s="71">
        <f t="shared" si="114"/>
        <v>500000</v>
      </c>
      <c r="M116" s="71"/>
      <c r="N116" s="71">
        <f t="shared" ref="N116:N117" si="155">L116+M116</f>
        <v>500000</v>
      </c>
      <c r="O116" s="71">
        <v>560366</v>
      </c>
      <c r="P116" s="71">
        <f t="shared" ref="P116:P117" si="156">N116+O116</f>
        <v>1060366</v>
      </c>
      <c r="Q116" s="71"/>
      <c r="R116" s="71">
        <f t="shared" ref="R116:R117" si="157">P116+Q116</f>
        <v>1060366</v>
      </c>
      <c r="S116" s="71"/>
      <c r="T116" s="71">
        <f t="shared" ref="T116:T117" si="158">R116+S116</f>
        <v>1060366</v>
      </c>
    </row>
    <row r="117" spans="1:20" s="1" customFormat="1" ht="25.5" hidden="1" x14ac:dyDescent="0.25">
      <c r="A117" s="182"/>
      <c r="B117" s="182" t="s">
        <v>388</v>
      </c>
      <c r="C117" s="182"/>
      <c r="D117" s="182"/>
      <c r="E117" s="33">
        <v>851</v>
      </c>
      <c r="F117" s="45" t="s">
        <v>359</v>
      </c>
      <c r="G117" s="70" t="s">
        <v>230</v>
      </c>
      <c r="H117" s="45" t="s">
        <v>387</v>
      </c>
      <c r="I117" s="45" t="s">
        <v>389</v>
      </c>
      <c r="J117" s="71">
        <v>500000</v>
      </c>
      <c r="K117" s="71">
        <v>-500000</v>
      </c>
      <c r="L117" s="71">
        <f t="shared" si="114"/>
        <v>0</v>
      </c>
      <c r="M117" s="71"/>
      <c r="N117" s="71">
        <f t="shared" si="155"/>
        <v>0</v>
      </c>
      <c r="O117" s="71"/>
      <c r="P117" s="71">
        <f t="shared" si="156"/>
        <v>0</v>
      </c>
      <c r="Q117" s="71"/>
      <c r="R117" s="71">
        <f t="shared" si="157"/>
        <v>0</v>
      </c>
      <c r="S117" s="71"/>
      <c r="T117" s="71">
        <f t="shared" si="158"/>
        <v>0</v>
      </c>
    </row>
    <row r="118" spans="1:20" s="69" customFormat="1" ht="12.75" customHeight="1" x14ac:dyDescent="0.25">
      <c r="A118" s="228" t="s">
        <v>394</v>
      </c>
      <c r="B118" s="228"/>
      <c r="C118" s="188"/>
      <c r="D118" s="188"/>
      <c r="E118" s="33">
        <v>851</v>
      </c>
      <c r="F118" s="67" t="s">
        <v>359</v>
      </c>
      <c r="G118" s="67" t="s">
        <v>302</v>
      </c>
      <c r="H118" s="67"/>
      <c r="I118" s="67"/>
      <c r="J118" s="68">
        <f>J119+J123</f>
        <v>2392400</v>
      </c>
      <c r="K118" s="68">
        <f t="shared" ref="K118:T118" si="159">K119+K123</f>
        <v>5768861</v>
      </c>
      <c r="L118" s="68">
        <f t="shared" si="159"/>
        <v>8161261</v>
      </c>
      <c r="M118" s="68">
        <f t="shared" si="159"/>
        <v>-887528</v>
      </c>
      <c r="N118" s="68">
        <f t="shared" si="159"/>
        <v>7273733</v>
      </c>
      <c r="O118" s="68">
        <f t="shared" si="159"/>
        <v>-560366</v>
      </c>
      <c r="P118" s="68">
        <f t="shared" si="159"/>
        <v>6713367</v>
      </c>
      <c r="Q118" s="68">
        <f t="shared" si="159"/>
        <v>-437510</v>
      </c>
      <c r="R118" s="68">
        <f t="shared" si="159"/>
        <v>6275857</v>
      </c>
      <c r="S118" s="68">
        <f t="shared" si="159"/>
        <v>-2256300</v>
      </c>
      <c r="T118" s="68">
        <f t="shared" si="159"/>
        <v>4019557</v>
      </c>
    </row>
    <row r="119" spans="1:20" s="1" customFormat="1" ht="12.75" hidden="1" customHeight="1" x14ac:dyDescent="0.25">
      <c r="A119" s="206" t="s">
        <v>423</v>
      </c>
      <c r="B119" s="207"/>
      <c r="C119" s="182"/>
      <c r="D119" s="182"/>
      <c r="E119" s="33">
        <v>851</v>
      </c>
      <c r="F119" s="70" t="s">
        <v>359</v>
      </c>
      <c r="G119" s="45" t="s">
        <v>302</v>
      </c>
      <c r="H119" s="45" t="s">
        <v>424</v>
      </c>
      <c r="I119" s="70"/>
      <c r="J119" s="71">
        <f>J120</f>
        <v>0</v>
      </c>
      <c r="K119" s="71">
        <f t="shared" ref="K119:T119" si="160">K120</f>
        <v>2000000</v>
      </c>
      <c r="L119" s="71">
        <f t="shared" si="160"/>
        <v>2000000</v>
      </c>
      <c r="M119" s="71">
        <f t="shared" si="160"/>
        <v>0</v>
      </c>
      <c r="N119" s="71">
        <f t="shared" si="160"/>
        <v>2000000</v>
      </c>
      <c r="O119" s="71">
        <f t="shared" si="160"/>
        <v>0</v>
      </c>
      <c r="P119" s="71">
        <f t="shared" si="160"/>
        <v>2000000</v>
      </c>
      <c r="Q119" s="71">
        <f t="shared" si="160"/>
        <v>0</v>
      </c>
      <c r="R119" s="71">
        <f t="shared" si="160"/>
        <v>2000000</v>
      </c>
      <c r="S119" s="71">
        <f t="shared" si="160"/>
        <v>0</v>
      </c>
      <c r="T119" s="71">
        <f t="shared" si="160"/>
        <v>2000000</v>
      </c>
    </row>
    <row r="120" spans="1:20" s="1" customFormat="1" ht="12.75" hidden="1" x14ac:dyDescent="0.25">
      <c r="A120" s="182"/>
      <c r="B120" s="182" t="s">
        <v>427</v>
      </c>
      <c r="C120" s="182"/>
      <c r="D120" s="182"/>
      <c r="E120" s="33">
        <v>851</v>
      </c>
      <c r="F120" s="70" t="s">
        <v>359</v>
      </c>
      <c r="G120" s="45" t="s">
        <v>302</v>
      </c>
      <c r="H120" s="45" t="s">
        <v>428</v>
      </c>
      <c r="I120" s="70"/>
      <c r="J120" s="71">
        <f t="shared" ref="J120:T120" si="161">J122</f>
        <v>0</v>
      </c>
      <c r="K120" s="71">
        <f t="shared" si="161"/>
        <v>2000000</v>
      </c>
      <c r="L120" s="71">
        <f t="shared" si="161"/>
        <v>2000000</v>
      </c>
      <c r="M120" s="71">
        <f t="shared" si="161"/>
        <v>0</v>
      </c>
      <c r="N120" s="71">
        <f t="shared" si="161"/>
        <v>2000000</v>
      </c>
      <c r="O120" s="71">
        <f t="shared" si="161"/>
        <v>0</v>
      </c>
      <c r="P120" s="71">
        <f t="shared" si="161"/>
        <v>2000000</v>
      </c>
      <c r="Q120" s="71">
        <f t="shared" si="161"/>
        <v>0</v>
      </c>
      <c r="R120" s="71">
        <f t="shared" si="161"/>
        <v>2000000</v>
      </c>
      <c r="S120" s="71">
        <f t="shared" si="161"/>
        <v>0</v>
      </c>
      <c r="T120" s="71">
        <f t="shared" si="161"/>
        <v>2000000</v>
      </c>
    </row>
    <row r="121" spans="1:20" s="1" customFormat="1" ht="12.75" hidden="1" x14ac:dyDescent="0.25">
      <c r="A121" s="182"/>
      <c r="B121" s="182" t="s">
        <v>352</v>
      </c>
      <c r="C121" s="182"/>
      <c r="D121" s="182"/>
      <c r="E121" s="33">
        <v>851</v>
      </c>
      <c r="F121" s="70" t="s">
        <v>359</v>
      </c>
      <c r="G121" s="45" t="s">
        <v>302</v>
      </c>
      <c r="H121" s="45" t="s">
        <v>428</v>
      </c>
      <c r="I121" s="70" t="s">
        <v>353</v>
      </c>
      <c r="J121" s="71">
        <f t="shared" ref="J121:T121" si="162">J122</f>
        <v>0</v>
      </c>
      <c r="K121" s="71">
        <f t="shared" si="162"/>
        <v>2000000</v>
      </c>
      <c r="L121" s="71">
        <f t="shared" si="162"/>
        <v>2000000</v>
      </c>
      <c r="M121" s="71">
        <f t="shared" si="162"/>
        <v>0</v>
      </c>
      <c r="N121" s="71">
        <f t="shared" si="162"/>
        <v>2000000</v>
      </c>
      <c r="O121" s="71">
        <f t="shared" si="162"/>
        <v>0</v>
      </c>
      <c r="P121" s="71">
        <f t="shared" si="162"/>
        <v>2000000</v>
      </c>
      <c r="Q121" s="71">
        <f t="shared" si="162"/>
        <v>0</v>
      </c>
      <c r="R121" s="71">
        <f t="shared" si="162"/>
        <v>2000000</v>
      </c>
      <c r="S121" s="71">
        <f t="shared" si="162"/>
        <v>0</v>
      </c>
      <c r="T121" s="71">
        <f t="shared" si="162"/>
        <v>2000000</v>
      </c>
    </row>
    <row r="122" spans="1:20" s="1" customFormat="1" ht="38.25" hidden="1" x14ac:dyDescent="0.25">
      <c r="A122" s="182"/>
      <c r="B122" s="182" t="s">
        <v>354</v>
      </c>
      <c r="C122" s="182"/>
      <c r="D122" s="182"/>
      <c r="E122" s="33">
        <v>851</v>
      </c>
      <c r="F122" s="70" t="s">
        <v>359</v>
      </c>
      <c r="G122" s="45" t="s">
        <v>302</v>
      </c>
      <c r="H122" s="45" t="s">
        <v>428</v>
      </c>
      <c r="I122" s="70" t="s">
        <v>355</v>
      </c>
      <c r="J122" s="71">
        <v>0</v>
      </c>
      <c r="K122" s="71">
        <v>2000000</v>
      </c>
      <c r="L122" s="71">
        <f t="shared" ref="L122" si="163">J122+K122</f>
        <v>2000000</v>
      </c>
      <c r="M122" s="71"/>
      <c r="N122" s="71">
        <f t="shared" ref="N122" si="164">L122+M122</f>
        <v>2000000</v>
      </c>
      <c r="O122" s="71"/>
      <c r="P122" s="71">
        <f t="shared" ref="P122" si="165">N122+O122</f>
        <v>2000000</v>
      </c>
      <c r="Q122" s="71"/>
      <c r="R122" s="71">
        <f t="shared" ref="R122" si="166">P122+Q122</f>
        <v>2000000</v>
      </c>
      <c r="S122" s="71"/>
      <c r="T122" s="71">
        <f t="shared" ref="T122" si="167">R122+S122</f>
        <v>2000000</v>
      </c>
    </row>
    <row r="123" spans="1:20" s="69" customFormat="1" ht="12.75" customHeight="1" x14ac:dyDescent="0.25">
      <c r="A123" s="224" t="s">
        <v>386</v>
      </c>
      <c r="B123" s="224"/>
      <c r="C123" s="182"/>
      <c r="D123" s="182"/>
      <c r="E123" s="33">
        <v>851</v>
      </c>
      <c r="F123" s="70" t="s">
        <v>359</v>
      </c>
      <c r="G123" s="70" t="s">
        <v>302</v>
      </c>
      <c r="H123" s="70" t="s">
        <v>387</v>
      </c>
      <c r="I123" s="70"/>
      <c r="J123" s="71">
        <f t="shared" ref="J123:T123" si="168">J124</f>
        <v>2392400</v>
      </c>
      <c r="K123" s="71">
        <f t="shared" si="168"/>
        <v>3768861</v>
      </c>
      <c r="L123" s="71">
        <f t="shared" si="168"/>
        <v>6161261</v>
      </c>
      <c r="M123" s="71">
        <f t="shared" si="168"/>
        <v>-887528</v>
      </c>
      <c r="N123" s="71">
        <f t="shared" si="168"/>
        <v>5273733</v>
      </c>
      <c r="O123" s="71">
        <f t="shared" si="168"/>
        <v>-560366</v>
      </c>
      <c r="P123" s="71">
        <f t="shared" si="168"/>
        <v>4713367</v>
      </c>
      <c r="Q123" s="71">
        <f t="shared" si="168"/>
        <v>-437510</v>
      </c>
      <c r="R123" s="71">
        <f t="shared" si="168"/>
        <v>4275857</v>
      </c>
      <c r="S123" s="71">
        <f t="shared" si="168"/>
        <v>-2256300</v>
      </c>
      <c r="T123" s="71">
        <f t="shared" si="168"/>
        <v>2019557</v>
      </c>
    </row>
    <row r="124" spans="1:20" s="1" customFormat="1" ht="13.5" customHeight="1" x14ac:dyDescent="0.25">
      <c r="A124" s="182"/>
      <c r="B124" s="182" t="s">
        <v>352</v>
      </c>
      <c r="C124" s="182"/>
      <c r="D124" s="182"/>
      <c r="E124" s="33">
        <v>851</v>
      </c>
      <c r="F124" s="45" t="s">
        <v>359</v>
      </c>
      <c r="G124" s="70" t="s">
        <v>302</v>
      </c>
      <c r="H124" s="45" t="s">
        <v>387</v>
      </c>
      <c r="I124" s="45" t="s">
        <v>353</v>
      </c>
      <c r="J124" s="71">
        <f>J126+J125</f>
        <v>2392400</v>
      </c>
      <c r="K124" s="71">
        <f t="shared" ref="K124:T124" si="169">K126+K125</f>
        <v>3768861</v>
      </c>
      <c r="L124" s="71">
        <f t="shared" si="169"/>
        <v>6161261</v>
      </c>
      <c r="M124" s="71">
        <f t="shared" si="169"/>
        <v>-887528</v>
      </c>
      <c r="N124" s="71">
        <f t="shared" si="169"/>
        <v>5273733</v>
      </c>
      <c r="O124" s="71">
        <f t="shared" si="169"/>
        <v>-560366</v>
      </c>
      <c r="P124" s="71">
        <f t="shared" si="169"/>
        <v>4713367</v>
      </c>
      <c r="Q124" s="71">
        <f t="shared" si="169"/>
        <v>-437510</v>
      </c>
      <c r="R124" s="71">
        <f t="shared" si="169"/>
        <v>4275857</v>
      </c>
      <c r="S124" s="71">
        <f t="shared" si="169"/>
        <v>-2256300</v>
      </c>
      <c r="T124" s="71">
        <f t="shared" si="169"/>
        <v>2019557</v>
      </c>
    </row>
    <row r="125" spans="1:20" s="1" customFormat="1" ht="27.75" customHeight="1" x14ac:dyDescent="0.25">
      <c r="A125" s="182"/>
      <c r="B125" s="182" t="s">
        <v>354</v>
      </c>
      <c r="C125" s="182"/>
      <c r="D125" s="182"/>
      <c r="E125" s="33">
        <v>851</v>
      </c>
      <c r="F125" s="45" t="s">
        <v>359</v>
      </c>
      <c r="G125" s="70" t="s">
        <v>302</v>
      </c>
      <c r="H125" s="45" t="s">
        <v>387</v>
      </c>
      <c r="I125" s="45" t="s">
        <v>355</v>
      </c>
      <c r="J125" s="71"/>
      <c r="K125" s="71">
        <f>2392400+2518061-550000+133400+1500000+167400</f>
        <v>6161261</v>
      </c>
      <c r="L125" s="71">
        <f t="shared" si="114"/>
        <v>6161261</v>
      </c>
      <c r="M125" s="71">
        <f>-699992-88000-99536</f>
        <v>-887528</v>
      </c>
      <c r="N125" s="71">
        <f t="shared" ref="N125:N126" si="170">L125+M125</f>
        <v>5273733</v>
      </c>
      <c r="O125" s="71">
        <v>-560366</v>
      </c>
      <c r="P125" s="71">
        <f t="shared" ref="P125:P126" si="171">N125+O125</f>
        <v>4713367</v>
      </c>
      <c r="Q125" s="71">
        <v>-437510</v>
      </c>
      <c r="R125" s="71">
        <f t="shared" ref="R125:R126" si="172">P125+Q125</f>
        <v>4275857</v>
      </c>
      <c r="S125" s="71">
        <f>'2.Функц.'!S272</f>
        <v>-2256300</v>
      </c>
      <c r="T125" s="71">
        <f t="shared" ref="T125:T126" si="173">R125+S125</f>
        <v>2019557</v>
      </c>
    </row>
    <row r="126" spans="1:20" s="1" customFormat="1" ht="25.5" hidden="1" customHeight="1" x14ac:dyDescent="0.25">
      <c r="A126" s="182"/>
      <c r="B126" s="182" t="s">
        <v>388</v>
      </c>
      <c r="C126" s="182"/>
      <c r="D126" s="182"/>
      <c r="E126" s="33">
        <v>851</v>
      </c>
      <c r="F126" s="45" t="s">
        <v>359</v>
      </c>
      <c r="G126" s="70" t="s">
        <v>302</v>
      </c>
      <c r="H126" s="45" t="s">
        <v>387</v>
      </c>
      <c r="I126" s="45" t="s">
        <v>389</v>
      </c>
      <c r="J126" s="71">
        <f>3842400-800000-650000</f>
        <v>2392400</v>
      </c>
      <c r="K126" s="71">
        <v>-2392400</v>
      </c>
      <c r="L126" s="71">
        <f t="shared" si="114"/>
        <v>0</v>
      </c>
      <c r="M126" s="71"/>
      <c r="N126" s="71">
        <f t="shared" si="170"/>
        <v>0</v>
      </c>
      <c r="O126" s="71"/>
      <c r="P126" s="71">
        <f t="shared" si="171"/>
        <v>0</v>
      </c>
      <c r="Q126" s="71"/>
      <c r="R126" s="71">
        <f t="shared" si="172"/>
        <v>0</v>
      </c>
      <c r="S126" s="71"/>
      <c r="T126" s="71">
        <f t="shared" si="173"/>
        <v>0</v>
      </c>
    </row>
    <row r="127" spans="1:20" s="1" customFormat="1" ht="12.75" customHeight="1" x14ac:dyDescent="0.25">
      <c r="A127" s="226" t="s">
        <v>466</v>
      </c>
      <c r="B127" s="226"/>
      <c r="C127" s="183"/>
      <c r="D127" s="183"/>
      <c r="E127" s="33">
        <v>851</v>
      </c>
      <c r="F127" s="64" t="s">
        <v>467</v>
      </c>
      <c r="G127" s="64"/>
      <c r="H127" s="64"/>
      <c r="I127" s="64"/>
      <c r="J127" s="65">
        <f>J128+J167</f>
        <v>4800540</v>
      </c>
      <c r="K127" s="65">
        <f t="shared" ref="K127:T127" si="174">K128+K167</f>
        <v>3180</v>
      </c>
      <c r="L127" s="65">
        <f t="shared" si="174"/>
        <v>4803720</v>
      </c>
      <c r="M127" s="65">
        <f t="shared" si="174"/>
        <v>0</v>
      </c>
      <c r="N127" s="65">
        <f t="shared" si="174"/>
        <v>4803720</v>
      </c>
      <c r="O127" s="65">
        <f t="shared" si="174"/>
        <v>0</v>
      </c>
      <c r="P127" s="65">
        <f t="shared" si="174"/>
        <v>4803720</v>
      </c>
      <c r="Q127" s="65">
        <f t="shared" si="174"/>
        <v>0</v>
      </c>
      <c r="R127" s="65">
        <f t="shared" si="174"/>
        <v>4803720</v>
      </c>
      <c r="S127" s="65">
        <f t="shared" si="174"/>
        <v>86000</v>
      </c>
      <c r="T127" s="65">
        <f t="shared" si="174"/>
        <v>4889720</v>
      </c>
    </row>
    <row r="128" spans="1:20" s="1" customFormat="1" ht="12.75" customHeight="1" x14ac:dyDescent="0.25">
      <c r="A128" s="228" t="s">
        <v>468</v>
      </c>
      <c r="B128" s="228"/>
      <c r="C128" s="188"/>
      <c r="D128" s="188"/>
      <c r="E128" s="33">
        <v>851</v>
      </c>
      <c r="F128" s="67" t="s">
        <v>467</v>
      </c>
      <c r="G128" s="67" t="s">
        <v>230</v>
      </c>
      <c r="H128" s="67"/>
      <c r="I128" s="67"/>
      <c r="J128" s="68">
        <f>J129+J137+J147+J154+J161+J164</f>
        <v>4785540</v>
      </c>
      <c r="K128" s="68">
        <f t="shared" ref="K128:T128" si="175">K129+K137+K147+K154+K161+K164</f>
        <v>3180</v>
      </c>
      <c r="L128" s="68">
        <f t="shared" si="175"/>
        <v>4788720</v>
      </c>
      <c r="M128" s="68">
        <f t="shared" si="175"/>
        <v>0</v>
      </c>
      <c r="N128" s="68">
        <f t="shared" si="175"/>
        <v>4788720</v>
      </c>
      <c r="O128" s="68">
        <f t="shared" si="175"/>
        <v>0</v>
      </c>
      <c r="P128" s="68">
        <f t="shared" si="175"/>
        <v>4788720</v>
      </c>
      <c r="Q128" s="68">
        <f t="shared" si="175"/>
        <v>0</v>
      </c>
      <c r="R128" s="68">
        <f t="shared" si="175"/>
        <v>4788720</v>
      </c>
      <c r="S128" s="68">
        <f t="shared" si="175"/>
        <v>86000</v>
      </c>
      <c r="T128" s="68">
        <f t="shared" si="175"/>
        <v>4874720</v>
      </c>
    </row>
    <row r="129" spans="1:20" s="1" customFormat="1" ht="12.75" hidden="1" customHeight="1" x14ac:dyDescent="0.25">
      <c r="A129" s="224" t="s">
        <v>469</v>
      </c>
      <c r="B129" s="224"/>
      <c r="C129" s="182"/>
      <c r="D129" s="182"/>
      <c r="E129" s="33">
        <v>851</v>
      </c>
      <c r="F129" s="70" t="s">
        <v>467</v>
      </c>
      <c r="G129" s="70" t="s">
        <v>230</v>
      </c>
      <c r="H129" s="70" t="s">
        <v>470</v>
      </c>
      <c r="I129" s="70"/>
      <c r="J129" s="71">
        <f>J130</f>
        <v>1380000</v>
      </c>
      <c r="K129" s="71">
        <f t="shared" ref="K129:T129" si="176">K130</f>
        <v>0</v>
      </c>
      <c r="L129" s="71">
        <f t="shared" si="176"/>
        <v>1380000</v>
      </c>
      <c r="M129" s="71">
        <f t="shared" si="176"/>
        <v>0</v>
      </c>
      <c r="N129" s="71">
        <f t="shared" si="176"/>
        <v>1380000</v>
      </c>
      <c r="O129" s="71">
        <f t="shared" si="176"/>
        <v>0</v>
      </c>
      <c r="P129" s="71">
        <f t="shared" si="176"/>
        <v>1380000</v>
      </c>
      <c r="Q129" s="71">
        <f t="shared" si="176"/>
        <v>0</v>
      </c>
      <c r="R129" s="71">
        <f t="shared" si="176"/>
        <v>1380000</v>
      </c>
      <c r="S129" s="71">
        <f t="shared" si="176"/>
        <v>0</v>
      </c>
      <c r="T129" s="71">
        <f t="shared" si="176"/>
        <v>1380000</v>
      </c>
    </row>
    <row r="130" spans="1:20" s="1" customFormat="1" ht="12.75" hidden="1" customHeight="1" x14ac:dyDescent="0.25">
      <c r="A130" s="224" t="s">
        <v>363</v>
      </c>
      <c r="B130" s="224"/>
      <c r="C130" s="182"/>
      <c r="D130" s="182"/>
      <c r="E130" s="33">
        <v>851</v>
      </c>
      <c r="F130" s="70" t="s">
        <v>467</v>
      </c>
      <c r="G130" s="70" t="s">
        <v>230</v>
      </c>
      <c r="H130" s="70" t="s">
        <v>471</v>
      </c>
      <c r="I130" s="70"/>
      <c r="J130" s="71">
        <f>J131+J134</f>
        <v>1380000</v>
      </c>
      <c r="K130" s="71">
        <f t="shared" ref="K130:T130" si="177">K131+K134</f>
        <v>0</v>
      </c>
      <c r="L130" s="71">
        <f t="shared" si="177"/>
        <v>1380000</v>
      </c>
      <c r="M130" s="71">
        <f t="shared" si="177"/>
        <v>0</v>
      </c>
      <c r="N130" s="71">
        <f t="shared" si="177"/>
        <v>1380000</v>
      </c>
      <c r="O130" s="71">
        <f t="shared" si="177"/>
        <v>0</v>
      </c>
      <c r="P130" s="71">
        <f t="shared" si="177"/>
        <v>1380000</v>
      </c>
      <c r="Q130" s="71">
        <f t="shared" si="177"/>
        <v>0</v>
      </c>
      <c r="R130" s="71">
        <f t="shared" si="177"/>
        <v>1380000</v>
      </c>
      <c r="S130" s="71">
        <f t="shared" si="177"/>
        <v>0</v>
      </c>
      <c r="T130" s="71">
        <f t="shared" si="177"/>
        <v>1380000</v>
      </c>
    </row>
    <row r="131" spans="1:20" s="2" customFormat="1" ht="12.75" hidden="1" customHeight="1" x14ac:dyDescent="0.25">
      <c r="A131" s="224" t="s">
        <v>472</v>
      </c>
      <c r="B131" s="224"/>
      <c r="C131" s="182"/>
      <c r="D131" s="182"/>
      <c r="E131" s="33">
        <v>851</v>
      </c>
      <c r="F131" s="45" t="s">
        <v>467</v>
      </c>
      <c r="G131" s="45" t="s">
        <v>230</v>
      </c>
      <c r="H131" s="45" t="s">
        <v>473</v>
      </c>
      <c r="I131" s="45"/>
      <c r="J131" s="41">
        <f t="shared" ref="J131:T132" si="178">J132</f>
        <v>180000</v>
      </c>
      <c r="K131" s="41">
        <f t="shared" si="178"/>
        <v>0</v>
      </c>
      <c r="L131" s="41">
        <f t="shared" si="178"/>
        <v>180000</v>
      </c>
      <c r="M131" s="41">
        <f t="shared" si="178"/>
        <v>0</v>
      </c>
      <c r="N131" s="41">
        <f t="shared" si="178"/>
        <v>180000</v>
      </c>
      <c r="O131" s="41">
        <f t="shared" si="178"/>
        <v>0</v>
      </c>
      <c r="P131" s="41">
        <f t="shared" si="178"/>
        <v>180000</v>
      </c>
      <c r="Q131" s="41">
        <f t="shared" si="178"/>
        <v>0</v>
      </c>
      <c r="R131" s="41">
        <f t="shared" si="178"/>
        <v>180000</v>
      </c>
      <c r="S131" s="41">
        <f t="shared" si="178"/>
        <v>0</v>
      </c>
      <c r="T131" s="41">
        <f t="shared" si="178"/>
        <v>180000</v>
      </c>
    </row>
    <row r="132" spans="1:20" s="1" customFormat="1" ht="12.75" hidden="1" x14ac:dyDescent="0.25">
      <c r="A132" s="78"/>
      <c r="B132" s="182" t="s">
        <v>246</v>
      </c>
      <c r="C132" s="182"/>
      <c r="D132" s="182"/>
      <c r="E132" s="33">
        <v>851</v>
      </c>
      <c r="F132" s="70" t="s">
        <v>467</v>
      </c>
      <c r="G132" s="70" t="s">
        <v>230</v>
      </c>
      <c r="H132" s="70" t="s">
        <v>473</v>
      </c>
      <c r="I132" s="70" t="s">
        <v>247</v>
      </c>
      <c r="J132" s="71">
        <f t="shared" si="178"/>
        <v>180000</v>
      </c>
      <c r="K132" s="71">
        <f t="shared" si="178"/>
        <v>0</v>
      </c>
      <c r="L132" s="71">
        <f t="shared" si="178"/>
        <v>180000</v>
      </c>
      <c r="M132" s="71">
        <f t="shared" si="178"/>
        <v>0</v>
      </c>
      <c r="N132" s="71">
        <f t="shared" si="178"/>
        <v>180000</v>
      </c>
      <c r="O132" s="71">
        <f t="shared" si="178"/>
        <v>0</v>
      </c>
      <c r="P132" s="71">
        <f t="shared" si="178"/>
        <v>180000</v>
      </c>
      <c r="Q132" s="71">
        <f t="shared" si="178"/>
        <v>0</v>
      </c>
      <c r="R132" s="71">
        <f t="shared" si="178"/>
        <v>180000</v>
      </c>
      <c r="S132" s="71">
        <f t="shared" si="178"/>
        <v>0</v>
      </c>
      <c r="T132" s="71">
        <f t="shared" si="178"/>
        <v>180000</v>
      </c>
    </row>
    <row r="133" spans="1:20" s="1" customFormat="1" ht="25.5" hidden="1" x14ac:dyDescent="0.25">
      <c r="A133" s="78"/>
      <c r="B133" s="182" t="s">
        <v>465</v>
      </c>
      <c r="C133" s="182"/>
      <c r="D133" s="182"/>
      <c r="E133" s="33">
        <v>851</v>
      </c>
      <c r="F133" s="70" t="s">
        <v>467</v>
      </c>
      <c r="G133" s="70" t="s">
        <v>230</v>
      </c>
      <c r="H133" s="70" t="s">
        <v>473</v>
      </c>
      <c r="I133" s="70" t="s">
        <v>249</v>
      </c>
      <c r="J133" s="71">
        <v>180000</v>
      </c>
      <c r="K133" s="71"/>
      <c r="L133" s="71">
        <f t="shared" si="114"/>
        <v>180000</v>
      </c>
      <c r="M133" s="71"/>
      <c r="N133" s="71">
        <f t="shared" ref="N133" si="179">L133+M133</f>
        <v>180000</v>
      </c>
      <c r="O133" s="71"/>
      <c r="P133" s="71">
        <f t="shared" ref="P133" si="180">N133+O133</f>
        <v>180000</v>
      </c>
      <c r="Q133" s="71"/>
      <c r="R133" s="71">
        <f t="shared" ref="R133" si="181">P133+Q133</f>
        <v>180000</v>
      </c>
      <c r="S133" s="71"/>
      <c r="T133" s="71">
        <f t="shared" ref="T133" si="182">R133+S133</f>
        <v>180000</v>
      </c>
    </row>
    <row r="134" spans="1:20" s="1" customFormat="1" ht="12.75" hidden="1" customHeight="1" x14ac:dyDescent="0.25">
      <c r="A134" s="224" t="s">
        <v>474</v>
      </c>
      <c r="B134" s="224"/>
      <c r="C134" s="182"/>
      <c r="D134" s="182"/>
      <c r="E134" s="33">
        <v>851</v>
      </c>
      <c r="F134" s="45" t="s">
        <v>467</v>
      </c>
      <c r="G134" s="45" t="s">
        <v>230</v>
      </c>
      <c r="H134" s="45" t="s">
        <v>475</v>
      </c>
      <c r="I134" s="45"/>
      <c r="J134" s="41">
        <f t="shared" ref="J134:T135" si="183">J135</f>
        <v>1200000</v>
      </c>
      <c r="K134" s="41">
        <f t="shared" si="183"/>
        <v>0</v>
      </c>
      <c r="L134" s="41">
        <f t="shared" si="183"/>
        <v>1200000</v>
      </c>
      <c r="M134" s="41">
        <f t="shared" si="183"/>
        <v>0</v>
      </c>
      <c r="N134" s="41">
        <f t="shared" si="183"/>
        <v>1200000</v>
      </c>
      <c r="O134" s="41">
        <f t="shared" si="183"/>
        <v>0</v>
      </c>
      <c r="P134" s="41">
        <f t="shared" si="183"/>
        <v>1200000</v>
      </c>
      <c r="Q134" s="41">
        <f t="shared" si="183"/>
        <v>0</v>
      </c>
      <c r="R134" s="41">
        <f t="shared" si="183"/>
        <v>1200000</v>
      </c>
      <c r="S134" s="41">
        <f t="shared" si="183"/>
        <v>0</v>
      </c>
      <c r="T134" s="41">
        <f t="shared" si="183"/>
        <v>1200000</v>
      </c>
    </row>
    <row r="135" spans="1:20" s="1" customFormat="1" ht="12.75" hidden="1" x14ac:dyDescent="0.25">
      <c r="A135" s="72"/>
      <c r="B135" s="186" t="s">
        <v>242</v>
      </c>
      <c r="C135" s="186"/>
      <c r="D135" s="186"/>
      <c r="E135" s="33">
        <v>851</v>
      </c>
      <c r="F135" s="45" t="s">
        <v>467</v>
      </c>
      <c r="G135" s="45" t="s">
        <v>230</v>
      </c>
      <c r="H135" s="45" t="s">
        <v>475</v>
      </c>
      <c r="I135" s="70" t="s">
        <v>243</v>
      </c>
      <c r="J135" s="71">
        <f t="shared" si="183"/>
        <v>1200000</v>
      </c>
      <c r="K135" s="71">
        <f t="shared" si="183"/>
        <v>0</v>
      </c>
      <c r="L135" s="71">
        <f t="shared" si="183"/>
        <v>1200000</v>
      </c>
      <c r="M135" s="71">
        <f t="shared" si="183"/>
        <v>0</v>
      </c>
      <c r="N135" s="71">
        <f t="shared" si="183"/>
        <v>1200000</v>
      </c>
      <c r="O135" s="71">
        <f t="shared" si="183"/>
        <v>0</v>
      </c>
      <c r="P135" s="71">
        <f t="shared" si="183"/>
        <v>1200000</v>
      </c>
      <c r="Q135" s="71">
        <f t="shared" si="183"/>
        <v>0</v>
      </c>
      <c r="R135" s="71">
        <f t="shared" si="183"/>
        <v>1200000</v>
      </c>
      <c r="S135" s="71">
        <f t="shared" si="183"/>
        <v>0</v>
      </c>
      <c r="T135" s="71">
        <f t="shared" si="183"/>
        <v>1200000</v>
      </c>
    </row>
    <row r="136" spans="1:20" s="1" customFormat="1" ht="25.5" hidden="1" x14ac:dyDescent="0.25">
      <c r="A136" s="72"/>
      <c r="B136" s="182" t="s">
        <v>244</v>
      </c>
      <c r="C136" s="182"/>
      <c r="D136" s="182"/>
      <c r="E136" s="33">
        <v>851</v>
      </c>
      <c r="F136" s="45" t="s">
        <v>467</v>
      </c>
      <c r="G136" s="45" t="s">
        <v>230</v>
      </c>
      <c r="H136" s="45" t="s">
        <v>475</v>
      </c>
      <c r="I136" s="70" t="s">
        <v>245</v>
      </c>
      <c r="J136" s="71">
        <v>1200000</v>
      </c>
      <c r="K136" s="71"/>
      <c r="L136" s="71">
        <f t="shared" si="114"/>
        <v>1200000</v>
      </c>
      <c r="M136" s="71"/>
      <c r="N136" s="71">
        <f t="shared" ref="N136" si="184">L136+M136</f>
        <v>1200000</v>
      </c>
      <c r="O136" s="71"/>
      <c r="P136" s="71">
        <f t="shared" ref="P136" si="185">N136+O136</f>
        <v>1200000</v>
      </c>
      <c r="Q136" s="71"/>
      <c r="R136" s="71">
        <f t="shared" ref="R136" si="186">P136+Q136</f>
        <v>1200000</v>
      </c>
      <c r="S136" s="71"/>
      <c r="T136" s="71">
        <f t="shared" ref="T136" si="187">R136+S136</f>
        <v>1200000</v>
      </c>
    </row>
    <row r="137" spans="1:20" s="1" customFormat="1" ht="12.75" hidden="1" customHeight="1" x14ac:dyDescent="0.25">
      <c r="A137" s="224" t="s">
        <v>476</v>
      </c>
      <c r="B137" s="224"/>
      <c r="C137" s="182"/>
      <c r="D137" s="182"/>
      <c r="E137" s="33">
        <v>851</v>
      </c>
      <c r="F137" s="70" t="s">
        <v>467</v>
      </c>
      <c r="G137" s="70" t="s">
        <v>230</v>
      </c>
      <c r="H137" s="70" t="s">
        <v>477</v>
      </c>
      <c r="I137" s="70"/>
      <c r="J137" s="71">
        <f>J138</f>
        <v>3154200</v>
      </c>
      <c r="K137" s="71">
        <f t="shared" ref="K137:T137" si="188">K138</f>
        <v>0</v>
      </c>
      <c r="L137" s="71">
        <f t="shared" si="188"/>
        <v>3154200</v>
      </c>
      <c r="M137" s="71">
        <f t="shared" si="188"/>
        <v>0</v>
      </c>
      <c r="N137" s="71">
        <f t="shared" si="188"/>
        <v>3154200</v>
      </c>
      <c r="O137" s="71">
        <f t="shared" si="188"/>
        <v>0</v>
      </c>
      <c r="P137" s="71">
        <f t="shared" si="188"/>
        <v>3154200</v>
      </c>
      <c r="Q137" s="71">
        <f t="shared" si="188"/>
        <v>0</v>
      </c>
      <c r="R137" s="71">
        <f t="shared" si="188"/>
        <v>3154200</v>
      </c>
      <c r="S137" s="71">
        <f t="shared" si="188"/>
        <v>0</v>
      </c>
      <c r="T137" s="71">
        <f t="shared" si="188"/>
        <v>3154200</v>
      </c>
    </row>
    <row r="138" spans="1:20" s="1" customFormat="1" ht="12.75" hidden="1" customHeight="1" x14ac:dyDescent="0.25">
      <c r="A138" s="224" t="s">
        <v>363</v>
      </c>
      <c r="B138" s="224"/>
      <c r="C138" s="182"/>
      <c r="D138" s="182"/>
      <c r="E138" s="33">
        <v>851</v>
      </c>
      <c r="F138" s="70" t="s">
        <v>467</v>
      </c>
      <c r="G138" s="70" t="s">
        <v>230</v>
      </c>
      <c r="H138" s="70" t="s">
        <v>478</v>
      </c>
      <c r="I138" s="70"/>
      <c r="J138" s="71">
        <f>J139+J144</f>
        <v>3154200</v>
      </c>
      <c r="K138" s="71">
        <f t="shared" ref="K138:T138" si="189">K139+K144</f>
        <v>0</v>
      </c>
      <c r="L138" s="71">
        <f t="shared" si="189"/>
        <v>3154200</v>
      </c>
      <c r="M138" s="71">
        <f t="shared" si="189"/>
        <v>0</v>
      </c>
      <c r="N138" s="71">
        <f t="shared" si="189"/>
        <v>3154200</v>
      </c>
      <c r="O138" s="71">
        <f t="shared" si="189"/>
        <v>0</v>
      </c>
      <c r="P138" s="71">
        <f t="shared" si="189"/>
        <v>3154200</v>
      </c>
      <c r="Q138" s="71">
        <f t="shared" si="189"/>
        <v>0</v>
      </c>
      <c r="R138" s="71">
        <f t="shared" si="189"/>
        <v>3154200</v>
      </c>
      <c r="S138" s="71">
        <f t="shared" si="189"/>
        <v>0</v>
      </c>
      <c r="T138" s="71">
        <f t="shared" si="189"/>
        <v>3154200</v>
      </c>
    </row>
    <row r="139" spans="1:20" s="2" customFormat="1" ht="12.75" hidden="1" customHeight="1" x14ac:dyDescent="0.25">
      <c r="A139" s="224" t="s">
        <v>479</v>
      </c>
      <c r="B139" s="224"/>
      <c r="C139" s="182"/>
      <c r="D139" s="182"/>
      <c r="E139" s="33">
        <v>851</v>
      </c>
      <c r="F139" s="70" t="s">
        <v>467</v>
      </c>
      <c r="G139" s="70" t="s">
        <v>230</v>
      </c>
      <c r="H139" s="70" t="s">
        <v>480</v>
      </c>
      <c r="I139" s="70"/>
      <c r="J139" s="71">
        <f>J140+J142</f>
        <v>564200</v>
      </c>
      <c r="K139" s="71">
        <f t="shared" ref="K139:T139" si="190">K140+K142</f>
        <v>0</v>
      </c>
      <c r="L139" s="71">
        <f t="shared" si="190"/>
        <v>564200</v>
      </c>
      <c r="M139" s="71">
        <f t="shared" si="190"/>
        <v>0</v>
      </c>
      <c r="N139" s="71">
        <f t="shared" si="190"/>
        <v>564200</v>
      </c>
      <c r="O139" s="71">
        <f t="shared" si="190"/>
        <v>0</v>
      </c>
      <c r="P139" s="71">
        <f t="shared" si="190"/>
        <v>564200</v>
      </c>
      <c r="Q139" s="71">
        <f t="shared" si="190"/>
        <v>0</v>
      </c>
      <c r="R139" s="71">
        <f t="shared" si="190"/>
        <v>564200</v>
      </c>
      <c r="S139" s="71">
        <f t="shared" si="190"/>
        <v>0</v>
      </c>
      <c r="T139" s="71">
        <f t="shared" si="190"/>
        <v>564200</v>
      </c>
    </row>
    <row r="140" spans="1:20" s="1" customFormat="1" ht="38.25" hidden="1" x14ac:dyDescent="0.25">
      <c r="A140" s="182"/>
      <c r="B140" s="182" t="s">
        <v>367</v>
      </c>
      <c r="C140" s="182"/>
      <c r="D140" s="182"/>
      <c r="E140" s="33">
        <v>851</v>
      </c>
      <c r="F140" s="70" t="s">
        <v>467</v>
      </c>
      <c r="G140" s="70" t="s">
        <v>230</v>
      </c>
      <c r="H140" s="70" t="s">
        <v>480</v>
      </c>
      <c r="I140" s="70" t="s">
        <v>368</v>
      </c>
      <c r="J140" s="71">
        <f>J141</f>
        <v>474200</v>
      </c>
      <c r="K140" s="71">
        <f t="shared" ref="K140:T140" si="191">K141</f>
        <v>90000</v>
      </c>
      <c r="L140" s="71">
        <f t="shared" si="191"/>
        <v>564200</v>
      </c>
      <c r="M140" s="71">
        <f t="shared" si="191"/>
        <v>0</v>
      </c>
      <c r="N140" s="71">
        <f t="shared" si="191"/>
        <v>564200</v>
      </c>
      <c r="O140" s="71">
        <f t="shared" si="191"/>
        <v>0</v>
      </c>
      <c r="P140" s="71">
        <f t="shared" si="191"/>
        <v>564200</v>
      </c>
      <c r="Q140" s="71">
        <f t="shared" si="191"/>
        <v>0</v>
      </c>
      <c r="R140" s="71">
        <f t="shared" si="191"/>
        <v>564200</v>
      </c>
      <c r="S140" s="71">
        <f t="shared" si="191"/>
        <v>0</v>
      </c>
      <c r="T140" s="71">
        <f t="shared" si="191"/>
        <v>564200</v>
      </c>
    </row>
    <row r="141" spans="1:20" s="1" customFormat="1" ht="38.25" hidden="1" x14ac:dyDescent="0.25">
      <c r="A141" s="182"/>
      <c r="B141" s="182" t="s">
        <v>369</v>
      </c>
      <c r="C141" s="182"/>
      <c r="D141" s="182"/>
      <c r="E141" s="33">
        <v>851</v>
      </c>
      <c r="F141" s="70" t="s">
        <v>467</v>
      </c>
      <c r="G141" s="70" t="s">
        <v>230</v>
      </c>
      <c r="H141" s="70" t="s">
        <v>480</v>
      </c>
      <c r="I141" s="70" t="s">
        <v>370</v>
      </c>
      <c r="J141" s="71">
        <v>474200</v>
      </c>
      <c r="K141" s="71">
        <v>90000</v>
      </c>
      <c r="L141" s="71">
        <f t="shared" si="114"/>
        <v>564200</v>
      </c>
      <c r="M141" s="71"/>
      <c r="N141" s="71">
        <f t="shared" ref="N141" si="192">L141+M141</f>
        <v>564200</v>
      </c>
      <c r="O141" s="71"/>
      <c r="P141" s="71">
        <f t="shared" ref="P141" si="193">N141+O141</f>
        <v>564200</v>
      </c>
      <c r="Q141" s="71"/>
      <c r="R141" s="71">
        <f t="shared" ref="R141" si="194">P141+Q141</f>
        <v>564200</v>
      </c>
      <c r="S141" s="71"/>
      <c r="T141" s="71">
        <f t="shared" ref="T141" si="195">R141+S141</f>
        <v>564200</v>
      </c>
    </row>
    <row r="142" spans="1:20" s="1" customFormat="1" ht="12.75" hidden="1" x14ac:dyDescent="0.25">
      <c r="A142" s="78"/>
      <c r="B142" s="182" t="s">
        <v>246</v>
      </c>
      <c r="C142" s="182"/>
      <c r="D142" s="182"/>
      <c r="E142" s="33">
        <v>851</v>
      </c>
      <c r="F142" s="70" t="s">
        <v>467</v>
      </c>
      <c r="G142" s="70" t="s">
        <v>230</v>
      </c>
      <c r="H142" s="70" t="s">
        <v>480</v>
      </c>
      <c r="I142" s="70" t="s">
        <v>247</v>
      </c>
      <c r="J142" s="71">
        <f>J143</f>
        <v>90000</v>
      </c>
      <c r="K142" s="71">
        <f t="shared" ref="K142:T142" si="196">K143</f>
        <v>-90000</v>
      </c>
      <c r="L142" s="71">
        <f t="shared" si="196"/>
        <v>0</v>
      </c>
      <c r="M142" s="71">
        <f t="shared" si="196"/>
        <v>0</v>
      </c>
      <c r="N142" s="71">
        <f t="shared" si="196"/>
        <v>0</v>
      </c>
      <c r="O142" s="71">
        <f t="shared" si="196"/>
        <v>0</v>
      </c>
      <c r="P142" s="71">
        <f t="shared" si="196"/>
        <v>0</v>
      </c>
      <c r="Q142" s="71">
        <f t="shared" si="196"/>
        <v>0</v>
      </c>
      <c r="R142" s="71">
        <f t="shared" si="196"/>
        <v>0</v>
      </c>
      <c r="S142" s="71">
        <f t="shared" si="196"/>
        <v>0</v>
      </c>
      <c r="T142" s="71">
        <f t="shared" si="196"/>
        <v>0</v>
      </c>
    </row>
    <row r="143" spans="1:20" s="1" customFormat="1" ht="25.5" hidden="1" x14ac:dyDescent="0.25">
      <c r="A143" s="78"/>
      <c r="B143" s="182" t="s">
        <v>465</v>
      </c>
      <c r="C143" s="182"/>
      <c r="D143" s="182"/>
      <c r="E143" s="33">
        <v>851</v>
      </c>
      <c r="F143" s="70" t="s">
        <v>467</v>
      </c>
      <c r="G143" s="70" t="s">
        <v>230</v>
      </c>
      <c r="H143" s="70" t="s">
        <v>480</v>
      </c>
      <c r="I143" s="70" t="s">
        <v>249</v>
      </c>
      <c r="J143" s="71">
        <v>90000</v>
      </c>
      <c r="K143" s="71">
        <v>-90000</v>
      </c>
      <c r="L143" s="71">
        <f t="shared" si="114"/>
        <v>0</v>
      </c>
      <c r="M143" s="71"/>
      <c r="N143" s="71">
        <f t="shared" ref="N143" si="197">L143+M143</f>
        <v>0</v>
      </c>
      <c r="O143" s="71"/>
      <c r="P143" s="71">
        <f t="shared" ref="P143" si="198">N143+O143</f>
        <v>0</v>
      </c>
      <c r="Q143" s="71"/>
      <c r="R143" s="71">
        <f t="shared" ref="R143" si="199">P143+Q143</f>
        <v>0</v>
      </c>
      <c r="S143" s="71"/>
      <c r="T143" s="71">
        <f t="shared" ref="T143" si="200">R143+S143</f>
        <v>0</v>
      </c>
    </row>
    <row r="144" spans="1:20" s="66" customFormat="1" ht="12.75" hidden="1" customHeight="1" x14ac:dyDescent="0.25">
      <c r="A144" s="224" t="s">
        <v>481</v>
      </c>
      <c r="B144" s="224"/>
      <c r="C144" s="182"/>
      <c r="D144" s="182"/>
      <c r="E144" s="33">
        <v>851</v>
      </c>
      <c r="F144" s="70" t="s">
        <v>467</v>
      </c>
      <c r="G144" s="70" t="s">
        <v>230</v>
      </c>
      <c r="H144" s="70" t="s">
        <v>482</v>
      </c>
      <c r="I144" s="70"/>
      <c r="J144" s="71">
        <f t="shared" ref="J144:T145" si="201">J145</f>
        <v>2590000</v>
      </c>
      <c r="K144" s="71">
        <f t="shared" si="201"/>
        <v>0</v>
      </c>
      <c r="L144" s="71">
        <f t="shared" si="201"/>
        <v>2590000</v>
      </c>
      <c r="M144" s="71">
        <f t="shared" si="201"/>
        <v>0</v>
      </c>
      <c r="N144" s="71">
        <f t="shared" si="201"/>
        <v>2590000</v>
      </c>
      <c r="O144" s="71">
        <f t="shared" si="201"/>
        <v>0</v>
      </c>
      <c r="P144" s="71">
        <f t="shared" si="201"/>
        <v>2590000</v>
      </c>
      <c r="Q144" s="71">
        <f t="shared" si="201"/>
        <v>0</v>
      </c>
      <c r="R144" s="71">
        <f t="shared" si="201"/>
        <v>2590000</v>
      </c>
      <c r="S144" s="71">
        <f t="shared" si="201"/>
        <v>0</v>
      </c>
      <c r="T144" s="71">
        <f t="shared" si="201"/>
        <v>2590000</v>
      </c>
    </row>
    <row r="145" spans="1:20" s="1" customFormat="1" ht="38.25" hidden="1" x14ac:dyDescent="0.25">
      <c r="A145" s="182"/>
      <c r="B145" s="182" t="s">
        <v>367</v>
      </c>
      <c r="C145" s="182"/>
      <c r="D145" s="182"/>
      <c r="E145" s="33">
        <v>851</v>
      </c>
      <c r="F145" s="70" t="s">
        <v>467</v>
      </c>
      <c r="G145" s="70" t="s">
        <v>230</v>
      </c>
      <c r="H145" s="70" t="s">
        <v>482</v>
      </c>
      <c r="I145" s="70" t="s">
        <v>368</v>
      </c>
      <c r="J145" s="71">
        <f t="shared" si="201"/>
        <v>2590000</v>
      </c>
      <c r="K145" s="71">
        <f t="shared" si="201"/>
        <v>0</v>
      </c>
      <c r="L145" s="71">
        <f t="shared" si="201"/>
        <v>2590000</v>
      </c>
      <c r="M145" s="71">
        <f t="shared" si="201"/>
        <v>0</v>
      </c>
      <c r="N145" s="71">
        <f t="shared" si="201"/>
        <v>2590000</v>
      </c>
      <c r="O145" s="71">
        <f t="shared" si="201"/>
        <v>0</v>
      </c>
      <c r="P145" s="71">
        <f t="shared" si="201"/>
        <v>2590000</v>
      </c>
      <c r="Q145" s="71">
        <f t="shared" si="201"/>
        <v>0</v>
      </c>
      <c r="R145" s="71">
        <f t="shared" si="201"/>
        <v>2590000</v>
      </c>
      <c r="S145" s="71">
        <f t="shared" si="201"/>
        <v>0</v>
      </c>
      <c r="T145" s="71">
        <f t="shared" si="201"/>
        <v>2590000</v>
      </c>
    </row>
    <row r="146" spans="1:20" s="1" customFormat="1" ht="38.25" hidden="1" x14ac:dyDescent="0.25">
      <c r="A146" s="182"/>
      <c r="B146" s="182" t="s">
        <v>369</v>
      </c>
      <c r="C146" s="182"/>
      <c r="D146" s="182"/>
      <c r="E146" s="33">
        <v>851</v>
      </c>
      <c r="F146" s="70" t="s">
        <v>467</v>
      </c>
      <c r="G146" s="70" t="s">
        <v>230</v>
      </c>
      <c r="H146" s="70" t="s">
        <v>482</v>
      </c>
      <c r="I146" s="70" t="s">
        <v>370</v>
      </c>
      <c r="J146" s="71">
        <v>2590000</v>
      </c>
      <c r="K146" s="71"/>
      <c r="L146" s="71">
        <f t="shared" si="114"/>
        <v>2590000</v>
      </c>
      <c r="M146" s="71"/>
      <c r="N146" s="71">
        <f t="shared" ref="N146" si="202">L146+M146</f>
        <v>2590000</v>
      </c>
      <c r="O146" s="71"/>
      <c r="P146" s="71">
        <f t="shared" ref="P146" si="203">N146+O146</f>
        <v>2590000</v>
      </c>
      <c r="Q146" s="71"/>
      <c r="R146" s="71">
        <f t="shared" ref="R146" si="204">P146+Q146</f>
        <v>2590000</v>
      </c>
      <c r="S146" s="71"/>
      <c r="T146" s="71">
        <f t="shared" ref="T146" si="205">R146+S146</f>
        <v>2590000</v>
      </c>
    </row>
    <row r="147" spans="1:20" s="1" customFormat="1" ht="12.75" hidden="1" customHeight="1" x14ac:dyDescent="0.25">
      <c r="A147" s="224" t="s">
        <v>286</v>
      </c>
      <c r="B147" s="224"/>
      <c r="C147" s="182"/>
      <c r="D147" s="182"/>
      <c r="E147" s="33">
        <v>851</v>
      </c>
      <c r="F147" s="45" t="s">
        <v>467</v>
      </c>
      <c r="G147" s="70" t="s">
        <v>230</v>
      </c>
      <c r="H147" s="45" t="s">
        <v>287</v>
      </c>
      <c r="I147" s="45"/>
      <c r="J147" s="41">
        <f t="shared" ref="J147:T148" si="206">J148</f>
        <v>9540</v>
      </c>
      <c r="K147" s="41">
        <f t="shared" si="206"/>
        <v>3180</v>
      </c>
      <c r="L147" s="41">
        <f t="shared" si="206"/>
        <v>12720</v>
      </c>
      <c r="M147" s="41">
        <f t="shared" si="206"/>
        <v>0</v>
      </c>
      <c r="N147" s="41">
        <f t="shared" si="206"/>
        <v>12720</v>
      </c>
      <c r="O147" s="41">
        <f t="shared" si="206"/>
        <v>0</v>
      </c>
      <c r="P147" s="41">
        <f t="shared" si="206"/>
        <v>12720</v>
      </c>
      <c r="Q147" s="41">
        <f t="shared" si="206"/>
        <v>0</v>
      </c>
      <c r="R147" s="41">
        <f t="shared" si="206"/>
        <v>12720</v>
      </c>
      <c r="S147" s="41">
        <f t="shared" si="206"/>
        <v>0</v>
      </c>
      <c r="T147" s="41">
        <f t="shared" si="206"/>
        <v>12720</v>
      </c>
    </row>
    <row r="148" spans="1:20" s="1" customFormat="1" ht="12.75" hidden="1" customHeight="1" x14ac:dyDescent="0.25">
      <c r="A148" s="224" t="s">
        <v>288</v>
      </c>
      <c r="B148" s="224"/>
      <c r="C148" s="182"/>
      <c r="D148" s="182"/>
      <c r="E148" s="33">
        <v>851</v>
      </c>
      <c r="F148" s="70" t="s">
        <v>467</v>
      </c>
      <c r="G148" s="70" t="s">
        <v>230</v>
      </c>
      <c r="H148" s="70" t="s">
        <v>289</v>
      </c>
      <c r="I148" s="70"/>
      <c r="J148" s="71">
        <f t="shared" si="206"/>
        <v>9540</v>
      </c>
      <c r="K148" s="71">
        <f t="shared" si="206"/>
        <v>3180</v>
      </c>
      <c r="L148" s="71">
        <f t="shared" si="206"/>
        <v>12720</v>
      </c>
      <c r="M148" s="71">
        <f t="shared" si="206"/>
        <v>0</v>
      </c>
      <c r="N148" s="71">
        <f t="shared" si="206"/>
        <v>12720</v>
      </c>
      <c r="O148" s="71">
        <f t="shared" si="206"/>
        <v>0</v>
      </c>
      <c r="P148" s="71">
        <f t="shared" si="206"/>
        <v>12720</v>
      </c>
      <c r="Q148" s="71">
        <f t="shared" si="206"/>
        <v>0</v>
      </c>
      <c r="R148" s="71">
        <f t="shared" si="206"/>
        <v>12720</v>
      </c>
      <c r="S148" s="71">
        <f t="shared" si="206"/>
        <v>0</v>
      </c>
      <c r="T148" s="71">
        <f t="shared" si="206"/>
        <v>12720</v>
      </c>
    </row>
    <row r="149" spans="1:20" s="1" customFormat="1" ht="12.75" hidden="1" customHeight="1" x14ac:dyDescent="0.25">
      <c r="A149" s="224" t="s">
        <v>483</v>
      </c>
      <c r="B149" s="224"/>
      <c r="C149" s="182"/>
      <c r="D149" s="182"/>
      <c r="E149" s="33">
        <v>851</v>
      </c>
      <c r="F149" s="70" t="s">
        <v>467</v>
      </c>
      <c r="G149" s="70" t="s">
        <v>230</v>
      </c>
      <c r="H149" s="70" t="s">
        <v>484</v>
      </c>
      <c r="I149" s="70"/>
      <c r="J149" s="71">
        <f>J151+J152</f>
        <v>9540</v>
      </c>
      <c r="K149" s="71">
        <f t="shared" ref="K149:T149" si="207">K151+K152</f>
        <v>3180</v>
      </c>
      <c r="L149" s="71">
        <f t="shared" si="207"/>
        <v>12720</v>
      </c>
      <c r="M149" s="71">
        <f t="shared" si="207"/>
        <v>0</v>
      </c>
      <c r="N149" s="71">
        <f t="shared" si="207"/>
        <v>12720</v>
      </c>
      <c r="O149" s="71">
        <f t="shared" si="207"/>
        <v>0</v>
      </c>
      <c r="P149" s="71">
        <f t="shared" si="207"/>
        <v>12720</v>
      </c>
      <c r="Q149" s="71">
        <f t="shared" si="207"/>
        <v>0</v>
      </c>
      <c r="R149" s="71">
        <f t="shared" si="207"/>
        <v>12720</v>
      </c>
      <c r="S149" s="71">
        <f t="shared" si="207"/>
        <v>0</v>
      </c>
      <c r="T149" s="71">
        <f t="shared" si="207"/>
        <v>12720</v>
      </c>
    </row>
    <row r="150" spans="1:20" s="1" customFormat="1" ht="12.75" hidden="1" x14ac:dyDescent="0.25">
      <c r="A150" s="72"/>
      <c r="B150" s="186" t="s">
        <v>376</v>
      </c>
      <c r="C150" s="186"/>
      <c r="D150" s="186"/>
      <c r="E150" s="33">
        <v>851</v>
      </c>
      <c r="F150" s="70" t="s">
        <v>467</v>
      </c>
      <c r="G150" s="70" t="s">
        <v>230</v>
      </c>
      <c r="H150" s="70" t="s">
        <v>484</v>
      </c>
      <c r="I150" s="70" t="s">
        <v>377</v>
      </c>
      <c r="J150" s="71">
        <f>J151</f>
        <v>9540</v>
      </c>
      <c r="K150" s="71">
        <f t="shared" ref="K150:T150" si="208">K151</f>
        <v>-9540</v>
      </c>
      <c r="L150" s="71">
        <f t="shared" si="208"/>
        <v>0</v>
      </c>
      <c r="M150" s="71">
        <f t="shared" si="208"/>
        <v>0</v>
      </c>
      <c r="N150" s="71">
        <f t="shared" si="208"/>
        <v>0</v>
      </c>
      <c r="O150" s="71">
        <f t="shared" si="208"/>
        <v>0</v>
      </c>
      <c r="P150" s="71">
        <f t="shared" si="208"/>
        <v>0</v>
      </c>
      <c r="Q150" s="71">
        <f t="shared" si="208"/>
        <v>0</v>
      </c>
      <c r="R150" s="71">
        <f t="shared" si="208"/>
        <v>0</v>
      </c>
      <c r="S150" s="71">
        <f t="shared" si="208"/>
        <v>0</v>
      </c>
      <c r="T150" s="71">
        <f t="shared" si="208"/>
        <v>0</v>
      </c>
    </row>
    <row r="151" spans="1:20" s="1" customFormat="1" ht="25.5" hidden="1" x14ac:dyDescent="0.25">
      <c r="A151" s="78"/>
      <c r="B151" s="182" t="s">
        <v>382</v>
      </c>
      <c r="C151" s="182"/>
      <c r="D151" s="182"/>
      <c r="E151" s="33">
        <v>851</v>
      </c>
      <c r="F151" s="70" t="s">
        <v>467</v>
      </c>
      <c r="G151" s="70" t="s">
        <v>230</v>
      </c>
      <c r="H151" s="70" t="s">
        <v>484</v>
      </c>
      <c r="I151" s="70" t="s">
        <v>383</v>
      </c>
      <c r="J151" s="71">
        <v>9540</v>
      </c>
      <c r="K151" s="71">
        <v>-9540</v>
      </c>
      <c r="L151" s="71">
        <f t="shared" si="114"/>
        <v>0</v>
      </c>
      <c r="M151" s="71"/>
      <c r="N151" s="71">
        <f t="shared" ref="N151" si="209">L151+M151</f>
        <v>0</v>
      </c>
      <c r="O151" s="71"/>
      <c r="P151" s="71">
        <f t="shared" ref="P151" si="210">N151+O151</f>
        <v>0</v>
      </c>
      <c r="Q151" s="71"/>
      <c r="R151" s="71">
        <f t="shared" ref="R151" si="211">P151+Q151</f>
        <v>0</v>
      </c>
      <c r="S151" s="71"/>
      <c r="T151" s="71">
        <f t="shared" ref="T151" si="212">R151+S151</f>
        <v>0</v>
      </c>
    </row>
    <row r="152" spans="1:20" s="1" customFormat="1" ht="38.25" hidden="1" x14ac:dyDescent="0.25">
      <c r="A152" s="78"/>
      <c r="B152" s="182" t="s">
        <v>367</v>
      </c>
      <c r="C152" s="182"/>
      <c r="D152" s="182"/>
      <c r="E152" s="33">
        <v>851</v>
      </c>
      <c r="F152" s="70" t="s">
        <v>467</v>
      </c>
      <c r="G152" s="70" t="s">
        <v>230</v>
      </c>
      <c r="H152" s="70" t="s">
        <v>484</v>
      </c>
      <c r="I152" s="70" t="s">
        <v>368</v>
      </c>
      <c r="J152" s="71">
        <f>J153</f>
        <v>0</v>
      </c>
      <c r="K152" s="71">
        <f t="shared" ref="K152:T152" si="213">K153</f>
        <v>12720</v>
      </c>
      <c r="L152" s="71">
        <f t="shared" si="213"/>
        <v>12720</v>
      </c>
      <c r="M152" s="71">
        <f t="shared" si="213"/>
        <v>0</v>
      </c>
      <c r="N152" s="71">
        <f t="shared" si="213"/>
        <v>12720</v>
      </c>
      <c r="O152" s="71">
        <f t="shared" si="213"/>
        <v>0</v>
      </c>
      <c r="P152" s="71">
        <f t="shared" si="213"/>
        <v>12720</v>
      </c>
      <c r="Q152" s="71">
        <f t="shared" si="213"/>
        <v>0</v>
      </c>
      <c r="R152" s="71">
        <f t="shared" si="213"/>
        <v>12720</v>
      </c>
      <c r="S152" s="71">
        <f t="shared" si="213"/>
        <v>0</v>
      </c>
      <c r="T152" s="71">
        <f t="shared" si="213"/>
        <v>12720</v>
      </c>
    </row>
    <row r="153" spans="1:20" s="1" customFormat="1" ht="38.25" hidden="1" x14ac:dyDescent="0.25">
      <c r="A153" s="78"/>
      <c r="B153" s="182" t="s">
        <v>369</v>
      </c>
      <c r="C153" s="182"/>
      <c r="D153" s="182"/>
      <c r="E153" s="33">
        <v>851</v>
      </c>
      <c r="F153" s="70" t="s">
        <v>467</v>
      </c>
      <c r="G153" s="70" t="s">
        <v>230</v>
      </c>
      <c r="H153" s="70" t="s">
        <v>484</v>
      </c>
      <c r="I153" s="70" t="s">
        <v>370</v>
      </c>
      <c r="J153" s="71"/>
      <c r="K153" s="71">
        <f>9540+3180</f>
        <v>12720</v>
      </c>
      <c r="L153" s="71">
        <f t="shared" si="114"/>
        <v>12720</v>
      </c>
      <c r="M153" s="71"/>
      <c r="N153" s="71">
        <f t="shared" ref="N153" si="214">L153+M153</f>
        <v>12720</v>
      </c>
      <c r="O153" s="71"/>
      <c r="P153" s="71">
        <f t="shared" ref="P153" si="215">N153+O153</f>
        <v>12720</v>
      </c>
      <c r="Q153" s="71"/>
      <c r="R153" s="71">
        <f t="shared" ref="R153" si="216">P153+Q153</f>
        <v>12720</v>
      </c>
      <c r="S153" s="71"/>
      <c r="T153" s="71">
        <f t="shared" ref="T153" si="217">R153+S153</f>
        <v>12720</v>
      </c>
    </row>
    <row r="154" spans="1:20" s="1" customFormat="1" ht="12.75" hidden="1" customHeight="1" x14ac:dyDescent="0.25">
      <c r="A154" s="224" t="s">
        <v>257</v>
      </c>
      <c r="B154" s="224"/>
      <c r="C154" s="182"/>
      <c r="D154" s="182"/>
      <c r="E154" s="33">
        <v>851</v>
      </c>
      <c r="F154" s="70" t="s">
        <v>467</v>
      </c>
      <c r="G154" s="70" t="s">
        <v>230</v>
      </c>
      <c r="H154" s="70" t="s">
        <v>258</v>
      </c>
      <c r="I154" s="70"/>
      <c r="J154" s="71">
        <f t="shared" ref="J154:T157" si="218">J155</f>
        <v>31800</v>
      </c>
      <c r="K154" s="71">
        <f t="shared" si="218"/>
        <v>0</v>
      </c>
      <c r="L154" s="71">
        <f t="shared" si="218"/>
        <v>31800</v>
      </c>
      <c r="M154" s="71">
        <f t="shared" si="218"/>
        <v>0</v>
      </c>
      <c r="N154" s="71">
        <f t="shared" si="218"/>
        <v>31800</v>
      </c>
      <c r="O154" s="71">
        <f t="shared" si="218"/>
        <v>0</v>
      </c>
      <c r="P154" s="71">
        <f t="shared" si="218"/>
        <v>31800</v>
      </c>
      <c r="Q154" s="71">
        <f t="shared" si="218"/>
        <v>0</v>
      </c>
      <c r="R154" s="71">
        <f t="shared" si="218"/>
        <v>31800</v>
      </c>
      <c r="S154" s="71">
        <f t="shared" si="218"/>
        <v>0</v>
      </c>
      <c r="T154" s="71">
        <f t="shared" si="218"/>
        <v>31800</v>
      </c>
    </row>
    <row r="155" spans="1:20" s="69" customFormat="1" ht="12.75" hidden="1" customHeight="1" x14ac:dyDescent="0.25">
      <c r="A155" s="224" t="s">
        <v>485</v>
      </c>
      <c r="B155" s="224"/>
      <c r="C155" s="182"/>
      <c r="D155" s="182"/>
      <c r="E155" s="33">
        <v>851</v>
      </c>
      <c r="F155" s="70" t="s">
        <v>467</v>
      </c>
      <c r="G155" s="70" t="s">
        <v>230</v>
      </c>
      <c r="H155" s="70" t="s">
        <v>486</v>
      </c>
      <c r="I155" s="70"/>
      <c r="J155" s="71">
        <f t="shared" si="218"/>
        <v>31800</v>
      </c>
      <c r="K155" s="71">
        <f t="shared" si="218"/>
        <v>0</v>
      </c>
      <c r="L155" s="71">
        <f t="shared" si="218"/>
        <v>31800</v>
      </c>
      <c r="M155" s="71">
        <f t="shared" si="218"/>
        <v>0</v>
      </c>
      <c r="N155" s="71">
        <f t="shared" si="218"/>
        <v>31800</v>
      </c>
      <c r="O155" s="71">
        <f t="shared" si="218"/>
        <v>0</v>
      </c>
      <c r="P155" s="71">
        <f t="shared" si="218"/>
        <v>31800</v>
      </c>
      <c r="Q155" s="71">
        <f t="shared" si="218"/>
        <v>0</v>
      </c>
      <c r="R155" s="71">
        <f t="shared" si="218"/>
        <v>31800</v>
      </c>
      <c r="S155" s="71">
        <f t="shared" si="218"/>
        <v>0</v>
      </c>
      <c r="T155" s="71">
        <f t="shared" si="218"/>
        <v>31800</v>
      </c>
    </row>
    <row r="156" spans="1:20" s="1" customFormat="1" ht="12.75" hidden="1" customHeight="1" x14ac:dyDescent="0.25">
      <c r="A156" s="224" t="s">
        <v>487</v>
      </c>
      <c r="B156" s="224"/>
      <c r="C156" s="182"/>
      <c r="D156" s="182"/>
      <c r="E156" s="33">
        <v>851</v>
      </c>
      <c r="F156" s="70" t="s">
        <v>467</v>
      </c>
      <c r="G156" s="70" t="s">
        <v>230</v>
      </c>
      <c r="H156" s="70" t="s">
        <v>488</v>
      </c>
      <c r="I156" s="70"/>
      <c r="J156" s="71">
        <f>J157+J159</f>
        <v>31800</v>
      </c>
      <c r="K156" s="71">
        <f t="shared" ref="K156:T156" si="219">K157+K159</f>
        <v>0</v>
      </c>
      <c r="L156" s="71">
        <f t="shared" si="219"/>
        <v>31800</v>
      </c>
      <c r="M156" s="71">
        <f t="shared" si="219"/>
        <v>0</v>
      </c>
      <c r="N156" s="71">
        <f t="shared" si="219"/>
        <v>31800</v>
      </c>
      <c r="O156" s="71">
        <f t="shared" si="219"/>
        <v>0</v>
      </c>
      <c r="P156" s="71">
        <f t="shared" si="219"/>
        <v>31800</v>
      </c>
      <c r="Q156" s="71">
        <f t="shared" si="219"/>
        <v>0</v>
      </c>
      <c r="R156" s="71">
        <f t="shared" si="219"/>
        <v>31800</v>
      </c>
      <c r="S156" s="71">
        <f t="shared" si="219"/>
        <v>0</v>
      </c>
      <c r="T156" s="71">
        <f t="shared" si="219"/>
        <v>31800</v>
      </c>
    </row>
    <row r="157" spans="1:20" s="1" customFormat="1" ht="12.75" hidden="1" x14ac:dyDescent="0.25">
      <c r="A157" s="72"/>
      <c r="B157" s="186" t="s">
        <v>376</v>
      </c>
      <c r="C157" s="186"/>
      <c r="D157" s="186"/>
      <c r="E157" s="33">
        <v>851</v>
      </c>
      <c r="F157" s="70" t="s">
        <v>467</v>
      </c>
      <c r="G157" s="70" t="s">
        <v>230</v>
      </c>
      <c r="H157" s="70" t="s">
        <v>488</v>
      </c>
      <c r="I157" s="70" t="s">
        <v>377</v>
      </c>
      <c r="J157" s="71">
        <f>J158</f>
        <v>31800</v>
      </c>
      <c r="K157" s="71">
        <f t="shared" si="218"/>
        <v>-31800</v>
      </c>
      <c r="L157" s="71">
        <f t="shared" si="218"/>
        <v>0</v>
      </c>
      <c r="M157" s="71">
        <f t="shared" si="218"/>
        <v>0</v>
      </c>
      <c r="N157" s="71">
        <f t="shared" si="218"/>
        <v>0</v>
      </c>
      <c r="O157" s="71">
        <f t="shared" si="218"/>
        <v>0</v>
      </c>
      <c r="P157" s="71">
        <f t="shared" si="218"/>
        <v>0</v>
      </c>
      <c r="Q157" s="71">
        <f t="shared" si="218"/>
        <v>0</v>
      </c>
      <c r="R157" s="71">
        <f t="shared" si="218"/>
        <v>0</v>
      </c>
      <c r="S157" s="71">
        <f t="shared" si="218"/>
        <v>0</v>
      </c>
      <c r="T157" s="71">
        <f t="shared" si="218"/>
        <v>0</v>
      </c>
    </row>
    <row r="158" spans="1:20" s="1" customFormat="1" ht="25.5" hidden="1" x14ac:dyDescent="0.25">
      <c r="A158" s="72"/>
      <c r="B158" s="182" t="s">
        <v>382</v>
      </c>
      <c r="C158" s="182"/>
      <c r="D158" s="182"/>
      <c r="E158" s="33">
        <v>851</v>
      </c>
      <c r="F158" s="70" t="s">
        <v>467</v>
      </c>
      <c r="G158" s="70" t="s">
        <v>230</v>
      </c>
      <c r="H158" s="70" t="s">
        <v>488</v>
      </c>
      <c r="I158" s="70" t="s">
        <v>383</v>
      </c>
      <c r="J158" s="71">
        <v>31800</v>
      </c>
      <c r="K158" s="71">
        <v>-31800</v>
      </c>
      <c r="L158" s="71">
        <f t="shared" si="114"/>
        <v>0</v>
      </c>
      <c r="M158" s="71"/>
      <c r="N158" s="71">
        <f t="shared" ref="N158" si="220">L158+M158</f>
        <v>0</v>
      </c>
      <c r="O158" s="71"/>
      <c r="P158" s="71">
        <f t="shared" ref="P158" si="221">N158+O158</f>
        <v>0</v>
      </c>
      <c r="Q158" s="71"/>
      <c r="R158" s="71">
        <f t="shared" ref="R158" si="222">P158+Q158</f>
        <v>0</v>
      </c>
      <c r="S158" s="71"/>
      <c r="T158" s="71">
        <f t="shared" ref="T158" si="223">R158+S158</f>
        <v>0</v>
      </c>
    </row>
    <row r="159" spans="1:20" s="1" customFormat="1" ht="38.25" hidden="1" x14ac:dyDescent="0.25">
      <c r="A159" s="72"/>
      <c r="B159" s="182" t="s">
        <v>367</v>
      </c>
      <c r="C159" s="182"/>
      <c r="D159" s="182"/>
      <c r="E159" s="33">
        <v>851</v>
      </c>
      <c r="F159" s="70" t="s">
        <v>467</v>
      </c>
      <c r="G159" s="70" t="s">
        <v>230</v>
      </c>
      <c r="H159" s="70" t="s">
        <v>488</v>
      </c>
      <c r="I159" s="70" t="s">
        <v>368</v>
      </c>
      <c r="J159" s="71">
        <f>J160</f>
        <v>0</v>
      </c>
      <c r="K159" s="71">
        <f t="shared" ref="K159:T159" si="224">K160</f>
        <v>31800</v>
      </c>
      <c r="L159" s="71">
        <f t="shared" si="224"/>
        <v>31800</v>
      </c>
      <c r="M159" s="71">
        <f t="shared" si="224"/>
        <v>0</v>
      </c>
      <c r="N159" s="71">
        <f t="shared" si="224"/>
        <v>31800</v>
      </c>
      <c r="O159" s="71">
        <f t="shared" si="224"/>
        <v>0</v>
      </c>
      <c r="P159" s="71">
        <f t="shared" si="224"/>
        <v>31800</v>
      </c>
      <c r="Q159" s="71">
        <f t="shared" si="224"/>
        <v>0</v>
      </c>
      <c r="R159" s="71">
        <f t="shared" si="224"/>
        <v>31800</v>
      </c>
      <c r="S159" s="71">
        <f t="shared" si="224"/>
        <v>0</v>
      </c>
      <c r="T159" s="71">
        <f t="shared" si="224"/>
        <v>31800</v>
      </c>
    </row>
    <row r="160" spans="1:20" s="1" customFormat="1" ht="38.25" hidden="1" x14ac:dyDescent="0.25">
      <c r="A160" s="72"/>
      <c r="B160" s="182" t="s">
        <v>369</v>
      </c>
      <c r="C160" s="182"/>
      <c r="D160" s="182"/>
      <c r="E160" s="33">
        <v>851</v>
      </c>
      <c r="F160" s="70" t="s">
        <v>467</v>
      </c>
      <c r="G160" s="70" t="s">
        <v>230</v>
      </c>
      <c r="H160" s="70" t="s">
        <v>488</v>
      </c>
      <c r="I160" s="70" t="s">
        <v>370</v>
      </c>
      <c r="J160" s="71"/>
      <c r="K160" s="71">
        <v>31800</v>
      </c>
      <c r="L160" s="71">
        <f t="shared" si="114"/>
        <v>31800</v>
      </c>
      <c r="M160" s="71"/>
      <c r="N160" s="71">
        <f t="shared" ref="N160" si="225">L160+M160</f>
        <v>31800</v>
      </c>
      <c r="O160" s="71"/>
      <c r="P160" s="71">
        <f t="shared" ref="P160" si="226">N160+O160</f>
        <v>31800</v>
      </c>
      <c r="Q160" s="71"/>
      <c r="R160" s="71">
        <f t="shared" ref="R160" si="227">P160+Q160</f>
        <v>31800</v>
      </c>
      <c r="S160" s="71"/>
      <c r="T160" s="71">
        <f t="shared" ref="T160" si="228">R160+S160</f>
        <v>31800</v>
      </c>
    </row>
    <row r="161" spans="1:20" s="1" customFormat="1" ht="26.25" customHeight="1" x14ac:dyDescent="0.25">
      <c r="A161" s="224" t="s">
        <v>489</v>
      </c>
      <c r="B161" s="224"/>
      <c r="C161" s="182"/>
      <c r="D161" s="182"/>
      <c r="E161" s="33">
        <v>851</v>
      </c>
      <c r="F161" s="70" t="s">
        <v>467</v>
      </c>
      <c r="G161" s="70" t="s">
        <v>230</v>
      </c>
      <c r="H161" s="70" t="s">
        <v>490</v>
      </c>
      <c r="I161" s="70"/>
      <c r="J161" s="71">
        <f t="shared" ref="J161:T162" si="229">J162</f>
        <v>50000</v>
      </c>
      <c r="K161" s="71">
        <f t="shared" si="229"/>
        <v>0</v>
      </c>
      <c r="L161" s="71">
        <f t="shared" si="229"/>
        <v>50000</v>
      </c>
      <c r="M161" s="71">
        <f t="shared" si="229"/>
        <v>0</v>
      </c>
      <c r="N161" s="71">
        <f t="shared" si="229"/>
        <v>50000</v>
      </c>
      <c r="O161" s="71">
        <f t="shared" si="229"/>
        <v>0</v>
      </c>
      <c r="P161" s="71">
        <f t="shared" si="229"/>
        <v>50000</v>
      </c>
      <c r="Q161" s="71">
        <f t="shared" si="229"/>
        <v>0</v>
      </c>
      <c r="R161" s="71">
        <f t="shared" si="229"/>
        <v>50000</v>
      </c>
      <c r="S161" s="71">
        <f t="shared" si="229"/>
        <v>86000</v>
      </c>
      <c r="T161" s="71">
        <f t="shared" si="229"/>
        <v>136000</v>
      </c>
    </row>
    <row r="162" spans="1:20" s="1" customFormat="1" ht="15" customHeight="1" x14ac:dyDescent="0.25">
      <c r="A162" s="72"/>
      <c r="B162" s="186" t="s">
        <v>242</v>
      </c>
      <c r="C162" s="186"/>
      <c r="D162" s="186"/>
      <c r="E162" s="33">
        <v>851</v>
      </c>
      <c r="F162" s="70" t="s">
        <v>467</v>
      </c>
      <c r="G162" s="70" t="s">
        <v>230</v>
      </c>
      <c r="H162" s="70" t="s">
        <v>490</v>
      </c>
      <c r="I162" s="70" t="s">
        <v>243</v>
      </c>
      <c r="J162" s="71">
        <f t="shared" si="229"/>
        <v>50000</v>
      </c>
      <c r="K162" s="71">
        <f t="shared" si="229"/>
        <v>0</v>
      </c>
      <c r="L162" s="71">
        <f t="shared" si="229"/>
        <v>50000</v>
      </c>
      <c r="M162" s="71">
        <f t="shared" si="229"/>
        <v>0</v>
      </c>
      <c r="N162" s="71">
        <f t="shared" si="229"/>
        <v>50000</v>
      </c>
      <c r="O162" s="71">
        <f t="shared" si="229"/>
        <v>0</v>
      </c>
      <c r="P162" s="71">
        <f t="shared" si="229"/>
        <v>50000</v>
      </c>
      <c r="Q162" s="71">
        <f t="shared" si="229"/>
        <v>0</v>
      </c>
      <c r="R162" s="71">
        <f t="shared" si="229"/>
        <v>50000</v>
      </c>
      <c r="S162" s="71">
        <f t="shared" si="229"/>
        <v>86000</v>
      </c>
      <c r="T162" s="71">
        <f t="shared" si="229"/>
        <v>136000</v>
      </c>
    </row>
    <row r="163" spans="1:20" s="1" customFormat="1" ht="12.75" customHeight="1" x14ac:dyDescent="0.25">
      <c r="A163" s="72"/>
      <c r="B163" s="182" t="s">
        <v>244</v>
      </c>
      <c r="C163" s="182"/>
      <c r="D163" s="182"/>
      <c r="E163" s="33">
        <v>851</v>
      </c>
      <c r="F163" s="70" t="s">
        <v>467</v>
      </c>
      <c r="G163" s="70" t="s">
        <v>230</v>
      </c>
      <c r="H163" s="70" t="s">
        <v>490</v>
      </c>
      <c r="I163" s="70" t="s">
        <v>245</v>
      </c>
      <c r="J163" s="71">
        <v>50000</v>
      </c>
      <c r="K163" s="71"/>
      <c r="L163" s="71">
        <f t="shared" si="114"/>
        <v>50000</v>
      </c>
      <c r="M163" s="71"/>
      <c r="N163" s="71">
        <f t="shared" ref="N163" si="230">L163+M163</f>
        <v>50000</v>
      </c>
      <c r="O163" s="71"/>
      <c r="P163" s="71">
        <f t="shared" ref="P163" si="231">N163+O163</f>
        <v>50000</v>
      </c>
      <c r="Q163" s="71"/>
      <c r="R163" s="71">
        <f t="shared" ref="R163" si="232">P163+Q163</f>
        <v>50000</v>
      </c>
      <c r="S163" s="71">
        <v>86000</v>
      </c>
      <c r="T163" s="71">
        <f t="shared" ref="T163" si="233">R163+S163</f>
        <v>136000</v>
      </c>
    </row>
    <row r="164" spans="1:20" s="1" customFormat="1" ht="12.75" hidden="1" customHeight="1" x14ac:dyDescent="0.25">
      <c r="A164" s="224" t="s">
        <v>491</v>
      </c>
      <c r="B164" s="224"/>
      <c r="C164" s="182"/>
      <c r="D164" s="182"/>
      <c r="E164" s="33">
        <v>851</v>
      </c>
      <c r="F164" s="70" t="s">
        <v>467</v>
      </c>
      <c r="G164" s="70" t="s">
        <v>230</v>
      </c>
      <c r="H164" s="70" t="s">
        <v>492</v>
      </c>
      <c r="I164" s="70"/>
      <c r="J164" s="71">
        <f t="shared" ref="J164:T165" si="234">J165</f>
        <v>160000</v>
      </c>
      <c r="K164" s="71">
        <f t="shared" si="234"/>
        <v>0</v>
      </c>
      <c r="L164" s="71">
        <f t="shared" si="234"/>
        <v>160000</v>
      </c>
      <c r="M164" s="71">
        <f t="shared" si="234"/>
        <v>0</v>
      </c>
      <c r="N164" s="71">
        <f t="shared" si="234"/>
        <v>160000</v>
      </c>
      <c r="O164" s="71">
        <f t="shared" si="234"/>
        <v>0</v>
      </c>
      <c r="P164" s="71">
        <f t="shared" si="234"/>
        <v>160000</v>
      </c>
      <c r="Q164" s="71">
        <f t="shared" si="234"/>
        <v>0</v>
      </c>
      <c r="R164" s="71">
        <f t="shared" si="234"/>
        <v>160000</v>
      </c>
      <c r="S164" s="71">
        <f t="shared" si="234"/>
        <v>0</v>
      </c>
      <c r="T164" s="71">
        <f t="shared" si="234"/>
        <v>160000</v>
      </c>
    </row>
    <row r="165" spans="1:20" s="1" customFormat="1" ht="12.75" hidden="1" x14ac:dyDescent="0.25">
      <c r="A165" s="72"/>
      <c r="B165" s="186" t="s">
        <v>242</v>
      </c>
      <c r="C165" s="186"/>
      <c r="D165" s="186"/>
      <c r="E165" s="33">
        <v>851</v>
      </c>
      <c r="F165" s="70" t="s">
        <v>467</v>
      </c>
      <c r="G165" s="70" t="s">
        <v>230</v>
      </c>
      <c r="H165" s="70" t="s">
        <v>492</v>
      </c>
      <c r="I165" s="70" t="s">
        <v>243</v>
      </c>
      <c r="J165" s="71">
        <f t="shared" si="234"/>
        <v>160000</v>
      </c>
      <c r="K165" s="71">
        <f t="shared" si="234"/>
        <v>0</v>
      </c>
      <c r="L165" s="71">
        <f t="shared" si="234"/>
        <v>160000</v>
      </c>
      <c r="M165" s="71">
        <f t="shared" si="234"/>
        <v>0</v>
      </c>
      <c r="N165" s="71">
        <f t="shared" si="234"/>
        <v>160000</v>
      </c>
      <c r="O165" s="71">
        <f t="shared" si="234"/>
        <v>0</v>
      </c>
      <c r="P165" s="71">
        <f t="shared" si="234"/>
        <v>160000</v>
      </c>
      <c r="Q165" s="71">
        <f t="shared" si="234"/>
        <v>0</v>
      </c>
      <c r="R165" s="71">
        <f t="shared" si="234"/>
        <v>160000</v>
      </c>
      <c r="S165" s="71">
        <f t="shared" si="234"/>
        <v>0</v>
      </c>
      <c r="T165" s="71">
        <f t="shared" si="234"/>
        <v>160000</v>
      </c>
    </row>
    <row r="166" spans="1:20" s="1" customFormat="1" ht="25.5" hidden="1" x14ac:dyDescent="0.25">
      <c r="A166" s="72"/>
      <c r="B166" s="182" t="s">
        <v>244</v>
      </c>
      <c r="C166" s="182"/>
      <c r="D166" s="182"/>
      <c r="E166" s="33">
        <v>851</v>
      </c>
      <c r="F166" s="70" t="s">
        <v>467</v>
      </c>
      <c r="G166" s="70" t="s">
        <v>230</v>
      </c>
      <c r="H166" s="70" t="s">
        <v>492</v>
      </c>
      <c r="I166" s="70" t="s">
        <v>245</v>
      </c>
      <c r="J166" s="71">
        <v>160000</v>
      </c>
      <c r="K166" s="71"/>
      <c r="L166" s="71">
        <f t="shared" si="114"/>
        <v>160000</v>
      </c>
      <c r="M166" s="71"/>
      <c r="N166" s="71">
        <f t="shared" ref="N166" si="235">L166+M166</f>
        <v>160000</v>
      </c>
      <c r="O166" s="71"/>
      <c r="P166" s="71">
        <f t="shared" ref="P166" si="236">N166+O166</f>
        <v>160000</v>
      </c>
      <c r="Q166" s="71"/>
      <c r="R166" s="71">
        <f t="shared" ref="R166" si="237">P166+Q166</f>
        <v>160000</v>
      </c>
      <c r="S166" s="71"/>
      <c r="T166" s="71">
        <f t="shared" ref="T166" si="238">R166+S166</f>
        <v>160000</v>
      </c>
    </row>
    <row r="167" spans="1:20" s="1" customFormat="1" ht="12.75" hidden="1" customHeight="1" x14ac:dyDescent="0.25">
      <c r="A167" s="228" t="s">
        <v>493</v>
      </c>
      <c r="B167" s="228"/>
      <c r="C167" s="188"/>
      <c r="D167" s="188"/>
      <c r="E167" s="33">
        <v>851</v>
      </c>
      <c r="F167" s="67" t="s">
        <v>467</v>
      </c>
      <c r="G167" s="67" t="s">
        <v>253</v>
      </c>
      <c r="H167" s="67"/>
      <c r="I167" s="67"/>
      <c r="J167" s="88">
        <f>J168</f>
        <v>15000</v>
      </c>
      <c r="K167" s="88">
        <f t="shared" ref="K167:T167" si="239">K168</f>
        <v>0</v>
      </c>
      <c r="L167" s="88">
        <f t="shared" si="239"/>
        <v>15000</v>
      </c>
      <c r="M167" s="88">
        <f t="shared" si="239"/>
        <v>0</v>
      </c>
      <c r="N167" s="88">
        <f t="shared" si="239"/>
        <v>15000</v>
      </c>
      <c r="O167" s="88">
        <f t="shared" si="239"/>
        <v>0</v>
      </c>
      <c r="P167" s="88">
        <f t="shared" si="239"/>
        <v>15000</v>
      </c>
      <c r="Q167" s="88">
        <f t="shared" si="239"/>
        <v>0</v>
      </c>
      <c r="R167" s="88">
        <f t="shared" si="239"/>
        <v>15000</v>
      </c>
      <c r="S167" s="88">
        <f t="shared" si="239"/>
        <v>0</v>
      </c>
      <c r="T167" s="88">
        <f t="shared" si="239"/>
        <v>15000</v>
      </c>
    </row>
    <row r="168" spans="1:20" s="1" customFormat="1" ht="12.75" hidden="1" customHeight="1" x14ac:dyDescent="0.25">
      <c r="A168" s="224" t="s">
        <v>500</v>
      </c>
      <c r="B168" s="224"/>
      <c r="C168" s="182"/>
      <c r="D168" s="182"/>
      <c r="E168" s="33">
        <v>851</v>
      </c>
      <c r="F168" s="70" t="s">
        <v>467</v>
      </c>
      <c r="G168" s="70" t="s">
        <v>253</v>
      </c>
      <c r="H168" s="70" t="s">
        <v>501</v>
      </c>
      <c r="I168" s="70"/>
      <c r="J168" s="71">
        <f t="shared" ref="J168:T169" si="240">J169</f>
        <v>15000</v>
      </c>
      <c r="K168" s="71">
        <f t="shared" si="240"/>
        <v>0</v>
      </c>
      <c r="L168" s="71">
        <f t="shared" si="240"/>
        <v>15000</v>
      </c>
      <c r="M168" s="71">
        <f t="shared" si="240"/>
        <v>0</v>
      </c>
      <c r="N168" s="71">
        <f t="shared" si="240"/>
        <v>15000</v>
      </c>
      <c r="O168" s="71">
        <f t="shared" si="240"/>
        <v>0</v>
      </c>
      <c r="P168" s="71">
        <f t="shared" si="240"/>
        <v>15000</v>
      </c>
      <c r="Q168" s="71">
        <f t="shared" si="240"/>
        <v>0</v>
      </c>
      <c r="R168" s="71">
        <f t="shared" si="240"/>
        <v>15000</v>
      </c>
      <c r="S168" s="71">
        <f t="shared" si="240"/>
        <v>0</v>
      </c>
      <c r="T168" s="71">
        <f t="shared" si="240"/>
        <v>15000</v>
      </c>
    </row>
    <row r="169" spans="1:20" s="1" customFormat="1" ht="12.75" hidden="1" x14ac:dyDescent="0.25">
      <c r="A169" s="72"/>
      <c r="B169" s="186" t="s">
        <v>242</v>
      </c>
      <c r="C169" s="186"/>
      <c r="D169" s="186"/>
      <c r="E169" s="33">
        <v>851</v>
      </c>
      <c r="F169" s="70" t="s">
        <v>467</v>
      </c>
      <c r="G169" s="70" t="s">
        <v>253</v>
      </c>
      <c r="H169" s="70" t="s">
        <v>501</v>
      </c>
      <c r="I169" s="70" t="s">
        <v>243</v>
      </c>
      <c r="J169" s="71">
        <f t="shared" si="240"/>
        <v>15000</v>
      </c>
      <c r="K169" s="71">
        <f t="shared" si="240"/>
        <v>0</v>
      </c>
      <c r="L169" s="71">
        <f t="shared" si="240"/>
        <v>15000</v>
      </c>
      <c r="M169" s="71">
        <f t="shared" si="240"/>
        <v>0</v>
      </c>
      <c r="N169" s="71">
        <f t="shared" si="240"/>
        <v>15000</v>
      </c>
      <c r="O169" s="71">
        <f t="shared" si="240"/>
        <v>0</v>
      </c>
      <c r="P169" s="71">
        <f t="shared" si="240"/>
        <v>15000</v>
      </c>
      <c r="Q169" s="71">
        <f t="shared" si="240"/>
        <v>0</v>
      </c>
      <c r="R169" s="71">
        <f t="shared" si="240"/>
        <v>15000</v>
      </c>
      <c r="S169" s="71">
        <f t="shared" si="240"/>
        <v>0</v>
      </c>
      <c r="T169" s="71">
        <f t="shared" si="240"/>
        <v>15000</v>
      </c>
    </row>
    <row r="170" spans="1:20" s="1" customFormat="1" ht="25.5" hidden="1" x14ac:dyDescent="0.25">
      <c r="A170" s="72"/>
      <c r="B170" s="182" t="s">
        <v>244</v>
      </c>
      <c r="C170" s="182"/>
      <c r="D170" s="182"/>
      <c r="E170" s="33">
        <v>851</v>
      </c>
      <c r="F170" s="70" t="s">
        <v>467</v>
      </c>
      <c r="G170" s="70" t="s">
        <v>253</v>
      </c>
      <c r="H170" s="70" t="s">
        <v>501</v>
      </c>
      <c r="I170" s="70" t="s">
        <v>245</v>
      </c>
      <c r="J170" s="71">
        <v>15000</v>
      </c>
      <c r="K170" s="71"/>
      <c r="L170" s="71">
        <f t="shared" si="114"/>
        <v>15000</v>
      </c>
      <c r="M170" s="71"/>
      <c r="N170" s="71">
        <f t="shared" ref="N170" si="241">L170+M170</f>
        <v>15000</v>
      </c>
      <c r="O170" s="71"/>
      <c r="P170" s="71">
        <f t="shared" ref="P170" si="242">N170+O170</f>
        <v>15000</v>
      </c>
      <c r="Q170" s="71"/>
      <c r="R170" s="71">
        <f t="shared" ref="R170" si="243">P170+Q170</f>
        <v>15000</v>
      </c>
      <c r="S170" s="71"/>
      <c r="T170" s="71">
        <f t="shared" ref="T170" si="244">R170+S170</f>
        <v>15000</v>
      </c>
    </row>
    <row r="171" spans="1:20" s="1" customFormat="1" ht="12.75" customHeight="1" x14ac:dyDescent="0.25">
      <c r="A171" s="226" t="s">
        <v>502</v>
      </c>
      <c r="B171" s="226"/>
      <c r="C171" s="183"/>
      <c r="D171" s="183"/>
      <c r="E171" s="33">
        <v>851</v>
      </c>
      <c r="F171" s="64" t="s">
        <v>503</v>
      </c>
      <c r="G171" s="64"/>
      <c r="H171" s="64"/>
      <c r="I171" s="64"/>
      <c r="J171" s="65">
        <f t="shared" ref="J171:T171" si="245">J172+J178+J186+J194</f>
        <v>7009500</v>
      </c>
      <c r="K171" s="65">
        <f t="shared" si="245"/>
        <v>0</v>
      </c>
      <c r="L171" s="65">
        <f t="shared" si="245"/>
        <v>7009500</v>
      </c>
      <c r="M171" s="65">
        <f t="shared" si="245"/>
        <v>4000</v>
      </c>
      <c r="N171" s="65">
        <f t="shared" si="245"/>
        <v>7013500</v>
      </c>
      <c r="O171" s="65">
        <f t="shared" si="245"/>
        <v>0</v>
      </c>
      <c r="P171" s="65">
        <f t="shared" si="245"/>
        <v>7013500</v>
      </c>
      <c r="Q171" s="65">
        <f t="shared" si="245"/>
        <v>0</v>
      </c>
      <c r="R171" s="65">
        <f t="shared" si="245"/>
        <v>7013500</v>
      </c>
      <c r="S171" s="65">
        <f t="shared" si="245"/>
        <v>12000</v>
      </c>
      <c r="T171" s="65">
        <f t="shared" si="245"/>
        <v>7025500</v>
      </c>
    </row>
    <row r="172" spans="1:20" s="1" customFormat="1" ht="12.75" hidden="1" customHeight="1" x14ac:dyDescent="0.25">
      <c r="A172" s="228" t="s">
        <v>504</v>
      </c>
      <c r="B172" s="228"/>
      <c r="C172" s="188"/>
      <c r="D172" s="188"/>
      <c r="E172" s="33">
        <v>851</v>
      </c>
      <c r="F172" s="67" t="s">
        <v>503</v>
      </c>
      <c r="G172" s="67" t="s">
        <v>230</v>
      </c>
      <c r="H172" s="67"/>
      <c r="I172" s="67"/>
      <c r="J172" s="68">
        <f t="shared" ref="J172:T176" si="246">J173</f>
        <v>2320300</v>
      </c>
      <c r="K172" s="68">
        <f t="shared" si="246"/>
        <v>0</v>
      </c>
      <c r="L172" s="68">
        <f t="shared" si="246"/>
        <v>2320300</v>
      </c>
      <c r="M172" s="68">
        <f t="shared" si="246"/>
        <v>0</v>
      </c>
      <c r="N172" s="68">
        <f t="shared" si="246"/>
        <v>2320300</v>
      </c>
      <c r="O172" s="68">
        <f t="shared" si="246"/>
        <v>0</v>
      </c>
      <c r="P172" s="68">
        <f t="shared" si="246"/>
        <v>2320300</v>
      </c>
      <c r="Q172" s="68">
        <f t="shared" si="246"/>
        <v>0</v>
      </c>
      <c r="R172" s="68">
        <f t="shared" si="246"/>
        <v>2320300</v>
      </c>
      <c r="S172" s="68">
        <f t="shared" si="246"/>
        <v>0</v>
      </c>
      <c r="T172" s="68">
        <f t="shared" si="246"/>
        <v>2320300</v>
      </c>
    </row>
    <row r="173" spans="1:20" s="1" customFormat="1" ht="12.75" hidden="1" customHeight="1" x14ac:dyDescent="0.25">
      <c r="A173" s="224" t="s">
        <v>505</v>
      </c>
      <c r="B173" s="224"/>
      <c r="C173" s="182"/>
      <c r="D173" s="182"/>
      <c r="E173" s="33">
        <v>851</v>
      </c>
      <c r="F173" s="70" t="s">
        <v>503</v>
      </c>
      <c r="G173" s="70" t="s">
        <v>230</v>
      </c>
      <c r="H173" s="70" t="s">
        <v>506</v>
      </c>
      <c r="I173" s="70"/>
      <c r="J173" s="71">
        <f t="shared" si="246"/>
        <v>2320300</v>
      </c>
      <c r="K173" s="71">
        <f t="shared" si="246"/>
        <v>0</v>
      </c>
      <c r="L173" s="71">
        <f t="shared" si="246"/>
        <v>2320300</v>
      </c>
      <c r="M173" s="71">
        <f t="shared" si="246"/>
        <v>0</v>
      </c>
      <c r="N173" s="71">
        <f t="shared" si="246"/>
        <v>2320300</v>
      </c>
      <c r="O173" s="71">
        <f t="shared" si="246"/>
        <v>0</v>
      </c>
      <c r="P173" s="71">
        <f t="shared" si="246"/>
        <v>2320300</v>
      </c>
      <c r="Q173" s="71">
        <f t="shared" si="246"/>
        <v>0</v>
      </c>
      <c r="R173" s="71">
        <f t="shared" si="246"/>
        <v>2320300</v>
      </c>
      <c r="S173" s="71">
        <f t="shared" si="246"/>
        <v>0</v>
      </c>
      <c r="T173" s="71">
        <f t="shared" si="246"/>
        <v>2320300</v>
      </c>
    </row>
    <row r="174" spans="1:20" s="1" customFormat="1" ht="12.75" hidden="1" customHeight="1" x14ac:dyDescent="0.25">
      <c r="A174" s="224" t="s">
        <v>507</v>
      </c>
      <c r="B174" s="224"/>
      <c r="C174" s="182"/>
      <c r="D174" s="182"/>
      <c r="E174" s="33">
        <v>851</v>
      </c>
      <c r="F174" s="70" t="s">
        <v>503</v>
      </c>
      <c r="G174" s="70" t="s">
        <v>230</v>
      </c>
      <c r="H174" s="70" t="s">
        <v>508</v>
      </c>
      <c r="I174" s="70"/>
      <c r="J174" s="71">
        <f t="shared" si="246"/>
        <v>2320300</v>
      </c>
      <c r="K174" s="71">
        <f t="shared" si="246"/>
        <v>0</v>
      </c>
      <c r="L174" s="71">
        <f t="shared" si="246"/>
        <v>2320300</v>
      </c>
      <c r="M174" s="71">
        <f t="shared" si="246"/>
        <v>0</v>
      </c>
      <c r="N174" s="71">
        <f t="shared" si="246"/>
        <v>2320300</v>
      </c>
      <c r="O174" s="71">
        <f t="shared" si="246"/>
        <v>0</v>
      </c>
      <c r="P174" s="71">
        <f t="shared" si="246"/>
        <v>2320300</v>
      </c>
      <c r="Q174" s="71">
        <f t="shared" si="246"/>
        <v>0</v>
      </c>
      <c r="R174" s="71">
        <f t="shared" si="246"/>
        <v>2320300</v>
      </c>
      <c r="S174" s="71">
        <f t="shared" si="246"/>
        <v>0</v>
      </c>
      <c r="T174" s="71">
        <f t="shared" si="246"/>
        <v>2320300</v>
      </c>
    </row>
    <row r="175" spans="1:20" s="1" customFormat="1" ht="12.75" hidden="1" customHeight="1" x14ac:dyDescent="0.25">
      <c r="A175" s="224" t="s">
        <v>509</v>
      </c>
      <c r="B175" s="224"/>
      <c r="C175" s="182"/>
      <c r="D175" s="182"/>
      <c r="E175" s="33">
        <v>851</v>
      </c>
      <c r="F175" s="70" t="s">
        <v>503</v>
      </c>
      <c r="G175" s="70" t="s">
        <v>230</v>
      </c>
      <c r="H175" s="70" t="s">
        <v>510</v>
      </c>
      <c r="I175" s="70"/>
      <c r="J175" s="71">
        <f t="shared" si="246"/>
        <v>2320300</v>
      </c>
      <c r="K175" s="71">
        <f t="shared" si="246"/>
        <v>0</v>
      </c>
      <c r="L175" s="71">
        <f t="shared" si="246"/>
        <v>2320300</v>
      </c>
      <c r="M175" s="71">
        <f t="shared" si="246"/>
        <v>0</v>
      </c>
      <c r="N175" s="71">
        <f t="shared" si="246"/>
        <v>2320300</v>
      </c>
      <c r="O175" s="71">
        <f t="shared" si="246"/>
        <v>0</v>
      </c>
      <c r="P175" s="71">
        <f t="shared" si="246"/>
        <v>2320300</v>
      </c>
      <c r="Q175" s="71">
        <f t="shared" si="246"/>
        <v>0</v>
      </c>
      <c r="R175" s="71">
        <f t="shared" si="246"/>
        <v>2320300</v>
      </c>
      <c r="S175" s="71">
        <f t="shared" si="246"/>
        <v>0</v>
      </c>
      <c r="T175" s="71">
        <f t="shared" si="246"/>
        <v>2320300</v>
      </c>
    </row>
    <row r="176" spans="1:20" s="1" customFormat="1" ht="12.75" hidden="1" x14ac:dyDescent="0.25">
      <c r="A176" s="185"/>
      <c r="B176" s="186" t="s">
        <v>376</v>
      </c>
      <c r="C176" s="186"/>
      <c r="D176" s="186"/>
      <c r="E176" s="33">
        <v>851</v>
      </c>
      <c r="F176" s="70" t="s">
        <v>503</v>
      </c>
      <c r="G176" s="70" t="s">
        <v>230</v>
      </c>
      <c r="H176" s="70" t="s">
        <v>510</v>
      </c>
      <c r="I176" s="70" t="s">
        <v>377</v>
      </c>
      <c r="J176" s="71">
        <f t="shared" si="246"/>
        <v>2320300</v>
      </c>
      <c r="K176" s="71">
        <f t="shared" si="246"/>
        <v>0</v>
      </c>
      <c r="L176" s="71">
        <f t="shared" si="246"/>
        <v>2320300</v>
      </c>
      <c r="M176" s="71">
        <f t="shared" si="246"/>
        <v>0</v>
      </c>
      <c r="N176" s="71">
        <f t="shared" si="246"/>
        <v>2320300</v>
      </c>
      <c r="O176" s="71">
        <f t="shared" si="246"/>
        <v>0</v>
      </c>
      <c r="P176" s="71">
        <f t="shared" si="246"/>
        <v>2320300</v>
      </c>
      <c r="Q176" s="71">
        <f t="shared" si="246"/>
        <v>0</v>
      </c>
      <c r="R176" s="71">
        <f t="shared" si="246"/>
        <v>2320300</v>
      </c>
      <c r="S176" s="71">
        <f t="shared" si="246"/>
        <v>0</v>
      </c>
      <c r="T176" s="71">
        <f t="shared" si="246"/>
        <v>2320300</v>
      </c>
    </row>
    <row r="177" spans="1:20" s="1" customFormat="1" ht="25.5" hidden="1" x14ac:dyDescent="0.25">
      <c r="A177" s="185"/>
      <c r="B177" s="186" t="s">
        <v>511</v>
      </c>
      <c r="C177" s="186"/>
      <c r="D177" s="186"/>
      <c r="E177" s="33">
        <v>851</v>
      </c>
      <c r="F177" s="70" t="s">
        <v>503</v>
      </c>
      <c r="G177" s="70" t="s">
        <v>230</v>
      </c>
      <c r="H177" s="70" t="s">
        <v>510</v>
      </c>
      <c r="I177" s="70" t="s">
        <v>379</v>
      </c>
      <c r="J177" s="71">
        <v>2320300</v>
      </c>
      <c r="K177" s="71"/>
      <c r="L177" s="71">
        <f t="shared" si="114"/>
        <v>2320300</v>
      </c>
      <c r="M177" s="71"/>
      <c r="N177" s="71">
        <f t="shared" ref="N177" si="247">L177+M177</f>
        <v>2320300</v>
      </c>
      <c r="O177" s="71"/>
      <c r="P177" s="71">
        <f t="shared" ref="P177" si="248">N177+O177</f>
        <v>2320300</v>
      </c>
      <c r="Q177" s="71"/>
      <c r="R177" s="71">
        <f t="shared" ref="R177" si="249">P177+Q177</f>
        <v>2320300</v>
      </c>
      <c r="S177" s="71"/>
      <c r="T177" s="71">
        <f t="shared" ref="T177" si="250">R177+S177</f>
        <v>2320300</v>
      </c>
    </row>
    <row r="178" spans="1:20" s="1" customFormat="1" ht="12.75" customHeight="1" x14ac:dyDescent="0.25">
      <c r="A178" s="202" t="s">
        <v>512</v>
      </c>
      <c r="B178" s="203"/>
      <c r="C178" s="179"/>
      <c r="D178" s="179"/>
      <c r="E178" s="33">
        <v>851</v>
      </c>
      <c r="F178" s="67" t="s">
        <v>503</v>
      </c>
      <c r="G178" s="67" t="s">
        <v>232</v>
      </c>
      <c r="H178" s="67"/>
      <c r="I178" s="67"/>
      <c r="J178" s="68">
        <f>J183</f>
        <v>800000</v>
      </c>
      <c r="K178" s="68">
        <f>K183</f>
        <v>0</v>
      </c>
      <c r="L178" s="68">
        <f>L179+L183</f>
        <v>800000</v>
      </c>
      <c r="M178" s="68">
        <f t="shared" ref="M178:T178" si="251">M179+M183</f>
        <v>4000</v>
      </c>
      <c r="N178" s="68">
        <f t="shared" si="251"/>
        <v>804000</v>
      </c>
      <c r="O178" s="68">
        <f t="shared" si="251"/>
        <v>0</v>
      </c>
      <c r="P178" s="68">
        <f t="shared" si="251"/>
        <v>804000</v>
      </c>
      <c r="Q178" s="68">
        <f t="shared" si="251"/>
        <v>0</v>
      </c>
      <c r="R178" s="68">
        <f t="shared" si="251"/>
        <v>804000</v>
      </c>
      <c r="S178" s="68">
        <f t="shared" si="251"/>
        <v>12000</v>
      </c>
      <c r="T178" s="68">
        <f t="shared" si="251"/>
        <v>816000</v>
      </c>
    </row>
    <row r="179" spans="1:20" s="1" customFormat="1" ht="12.75" customHeight="1" x14ac:dyDescent="0.25">
      <c r="A179" s="224" t="s">
        <v>271</v>
      </c>
      <c r="B179" s="224"/>
      <c r="C179" s="182"/>
      <c r="D179" s="72"/>
      <c r="E179" s="33">
        <v>851</v>
      </c>
      <c r="F179" s="70" t="s">
        <v>503</v>
      </c>
      <c r="G179" s="70" t="s">
        <v>232</v>
      </c>
      <c r="H179" s="70" t="s">
        <v>273</v>
      </c>
      <c r="I179" s="70"/>
      <c r="J179" s="68"/>
      <c r="K179" s="68"/>
      <c r="L179" s="71">
        <f>L180</f>
        <v>0</v>
      </c>
      <c r="M179" s="71">
        <f t="shared" ref="M179:T181" si="252">M180</f>
        <v>4000</v>
      </c>
      <c r="N179" s="71">
        <f t="shared" si="252"/>
        <v>4000</v>
      </c>
      <c r="O179" s="71">
        <f t="shared" si="252"/>
        <v>0</v>
      </c>
      <c r="P179" s="71">
        <f t="shared" si="252"/>
        <v>4000</v>
      </c>
      <c r="Q179" s="71">
        <f t="shared" si="252"/>
        <v>0</v>
      </c>
      <c r="R179" s="71">
        <f t="shared" si="252"/>
        <v>4000</v>
      </c>
      <c r="S179" s="71">
        <f t="shared" si="252"/>
        <v>12000</v>
      </c>
      <c r="T179" s="71">
        <f t="shared" si="252"/>
        <v>16000</v>
      </c>
    </row>
    <row r="180" spans="1:20" s="1" customFormat="1" ht="12.75" customHeight="1" x14ac:dyDescent="0.25">
      <c r="A180" s="224" t="s">
        <v>274</v>
      </c>
      <c r="B180" s="224"/>
      <c r="C180" s="182"/>
      <c r="D180" s="72"/>
      <c r="E180" s="33">
        <v>851</v>
      </c>
      <c r="F180" s="70" t="s">
        <v>503</v>
      </c>
      <c r="G180" s="70" t="s">
        <v>232</v>
      </c>
      <c r="H180" s="70" t="s">
        <v>275</v>
      </c>
      <c r="I180" s="70"/>
      <c r="J180" s="68"/>
      <c r="K180" s="68"/>
      <c r="L180" s="71">
        <f>L181</f>
        <v>0</v>
      </c>
      <c r="M180" s="71">
        <f t="shared" si="252"/>
        <v>4000</v>
      </c>
      <c r="N180" s="71">
        <f t="shared" si="252"/>
        <v>4000</v>
      </c>
      <c r="O180" s="71">
        <f t="shared" si="252"/>
        <v>0</v>
      </c>
      <c r="P180" s="71">
        <f t="shared" si="252"/>
        <v>4000</v>
      </c>
      <c r="Q180" s="71">
        <f t="shared" si="252"/>
        <v>0</v>
      </c>
      <c r="R180" s="71">
        <f t="shared" si="252"/>
        <v>4000</v>
      </c>
      <c r="S180" s="71">
        <f t="shared" si="252"/>
        <v>12000</v>
      </c>
      <c r="T180" s="71">
        <f t="shared" si="252"/>
        <v>16000</v>
      </c>
    </row>
    <row r="181" spans="1:20" s="1" customFormat="1" ht="12.75" customHeight="1" x14ac:dyDescent="0.25">
      <c r="A181" s="72"/>
      <c r="B181" s="182" t="s">
        <v>246</v>
      </c>
      <c r="C181" s="182"/>
      <c r="D181" s="72"/>
      <c r="E181" s="33">
        <v>851</v>
      </c>
      <c r="F181" s="70" t="s">
        <v>503</v>
      </c>
      <c r="G181" s="70" t="s">
        <v>232</v>
      </c>
      <c r="H181" s="70" t="s">
        <v>275</v>
      </c>
      <c r="I181" s="70" t="s">
        <v>247</v>
      </c>
      <c r="J181" s="68"/>
      <c r="K181" s="68"/>
      <c r="L181" s="71">
        <f>L182</f>
        <v>0</v>
      </c>
      <c r="M181" s="71">
        <f t="shared" si="252"/>
        <v>4000</v>
      </c>
      <c r="N181" s="71">
        <f t="shared" si="252"/>
        <v>4000</v>
      </c>
      <c r="O181" s="71">
        <f t="shared" si="252"/>
        <v>0</v>
      </c>
      <c r="P181" s="71">
        <f t="shared" si="252"/>
        <v>4000</v>
      </c>
      <c r="Q181" s="71">
        <f t="shared" si="252"/>
        <v>0</v>
      </c>
      <c r="R181" s="71">
        <f t="shared" si="252"/>
        <v>4000</v>
      </c>
      <c r="S181" s="71">
        <f t="shared" si="252"/>
        <v>12000</v>
      </c>
      <c r="T181" s="71">
        <f t="shared" si="252"/>
        <v>16000</v>
      </c>
    </row>
    <row r="182" spans="1:20" s="1" customFormat="1" ht="12.75" customHeight="1" x14ac:dyDescent="0.25">
      <c r="A182" s="72"/>
      <c r="B182" s="186" t="s">
        <v>276</v>
      </c>
      <c r="C182" s="186"/>
      <c r="D182" s="72"/>
      <c r="E182" s="33">
        <v>851</v>
      </c>
      <c r="F182" s="70" t="s">
        <v>503</v>
      </c>
      <c r="G182" s="70" t="s">
        <v>232</v>
      </c>
      <c r="H182" s="70" t="s">
        <v>275</v>
      </c>
      <c r="I182" s="70" t="s">
        <v>277</v>
      </c>
      <c r="J182" s="68"/>
      <c r="K182" s="68"/>
      <c r="L182" s="71"/>
      <c r="M182" s="71">
        <v>4000</v>
      </c>
      <c r="N182" s="71">
        <f>L182+M182</f>
        <v>4000</v>
      </c>
      <c r="O182" s="71"/>
      <c r="P182" s="71">
        <f>N182+O182</f>
        <v>4000</v>
      </c>
      <c r="Q182" s="71"/>
      <c r="R182" s="71">
        <f>P182+Q182</f>
        <v>4000</v>
      </c>
      <c r="S182" s="71">
        <v>12000</v>
      </c>
      <c r="T182" s="71">
        <f>R182+S182</f>
        <v>16000</v>
      </c>
    </row>
    <row r="183" spans="1:20" s="1" customFormat="1" ht="12.75" hidden="1" customHeight="1" x14ac:dyDescent="0.25">
      <c r="A183" s="206" t="s">
        <v>521</v>
      </c>
      <c r="B183" s="207"/>
      <c r="C183" s="174"/>
      <c r="D183" s="174"/>
      <c r="E183" s="33">
        <v>851</v>
      </c>
      <c r="F183" s="70" t="s">
        <v>503</v>
      </c>
      <c r="G183" s="70" t="s">
        <v>232</v>
      </c>
      <c r="H183" s="70" t="s">
        <v>522</v>
      </c>
      <c r="I183" s="70"/>
      <c r="J183" s="71">
        <f>J184</f>
        <v>800000</v>
      </c>
      <c r="K183" s="71">
        <f t="shared" ref="K183:T184" si="253">K184</f>
        <v>0</v>
      </c>
      <c r="L183" s="71">
        <f t="shared" si="253"/>
        <v>800000</v>
      </c>
      <c r="M183" s="71">
        <f t="shared" si="253"/>
        <v>0</v>
      </c>
      <c r="N183" s="71">
        <f t="shared" si="253"/>
        <v>800000</v>
      </c>
      <c r="O183" s="71">
        <f t="shared" si="253"/>
        <v>0</v>
      </c>
      <c r="P183" s="71">
        <f t="shared" si="253"/>
        <v>800000</v>
      </c>
      <c r="Q183" s="71">
        <f t="shared" si="253"/>
        <v>0</v>
      </c>
      <c r="R183" s="71">
        <f t="shared" si="253"/>
        <v>800000</v>
      </c>
      <c r="S183" s="71">
        <f t="shared" si="253"/>
        <v>0</v>
      </c>
      <c r="T183" s="71">
        <f t="shared" si="253"/>
        <v>800000</v>
      </c>
    </row>
    <row r="184" spans="1:20" s="1" customFormat="1" ht="12.75" hidden="1" x14ac:dyDescent="0.25">
      <c r="A184" s="185"/>
      <c r="B184" s="182" t="s">
        <v>352</v>
      </c>
      <c r="C184" s="182"/>
      <c r="D184" s="182"/>
      <c r="E184" s="33">
        <v>851</v>
      </c>
      <c r="F184" s="70" t="s">
        <v>503</v>
      </c>
      <c r="G184" s="70" t="s">
        <v>232</v>
      </c>
      <c r="H184" s="70" t="s">
        <v>522</v>
      </c>
      <c r="I184" s="70" t="s">
        <v>353</v>
      </c>
      <c r="J184" s="71">
        <f>J185</f>
        <v>800000</v>
      </c>
      <c r="K184" s="71">
        <f t="shared" si="253"/>
        <v>0</v>
      </c>
      <c r="L184" s="71">
        <f t="shared" si="253"/>
        <v>800000</v>
      </c>
      <c r="M184" s="71">
        <f t="shared" si="253"/>
        <v>0</v>
      </c>
      <c r="N184" s="71">
        <f t="shared" si="253"/>
        <v>800000</v>
      </c>
      <c r="O184" s="71">
        <f t="shared" si="253"/>
        <v>0</v>
      </c>
      <c r="P184" s="71">
        <f t="shared" si="253"/>
        <v>800000</v>
      </c>
      <c r="Q184" s="71">
        <f t="shared" si="253"/>
        <v>0</v>
      </c>
      <c r="R184" s="71">
        <f t="shared" si="253"/>
        <v>800000</v>
      </c>
      <c r="S184" s="71">
        <f t="shared" si="253"/>
        <v>0</v>
      </c>
      <c r="T184" s="71">
        <f t="shared" si="253"/>
        <v>800000</v>
      </c>
    </row>
    <row r="185" spans="1:20" s="1" customFormat="1" ht="25.5" hidden="1" x14ac:dyDescent="0.25">
      <c r="A185" s="185"/>
      <c r="B185" s="186" t="s">
        <v>523</v>
      </c>
      <c r="C185" s="186"/>
      <c r="D185" s="186"/>
      <c r="E185" s="33">
        <v>851</v>
      </c>
      <c r="F185" s="70" t="s">
        <v>503</v>
      </c>
      <c r="G185" s="70" t="s">
        <v>232</v>
      </c>
      <c r="H185" s="70" t="s">
        <v>522</v>
      </c>
      <c r="I185" s="70" t="s">
        <v>524</v>
      </c>
      <c r="J185" s="71">
        <v>800000</v>
      </c>
      <c r="K185" s="71"/>
      <c r="L185" s="71">
        <f t="shared" ref="L185:L264" si="254">J185+K185</f>
        <v>800000</v>
      </c>
      <c r="M185" s="71"/>
      <c r="N185" s="71">
        <f t="shared" ref="N185" si="255">L185+M185</f>
        <v>800000</v>
      </c>
      <c r="O185" s="71"/>
      <c r="P185" s="71">
        <f t="shared" ref="P185" si="256">N185+O185</f>
        <v>800000</v>
      </c>
      <c r="Q185" s="71"/>
      <c r="R185" s="71">
        <f t="shared" ref="R185" si="257">P185+Q185</f>
        <v>800000</v>
      </c>
      <c r="S185" s="71"/>
      <c r="T185" s="71">
        <f t="shared" ref="T185" si="258">R185+S185</f>
        <v>800000</v>
      </c>
    </row>
    <row r="186" spans="1:20" s="1" customFormat="1" ht="12.75" hidden="1" customHeight="1" x14ac:dyDescent="0.25">
      <c r="A186" s="228" t="s">
        <v>525</v>
      </c>
      <c r="B186" s="228"/>
      <c r="C186" s="188"/>
      <c r="D186" s="188"/>
      <c r="E186" s="33">
        <v>851</v>
      </c>
      <c r="F186" s="67" t="s">
        <v>503</v>
      </c>
      <c r="G186" s="67" t="s">
        <v>253</v>
      </c>
      <c r="H186" s="67"/>
      <c r="I186" s="67"/>
      <c r="J186" s="68">
        <f>J188</f>
        <v>3544200</v>
      </c>
      <c r="K186" s="68">
        <f t="shared" ref="K186" si="259">K188</f>
        <v>0</v>
      </c>
      <c r="L186" s="68">
        <f>L187</f>
        <v>3544200</v>
      </c>
      <c r="M186" s="68">
        <f t="shared" ref="M186:T186" si="260">M187</f>
        <v>0</v>
      </c>
      <c r="N186" s="68">
        <f t="shared" si="260"/>
        <v>3544200</v>
      </c>
      <c r="O186" s="68">
        <f t="shared" si="260"/>
        <v>0</v>
      </c>
      <c r="P186" s="68">
        <f t="shared" si="260"/>
        <v>3544200</v>
      </c>
      <c r="Q186" s="68">
        <f t="shared" si="260"/>
        <v>0</v>
      </c>
      <c r="R186" s="68">
        <f t="shared" si="260"/>
        <v>3544200</v>
      </c>
      <c r="S186" s="68">
        <f t="shared" si="260"/>
        <v>0</v>
      </c>
      <c r="T186" s="68">
        <f t="shared" si="260"/>
        <v>3544200</v>
      </c>
    </row>
    <row r="187" spans="1:20" s="1" customFormat="1" ht="12.75" hidden="1" x14ac:dyDescent="0.25">
      <c r="A187" s="229" t="s">
        <v>513</v>
      </c>
      <c r="B187" s="229"/>
      <c r="C187" s="185"/>
      <c r="D187" s="185"/>
      <c r="E187" s="33">
        <v>851</v>
      </c>
      <c r="F187" s="70" t="s">
        <v>503</v>
      </c>
      <c r="G187" s="70" t="s">
        <v>253</v>
      </c>
      <c r="H187" s="70" t="s">
        <v>514</v>
      </c>
      <c r="I187" s="70"/>
      <c r="J187" s="71">
        <f>J188</f>
        <v>3544200</v>
      </c>
      <c r="K187" s="71">
        <f t="shared" ref="K187" si="261">K188</f>
        <v>0</v>
      </c>
      <c r="L187" s="71">
        <f>L188+L191</f>
        <v>3544200</v>
      </c>
      <c r="M187" s="71">
        <f t="shared" ref="M187:T187" si="262">M188+M191</f>
        <v>0</v>
      </c>
      <c r="N187" s="71">
        <f t="shared" si="262"/>
        <v>3544200</v>
      </c>
      <c r="O187" s="71">
        <f t="shared" si="262"/>
        <v>0</v>
      </c>
      <c r="P187" s="71">
        <f t="shared" si="262"/>
        <v>3544200</v>
      </c>
      <c r="Q187" s="71">
        <f t="shared" si="262"/>
        <v>0</v>
      </c>
      <c r="R187" s="71">
        <f t="shared" si="262"/>
        <v>3544200</v>
      </c>
      <c r="S187" s="71">
        <f t="shared" si="262"/>
        <v>0</v>
      </c>
      <c r="T187" s="71">
        <f t="shared" si="262"/>
        <v>3544200</v>
      </c>
    </row>
    <row r="188" spans="1:20" s="1" customFormat="1" ht="12.75" hidden="1" customHeight="1" x14ac:dyDescent="0.25">
      <c r="A188" s="206" t="s">
        <v>532</v>
      </c>
      <c r="B188" s="207"/>
      <c r="C188" s="174"/>
      <c r="D188" s="174"/>
      <c r="E188" s="33">
        <v>851</v>
      </c>
      <c r="F188" s="70" t="s">
        <v>503</v>
      </c>
      <c r="G188" s="70" t="s">
        <v>253</v>
      </c>
      <c r="H188" s="70" t="s">
        <v>533</v>
      </c>
      <c r="I188" s="70"/>
      <c r="J188" s="71">
        <f t="shared" ref="J188:T189" si="263">J189</f>
        <v>3544200</v>
      </c>
      <c r="K188" s="71">
        <f t="shared" si="263"/>
        <v>0</v>
      </c>
      <c r="L188" s="71">
        <f t="shared" si="263"/>
        <v>3544200</v>
      </c>
      <c r="M188" s="71">
        <f t="shared" si="263"/>
        <v>-3544200</v>
      </c>
      <c r="N188" s="71">
        <f t="shared" si="263"/>
        <v>0</v>
      </c>
      <c r="O188" s="71">
        <f t="shared" si="263"/>
        <v>0</v>
      </c>
      <c r="P188" s="71">
        <f t="shared" si="263"/>
        <v>0</v>
      </c>
      <c r="Q188" s="71">
        <f t="shared" si="263"/>
        <v>0</v>
      </c>
      <c r="R188" s="71">
        <f t="shared" si="263"/>
        <v>0</v>
      </c>
      <c r="S188" s="71">
        <f t="shared" si="263"/>
        <v>0</v>
      </c>
      <c r="T188" s="71">
        <f t="shared" si="263"/>
        <v>0</v>
      </c>
    </row>
    <row r="189" spans="1:20" s="2" customFormat="1" ht="25.5" hidden="1" customHeight="1" x14ac:dyDescent="0.25">
      <c r="A189" s="206" t="s">
        <v>376</v>
      </c>
      <c r="B189" s="207"/>
      <c r="C189" s="174"/>
      <c r="D189" s="174"/>
      <c r="E189" s="33">
        <v>851</v>
      </c>
      <c r="F189" s="45" t="s">
        <v>503</v>
      </c>
      <c r="G189" s="45" t="s">
        <v>253</v>
      </c>
      <c r="H189" s="45" t="s">
        <v>533</v>
      </c>
      <c r="I189" s="45" t="s">
        <v>377</v>
      </c>
      <c r="J189" s="41">
        <f t="shared" si="263"/>
        <v>3544200</v>
      </c>
      <c r="K189" s="41">
        <f t="shared" si="263"/>
        <v>0</v>
      </c>
      <c r="L189" s="41">
        <f t="shared" si="263"/>
        <v>3544200</v>
      </c>
      <c r="M189" s="41">
        <f t="shared" si="263"/>
        <v>-3544200</v>
      </c>
      <c r="N189" s="41">
        <f t="shared" si="263"/>
        <v>0</v>
      </c>
      <c r="O189" s="41">
        <f t="shared" si="263"/>
        <v>0</v>
      </c>
      <c r="P189" s="41">
        <f t="shared" si="263"/>
        <v>0</v>
      </c>
      <c r="Q189" s="41">
        <f t="shared" si="263"/>
        <v>0</v>
      </c>
      <c r="R189" s="41">
        <f t="shared" si="263"/>
        <v>0</v>
      </c>
      <c r="S189" s="41">
        <f t="shared" si="263"/>
        <v>0</v>
      </c>
      <c r="T189" s="41">
        <f t="shared" si="263"/>
        <v>0</v>
      </c>
    </row>
    <row r="190" spans="1:20" s="1" customFormat="1" ht="12.75" hidden="1" x14ac:dyDescent="0.25">
      <c r="A190" s="182"/>
      <c r="B190" s="182" t="s">
        <v>534</v>
      </c>
      <c r="C190" s="182"/>
      <c r="D190" s="182"/>
      <c r="E190" s="33">
        <v>851</v>
      </c>
      <c r="F190" s="70" t="s">
        <v>503</v>
      </c>
      <c r="G190" s="70" t="s">
        <v>253</v>
      </c>
      <c r="H190" s="70" t="s">
        <v>533</v>
      </c>
      <c r="I190" s="70" t="s">
        <v>535</v>
      </c>
      <c r="J190" s="71">
        <v>3544200</v>
      </c>
      <c r="K190" s="71"/>
      <c r="L190" s="71">
        <f t="shared" si="254"/>
        <v>3544200</v>
      </c>
      <c r="M190" s="71">
        <v>-3544200</v>
      </c>
      <c r="N190" s="71">
        <f t="shared" ref="N190" si="264">L190+M190</f>
        <v>0</v>
      </c>
      <c r="O190" s="71"/>
      <c r="P190" s="71">
        <f t="shared" ref="P190" si="265">N190+O190</f>
        <v>0</v>
      </c>
      <c r="Q190" s="71"/>
      <c r="R190" s="71">
        <f t="shared" ref="R190" si="266">P190+Q190</f>
        <v>0</v>
      </c>
      <c r="S190" s="71"/>
      <c r="T190" s="71">
        <f t="shared" ref="T190" si="267">R190+S190</f>
        <v>0</v>
      </c>
    </row>
    <row r="191" spans="1:20" s="1" customFormat="1" ht="12.75" hidden="1" customHeight="1" x14ac:dyDescent="0.25">
      <c r="A191" s="206" t="s">
        <v>536</v>
      </c>
      <c r="B191" s="207"/>
      <c r="C191" s="182"/>
      <c r="D191" s="182"/>
      <c r="E191" s="33">
        <v>851</v>
      </c>
      <c r="F191" s="70" t="s">
        <v>503</v>
      </c>
      <c r="G191" s="70" t="s">
        <v>253</v>
      </c>
      <c r="H191" s="70" t="s">
        <v>537</v>
      </c>
      <c r="I191" s="70"/>
      <c r="J191" s="71"/>
      <c r="K191" s="71"/>
      <c r="L191" s="71">
        <f>L192</f>
        <v>0</v>
      </c>
      <c r="M191" s="71">
        <f t="shared" ref="M191:T192" si="268">M192</f>
        <v>3544200</v>
      </c>
      <c r="N191" s="71">
        <f t="shared" si="268"/>
        <v>3544200</v>
      </c>
      <c r="O191" s="71">
        <f t="shared" si="268"/>
        <v>0</v>
      </c>
      <c r="P191" s="71">
        <f t="shared" si="268"/>
        <v>3544200</v>
      </c>
      <c r="Q191" s="71">
        <f t="shared" si="268"/>
        <v>0</v>
      </c>
      <c r="R191" s="71">
        <f t="shared" si="268"/>
        <v>3544200</v>
      </c>
      <c r="S191" s="71">
        <f t="shared" si="268"/>
        <v>0</v>
      </c>
      <c r="T191" s="71">
        <f t="shared" si="268"/>
        <v>3544200</v>
      </c>
    </row>
    <row r="192" spans="1:20" s="1" customFormat="1" ht="12.75" hidden="1" customHeight="1" x14ac:dyDescent="0.25">
      <c r="A192" s="206" t="s">
        <v>376</v>
      </c>
      <c r="B192" s="207"/>
      <c r="C192" s="182"/>
      <c r="D192" s="182"/>
      <c r="E192" s="33">
        <v>851</v>
      </c>
      <c r="F192" s="70" t="s">
        <v>503</v>
      </c>
      <c r="G192" s="70" t="s">
        <v>253</v>
      </c>
      <c r="H192" s="70" t="s">
        <v>537</v>
      </c>
      <c r="I192" s="70" t="s">
        <v>377</v>
      </c>
      <c r="J192" s="71"/>
      <c r="K192" s="71"/>
      <c r="L192" s="71">
        <f>L193</f>
        <v>0</v>
      </c>
      <c r="M192" s="71">
        <f t="shared" si="268"/>
        <v>3544200</v>
      </c>
      <c r="N192" s="71">
        <f t="shared" si="268"/>
        <v>3544200</v>
      </c>
      <c r="O192" s="71">
        <f t="shared" si="268"/>
        <v>0</v>
      </c>
      <c r="P192" s="71">
        <f t="shared" si="268"/>
        <v>3544200</v>
      </c>
      <c r="Q192" s="71">
        <f t="shared" si="268"/>
        <v>0</v>
      </c>
      <c r="R192" s="71">
        <f t="shared" si="268"/>
        <v>3544200</v>
      </c>
      <c r="S192" s="71">
        <f t="shared" si="268"/>
        <v>0</v>
      </c>
      <c r="T192" s="71">
        <f t="shared" si="268"/>
        <v>3544200</v>
      </c>
    </row>
    <row r="193" spans="1:20" s="1" customFormat="1" ht="12.75" hidden="1" x14ac:dyDescent="0.25">
      <c r="A193" s="182"/>
      <c r="B193" s="182" t="s">
        <v>534</v>
      </c>
      <c r="C193" s="182"/>
      <c r="D193" s="182"/>
      <c r="E193" s="33">
        <v>851</v>
      </c>
      <c r="F193" s="70" t="s">
        <v>503</v>
      </c>
      <c r="G193" s="70" t="s">
        <v>253</v>
      </c>
      <c r="H193" s="70" t="s">
        <v>538</v>
      </c>
      <c r="I193" s="70" t="s">
        <v>535</v>
      </c>
      <c r="J193" s="71"/>
      <c r="K193" s="71"/>
      <c r="L193" s="71"/>
      <c r="M193" s="71">
        <v>3544200</v>
      </c>
      <c r="N193" s="71">
        <f>L193+M193</f>
        <v>3544200</v>
      </c>
      <c r="O193" s="71"/>
      <c r="P193" s="71">
        <f>N193+O193</f>
        <v>3544200</v>
      </c>
      <c r="Q193" s="71"/>
      <c r="R193" s="71">
        <f>P193+Q193</f>
        <v>3544200</v>
      </c>
      <c r="S193" s="71"/>
      <c r="T193" s="71">
        <f>R193+S193</f>
        <v>3544200</v>
      </c>
    </row>
    <row r="194" spans="1:20" s="1" customFormat="1" ht="12.75" hidden="1" customHeight="1" x14ac:dyDescent="0.25">
      <c r="A194" s="228" t="s">
        <v>544</v>
      </c>
      <c r="B194" s="228"/>
      <c r="C194" s="188"/>
      <c r="D194" s="188"/>
      <c r="E194" s="33">
        <v>851</v>
      </c>
      <c r="F194" s="67" t="s">
        <v>503</v>
      </c>
      <c r="G194" s="67" t="s">
        <v>266</v>
      </c>
      <c r="H194" s="67"/>
      <c r="I194" s="67"/>
      <c r="J194" s="68">
        <f>J195</f>
        <v>345000</v>
      </c>
      <c r="K194" s="68">
        <f t="shared" ref="K194:T194" si="269">K195</f>
        <v>0</v>
      </c>
      <c r="L194" s="68">
        <f t="shared" si="269"/>
        <v>345000</v>
      </c>
      <c r="M194" s="68">
        <f t="shared" si="269"/>
        <v>0</v>
      </c>
      <c r="N194" s="68">
        <f t="shared" si="269"/>
        <v>345000</v>
      </c>
      <c r="O194" s="68">
        <f t="shared" si="269"/>
        <v>0</v>
      </c>
      <c r="P194" s="68">
        <f t="shared" si="269"/>
        <v>345000</v>
      </c>
      <c r="Q194" s="68">
        <f t="shared" si="269"/>
        <v>0</v>
      </c>
      <c r="R194" s="68">
        <f t="shared" si="269"/>
        <v>345000</v>
      </c>
      <c r="S194" s="68">
        <f t="shared" si="269"/>
        <v>0</v>
      </c>
      <c r="T194" s="68">
        <f t="shared" si="269"/>
        <v>345000</v>
      </c>
    </row>
    <row r="195" spans="1:20" s="1" customFormat="1" ht="12.75" hidden="1" customHeight="1" x14ac:dyDescent="0.25">
      <c r="A195" s="224" t="s">
        <v>549</v>
      </c>
      <c r="B195" s="224"/>
      <c r="C195" s="182"/>
      <c r="D195" s="182"/>
      <c r="E195" s="33">
        <v>851</v>
      </c>
      <c r="F195" s="70" t="s">
        <v>503</v>
      </c>
      <c r="G195" s="70" t="s">
        <v>266</v>
      </c>
      <c r="H195" s="70" t="s">
        <v>550</v>
      </c>
      <c r="I195" s="70"/>
      <c r="J195" s="71">
        <f>J196+J198</f>
        <v>345000</v>
      </c>
      <c r="K195" s="71">
        <f t="shared" ref="K195:T195" si="270">K196+K198</f>
        <v>0</v>
      </c>
      <c r="L195" s="71">
        <f t="shared" si="270"/>
        <v>345000</v>
      </c>
      <c r="M195" s="71">
        <f t="shared" si="270"/>
        <v>0</v>
      </c>
      <c r="N195" s="71">
        <f t="shared" si="270"/>
        <v>345000</v>
      </c>
      <c r="O195" s="71">
        <f t="shared" si="270"/>
        <v>0</v>
      </c>
      <c r="P195" s="71">
        <f t="shared" si="270"/>
        <v>345000</v>
      </c>
      <c r="Q195" s="71">
        <f t="shared" si="270"/>
        <v>0</v>
      </c>
      <c r="R195" s="71">
        <f t="shared" si="270"/>
        <v>345000</v>
      </c>
      <c r="S195" s="71">
        <f t="shared" si="270"/>
        <v>0</v>
      </c>
      <c r="T195" s="71">
        <f t="shared" si="270"/>
        <v>345000</v>
      </c>
    </row>
    <row r="196" spans="1:20" s="1" customFormat="1" ht="12.75" hidden="1" x14ac:dyDescent="0.25">
      <c r="A196" s="72"/>
      <c r="B196" s="186" t="s">
        <v>242</v>
      </c>
      <c r="C196" s="186"/>
      <c r="D196" s="186"/>
      <c r="E196" s="33">
        <v>851</v>
      </c>
      <c r="F196" s="45" t="s">
        <v>503</v>
      </c>
      <c r="G196" s="70" t="s">
        <v>266</v>
      </c>
      <c r="H196" s="70" t="s">
        <v>550</v>
      </c>
      <c r="I196" s="70" t="s">
        <v>243</v>
      </c>
      <c r="J196" s="71">
        <f>J197</f>
        <v>145000</v>
      </c>
      <c r="K196" s="71">
        <f t="shared" ref="K196:T196" si="271">K197</f>
        <v>0</v>
      </c>
      <c r="L196" s="71">
        <f t="shared" si="271"/>
        <v>145000</v>
      </c>
      <c r="M196" s="71">
        <f t="shared" si="271"/>
        <v>0</v>
      </c>
      <c r="N196" s="71">
        <f t="shared" si="271"/>
        <v>145000</v>
      </c>
      <c r="O196" s="71">
        <f t="shared" si="271"/>
        <v>0</v>
      </c>
      <c r="P196" s="71">
        <f t="shared" si="271"/>
        <v>145000</v>
      </c>
      <c r="Q196" s="71">
        <f t="shared" si="271"/>
        <v>0</v>
      </c>
      <c r="R196" s="71">
        <f t="shared" si="271"/>
        <v>145000</v>
      </c>
      <c r="S196" s="71">
        <f t="shared" si="271"/>
        <v>0</v>
      </c>
      <c r="T196" s="71">
        <f t="shared" si="271"/>
        <v>145000</v>
      </c>
    </row>
    <row r="197" spans="1:20" s="1" customFormat="1" ht="25.5" hidden="1" x14ac:dyDescent="0.25">
      <c r="A197" s="72"/>
      <c r="B197" s="182" t="s">
        <v>244</v>
      </c>
      <c r="C197" s="182"/>
      <c r="D197" s="182"/>
      <c r="E197" s="33">
        <v>851</v>
      </c>
      <c r="F197" s="45" t="s">
        <v>503</v>
      </c>
      <c r="G197" s="70" t="s">
        <v>266</v>
      </c>
      <c r="H197" s="70" t="s">
        <v>550</v>
      </c>
      <c r="I197" s="70" t="s">
        <v>245</v>
      </c>
      <c r="J197" s="71">
        <v>145000</v>
      </c>
      <c r="K197" s="71"/>
      <c r="L197" s="71">
        <f t="shared" si="254"/>
        <v>145000</v>
      </c>
      <c r="M197" s="71"/>
      <c r="N197" s="71">
        <f t="shared" ref="N197" si="272">L197+M197</f>
        <v>145000</v>
      </c>
      <c r="O197" s="71"/>
      <c r="P197" s="71">
        <f t="shared" ref="P197" si="273">N197+O197</f>
        <v>145000</v>
      </c>
      <c r="Q197" s="71"/>
      <c r="R197" s="71">
        <f t="shared" ref="R197" si="274">P197+Q197</f>
        <v>145000</v>
      </c>
      <c r="S197" s="71"/>
      <c r="T197" s="71">
        <f t="shared" ref="T197" si="275">R197+S197</f>
        <v>145000</v>
      </c>
    </row>
    <row r="198" spans="1:20" s="1" customFormat="1" ht="12.75" hidden="1" x14ac:dyDescent="0.25">
      <c r="A198" s="185"/>
      <c r="B198" s="186" t="s">
        <v>376</v>
      </c>
      <c r="C198" s="186"/>
      <c r="D198" s="186"/>
      <c r="E198" s="33">
        <v>851</v>
      </c>
      <c r="F198" s="70" t="s">
        <v>503</v>
      </c>
      <c r="G198" s="70" t="s">
        <v>266</v>
      </c>
      <c r="H198" s="70" t="s">
        <v>550</v>
      </c>
      <c r="I198" s="70" t="s">
        <v>377</v>
      </c>
      <c r="J198" s="71">
        <f>J199</f>
        <v>200000</v>
      </c>
      <c r="K198" s="71">
        <f t="shared" ref="K198:T198" si="276">K199</f>
        <v>0</v>
      </c>
      <c r="L198" s="71">
        <f t="shared" si="276"/>
        <v>200000</v>
      </c>
      <c r="M198" s="71">
        <f t="shared" si="276"/>
        <v>0</v>
      </c>
      <c r="N198" s="71">
        <f t="shared" si="276"/>
        <v>200000</v>
      </c>
      <c r="O198" s="71">
        <f t="shared" si="276"/>
        <v>0</v>
      </c>
      <c r="P198" s="71">
        <f t="shared" si="276"/>
        <v>200000</v>
      </c>
      <c r="Q198" s="71">
        <f t="shared" si="276"/>
        <v>0</v>
      </c>
      <c r="R198" s="71">
        <f t="shared" si="276"/>
        <v>200000</v>
      </c>
      <c r="S198" s="71">
        <f t="shared" si="276"/>
        <v>0</v>
      </c>
      <c r="T198" s="71">
        <f t="shared" si="276"/>
        <v>200000</v>
      </c>
    </row>
    <row r="199" spans="1:20" s="1" customFormat="1" ht="25.5" hidden="1" x14ac:dyDescent="0.25">
      <c r="A199" s="185"/>
      <c r="B199" s="186" t="s">
        <v>382</v>
      </c>
      <c r="C199" s="186"/>
      <c r="D199" s="186"/>
      <c r="E199" s="33">
        <v>851</v>
      </c>
      <c r="F199" s="70" t="s">
        <v>503</v>
      </c>
      <c r="G199" s="70" t="s">
        <v>266</v>
      </c>
      <c r="H199" s="70" t="s">
        <v>550</v>
      </c>
      <c r="I199" s="70" t="s">
        <v>383</v>
      </c>
      <c r="J199" s="71">
        <v>200000</v>
      </c>
      <c r="K199" s="71"/>
      <c r="L199" s="71">
        <f t="shared" si="254"/>
        <v>200000</v>
      </c>
      <c r="M199" s="71"/>
      <c r="N199" s="71">
        <f t="shared" ref="N199" si="277">L199+M199</f>
        <v>200000</v>
      </c>
      <c r="O199" s="71"/>
      <c r="P199" s="71">
        <f t="shared" ref="P199" si="278">N199+O199</f>
        <v>200000</v>
      </c>
      <c r="Q199" s="71"/>
      <c r="R199" s="71">
        <f t="shared" ref="R199" si="279">P199+Q199</f>
        <v>200000</v>
      </c>
      <c r="S199" s="71"/>
      <c r="T199" s="71">
        <f t="shared" ref="T199" si="280">R199+S199</f>
        <v>200000</v>
      </c>
    </row>
    <row r="200" spans="1:20" s="1" customFormat="1" ht="12.75" hidden="1" customHeight="1" x14ac:dyDescent="0.25">
      <c r="A200" s="226" t="s">
        <v>551</v>
      </c>
      <c r="B200" s="226"/>
      <c r="C200" s="183"/>
      <c r="D200" s="183"/>
      <c r="E200" s="33">
        <v>851</v>
      </c>
      <c r="F200" s="64" t="s">
        <v>272</v>
      </c>
      <c r="G200" s="64"/>
      <c r="H200" s="64"/>
      <c r="I200" s="64"/>
      <c r="J200" s="65">
        <f>J201</f>
        <v>387000</v>
      </c>
      <c r="K200" s="65">
        <f t="shared" ref="K200:T200" si="281">K201</f>
        <v>0</v>
      </c>
      <c r="L200" s="65">
        <f t="shared" si="281"/>
        <v>387000</v>
      </c>
      <c r="M200" s="65">
        <f t="shared" si="281"/>
        <v>0</v>
      </c>
      <c r="N200" s="65">
        <f t="shared" si="281"/>
        <v>387000</v>
      </c>
      <c r="O200" s="65">
        <f t="shared" si="281"/>
        <v>0</v>
      </c>
      <c r="P200" s="65">
        <f t="shared" si="281"/>
        <v>387000</v>
      </c>
      <c r="Q200" s="65">
        <f t="shared" si="281"/>
        <v>0</v>
      </c>
      <c r="R200" s="65">
        <f t="shared" si="281"/>
        <v>387000</v>
      </c>
      <c r="S200" s="65">
        <f t="shared" si="281"/>
        <v>0</v>
      </c>
      <c r="T200" s="65">
        <f t="shared" si="281"/>
        <v>387000</v>
      </c>
    </row>
    <row r="201" spans="1:20" s="1" customFormat="1" ht="12.75" hidden="1" x14ac:dyDescent="0.25">
      <c r="A201" s="235" t="s">
        <v>552</v>
      </c>
      <c r="B201" s="235"/>
      <c r="C201" s="192"/>
      <c r="D201" s="192"/>
      <c r="E201" s="33">
        <v>851</v>
      </c>
      <c r="F201" s="67" t="s">
        <v>272</v>
      </c>
      <c r="G201" s="67" t="s">
        <v>302</v>
      </c>
      <c r="H201" s="67"/>
      <c r="I201" s="67"/>
      <c r="J201" s="68">
        <f t="shared" ref="J201:T203" si="282">J202</f>
        <v>387000</v>
      </c>
      <c r="K201" s="68">
        <f t="shared" si="282"/>
        <v>0</v>
      </c>
      <c r="L201" s="68">
        <f t="shared" si="282"/>
        <v>387000</v>
      </c>
      <c r="M201" s="68">
        <f t="shared" si="282"/>
        <v>0</v>
      </c>
      <c r="N201" s="68">
        <f t="shared" si="282"/>
        <v>387000</v>
      </c>
      <c r="O201" s="68">
        <f t="shared" si="282"/>
        <v>0</v>
      </c>
      <c r="P201" s="68">
        <f t="shared" si="282"/>
        <v>387000</v>
      </c>
      <c r="Q201" s="68">
        <f t="shared" si="282"/>
        <v>0</v>
      </c>
      <c r="R201" s="68">
        <f t="shared" si="282"/>
        <v>387000</v>
      </c>
      <c r="S201" s="68">
        <f t="shared" si="282"/>
        <v>0</v>
      </c>
      <c r="T201" s="68">
        <f t="shared" si="282"/>
        <v>387000</v>
      </c>
    </row>
    <row r="202" spans="1:20" s="69" customFormat="1" ht="12.75" hidden="1" customHeight="1" x14ac:dyDescent="0.25">
      <c r="A202" s="224" t="s">
        <v>553</v>
      </c>
      <c r="B202" s="224"/>
      <c r="C202" s="182"/>
      <c r="D202" s="182"/>
      <c r="E202" s="33">
        <v>851</v>
      </c>
      <c r="F202" s="70" t="s">
        <v>272</v>
      </c>
      <c r="G202" s="70" t="s">
        <v>302</v>
      </c>
      <c r="H202" s="70" t="s">
        <v>554</v>
      </c>
      <c r="I202" s="70"/>
      <c r="J202" s="71">
        <f t="shared" si="282"/>
        <v>387000</v>
      </c>
      <c r="K202" s="71">
        <f t="shared" si="282"/>
        <v>0</v>
      </c>
      <c r="L202" s="71">
        <f t="shared" si="282"/>
        <v>387000</v>
      </c>
      <c r="M202" s="71">
        <f t="shared" si="282"/>
        <v>0</v>
      </c>
      <c r="N202" s="71">
        <f t="shared" si="282"/>
        <v>387000</v>
      </c>
      <c r="O202" s="71">
        <f t="shared" si="282"/>
        <v>0</v>
      </c>
      <c r="P202" s="71">
        <f t="shared" si="282"/>
        <v>387000</v>
      </c>
      <c r="Q202" s="71">
        <f t="shared" si="282"/>
        <v>0</v>
      </c>
      <c r="R202" s="71">
        <f t="shared" si="282"/>
        <v>387000</v>
      </c>
      <c r="S202" s="71">
        <f t="shared" si="282"/>
        <v>0</v>
      </c>
      <c r="T202" s="71">
        <f t="shared" si="282"/>
        <v>387000</v>
      </c>
    </row>
    <row r="203" spans="1:20" s="89" customFormat="1" ht="12.75" hidden="1" customHeight="1" x14ac:dyDescent="0.25">
      <c r="A203" s="224" t="s">
        <v>555</v>
      </c>
      <c r="B203" s="224"/>
      <c r="C203" s="182"/>
      <c r="D203" s="182"/>
      <c r="E203" s="33">
        <v>851</v>
      </c>
      <c r="F203" s="70" t="s">
        <v>272</v>
      </c>
      <c r="G203" s="70" t="s">
        <v>302</v>
      </c>
      <c r="H203" s="70" t="s">
        <v>556</v>
      </c>
      <c r="I203" s="70"/>
      <c r="J203" s="71">
        <f>J204</f>
        <v>387000</v>
      </c>
      <c r="K203" s="71">
        <f t="shared" si="282"/>
        <v>0</v>
      </c>
      <c r="L203" s="71">
        <f t="shared" si="282"/>
        <v>387000</v>
      </c>
      <c r="M203" s="71">
        <f t="shared" si="282"/>
        <v>0</v>
      </c>
      <c r="N203" s="71">
        <f t="shared" si="282"/>
        <v>387000</v>
      </c>
      <c r="O203" s="71">
        <f t="shared" si="282"/>
        <v>0</v>
      </c>
      <c r="P203" s="71">
        <f t="shared" si="282"/>
        <v>387000</v>
      </c>
      <c r="Q203" s="71">
        <f t="shared" si="282"/>
        <v>0</v>
      </c>
      <c r="R203" s="71">
        <f t="shared" si="282"/>
        <v>387000</v>
      </c>
      <c r="S203" s="71">
        <f t="shared" si="282"/>
        <v>0</v>
      </c>
      <c r="T203" s="71">
        <f t="shared" si="282"/>
        <v>387000</v>
      </c>
    </row>
    <row r="204" spans="1:20" s="1" customFormat="1" ht="12.75" hidden="1" x14ac:dyDescent="0.25">
      <c r="A204" s="72"/>
      <c r="B204" s="186" t="s">
        <v>242</v>
      </c>
      <c r="C204" s="186"/>
      <c r="D204" s="186"/>
      <c r="E204" s="33">
        <v>851</v>
      </c>
      <c r="F204" s="70" t="s">
        <v>272</v>
      </c>
      <c r="G204" s="70" t="s">
        <v>302</v>
      </c>
      <c r="H204" s="70" t="s">
        <v>556</v>
      </c>
      <c r="I204" s="70" t="s">
        <v>243</v>
      </c>
      <c r="J204" s="71">
        <f t="shared" ref="J204:T204" si="283">J205</f>
        <v>387000</v>
      </c>
      <c r="K204" s="71">
        <f t="shared" si="283"/>
        <v>0</v>
      </c>
      <c r="L204" s="71">
        <f t="shared" si="283"/>
        <v>387000</v>
      </c>
      <c r="M204" s="71">
        <f t="shared" si="283"/>
        <v>0</v>
      </c>
      <c r="N204" s="71">
        <f t="shared" si="283"/>
        <v>387000</v>
      </c>
      <c r="O204" s="71">
        <f t="shared" si="283"/>
        <v>0</v>
      </c>
      <c r="P204" s="71">
        <f t="shared" si="283"/>
        <v>387000</v>
      </c>
      <c r="Q204" s="71">
        <f t="shared" si="283"/>
        <v>0</v>
      </c>
      <c r="R204" s="71">
        <f t="shared" si="283"/>
        <v>387000</v>
      </c>
      <c r="S204" s="71">
        <f t="shared" si="283"/>
        <v>0</v>
      </c>
      <c r="T204" s="71">
        <f t="shared" si="283"/>
        <v>387000</v>
      </c>
    </row>
    <row r="205" spans="1:20" s="1" customFormat="1" ht="25.5" hidden="1" x14ac:dyDescent="0.25">
      <c r="A205" s="72"/>
      <c r="B205" s="182" t="s">
        <v>244</v>
      </c>
      <c r="C205" s="182"/>
      <c r="D205" s="182"/>
      <c r="E205" s="33">
        <v>851</v>
      </c>
      <c r="F205" s="70" t="s">
        <v>272</v>
      </c>
      <c r="G205" s="70" t="s">
        <v>302</v>
      </c>
      <c r="H205" s="70" t="s">
        <v>556</v>
      </c>
      <c r="I205" s="70" t="s">
        <v>245</v>
      </c>
      <c r="J205" s="71">
        <v>387000</v>
      </c>
      <c r="K205" s="71"/>
      <c r="L205" s="71">
        <f t="shared" si="254"/>
        <v>387000</v>
      </c>
      <c r="M205" s="71"/>
      <c r="N205" s="71">
        <f t="shared" ref="N205" si="284">L205+M205</f>
        <v>387000</v>
      </c>
      <c r="O205" s="71"/>
      <c r="P205" s="71">
        <f t="shared" ref="P205" si="285">N205+O205</f>
        <v>387000</v>
      </c>
      <c r="Q205" s="71"/>
      <c r="R205" s="71">
        <f t="shared" ref="R205" si="286">P205+Q205</f>
        <v>387000</v>
      </c>
      <c r="S205" s="71"/>
      <c r="T205" s="71">
        <f t="shared" ref="T205" si="287">R205+S205</f>
        <v>387000</v>
      </c>
    </row>
    <row r="206" spans="1:20" s="1" customFormat="1" ht="26.25" customHeight="1" x14ac:dyDescent="0.2">
      <c r="A206" s="236" t="s">
        <v>585</v>
      </c>
      <c r="B206" s="237"/>
      <c r="C206" s="191"/>
      <c r="D206" s="191"/>
      <c r="E206" s="191">
        <v>852</v>
      </c>
      <c r="F206" s="45"/>
      <c r="G206" s="45"/>
      <c r="H206" s="45"/>
      <c r="I206" s="70"/>
      <c r="J206" s="103">
        <f t="shared" ref="J206:Q206" si="288">J213+J371</f>
        <v>126872349.22999999</v>
      </c>
      <c r="K206" s="103">
        <f t="shared" si="288"/>
        <v>2392500</v>
      </c>
      <c r="L206" s="103">
        <f t="shared" si="288"/>
        <v>129264849.22999999</v>
      </c>
      <c r="M206" s="103">
        <f t="shared" si="288"/>
        <v>187536</v>
      </c>
      <c r="N206" s="104">
        <f t="shared" si="288"/>
        <v>129452385.22999999</v>
      </c>
      <c r="O206" s="103">
        <f t="shared" si="288"/>
        <v>0</v>
      </c>
      <c r="P206" s="104">
        <f t="shared" si="288"/>
        <v>129452385.22999999</v>
      </c>
      <c r="Q206" s="103">
        <f t="shared" si="288"/>
        <v>1450410</v>
      </c>
      <c r="R206" s="104">
        <f>R207+R213+R371</f>
        <v>130902795.22999999</v>
      </c>
      <c r="S206" s="104">
        <f>S207+S213+S371</f>
        <v>701083</v>
      </c>
      <c r="T206" s="104">
        <f>T207+T213+T371</f>
        <v>131603878.22999999</v>
      </c>
    </row>
    <row r="207" spans="1:20" s="66" customFormat="1" ht="12.75" customHeight="1" x14ac:dyDescent="0.25">
      <c r="A207" s="208" t="s">
        <v>324</v>
      </c>
      <c r="B207" s="209"/>
      <c r="C207" s="183"/>
      <c r="D207" s="183"/>
      <c r="E207" s="33">
        <v>852</v>
      </c>
      <c r="F207" s="64" t="s">
        <v>253</v>
      </c>
      <c r="G207" s="64"/>
      <c r="H207" s="64"/>
      <c r="I207" s="64"/>
      <c r="J207" s="65">
        <f t="shared" ref="J207:Q207" si="289">J208</f>
        <v>0</v>
      </c>
      <c r="K207" s="65">
        <f t="shared" si="289"/>
        <v>0</v>
      </c>
      <c r="L207" s="65">
        <f t="shared" si="289"/>
        <v>0</v>
      </c>
      <c r="M207" s="65">
        <f t="shared" si="289"/>
        <v>0</v>
      </c>
      <c r="N207" s="65">
        <f t="shared" si="289"/>
        <v>0</v>
      </c>
      <c r="O207" s="65">
        <f t="shared" si="289"/>
        <v>0</v>
      </c>
      <c r="P207" s="65">
        <f t="shared" si="289"/>
        <v>0</v>
      </c>
      <c r="Q207" s="65">
        <f t="shared" si="289"/>
        <v>0</v>
      </c>
      <c r="R207" s="65">
        <f>R208</f>
        <v>0</v>
      </c>
      <c r="S207" s="65">
        <f t="shared" ref="S207:T211" si="290">S208</f>
        <v>96083</v>
      </c>
      <c r="T207" s="65">
        <f t="shared" si="290"/>
        <v>96083</v>
      </c>
    </row>
    <row r="208" spans="1:20" s="66" customFormat="1" ht="12.75" customHeight="1" x14ac:dyDescent="0.25">
      <c r="A208" s="212" t="s">
        <v>640</v>
      </c>
      <c r="B208" s="213"/>
      <c r="C208" s="183"/>
      <c r="D208" s="183"/>
      <c r="E208" s="33">
        <v>852</v>
      </c>
      <c r="F208" s="67" t="s">
        <v>253</v>
      </c>
      <c r="G208" s="67" t="s">
        <v>230</v>
      </c>
      <c r="H208" s="67"/>
      <c r="I208" s="67"/>
      <c r="J208" s="68"/>
      <c r="K208" s="68"/>
      <c r="L208" s="71"/>
      <c r="M208" s="68"/>
      <c r="N208" s="68"/>
      <c r="O208" s="68"/>
      <c r="P208" s="68"/>
      <c r="Q208" s="68"/>
      <c r="R208" s="68">
        <f>R209</f>
        <v>0</v>
      </c>
      <c r="S208" s="68">
        <f t="shared" si="290"/>
        <v>96083</v>
      </c>
      <c r="T208" s="68">
        <f t="shared" si="290"/>
        <v>96083</v>
      </c>
    </row>
    <row r="209" spans="1:20" s="1" customFormat="1" ht="12.75" customHeight="1" x14ac:dyDescent="0.25">
      <c r="A209" s="206" t="s">
        <v>642</v>
      </c>
      <c r="B209" s="207"/>
      <c r="C209" s="182"/>
      <c r="D209" s="182"/>
      <c r="E209" s="33">
        <v>852</v>
      </c>
      <c r="F209" s="70" t="s">
        <v>253</v>
      </c>
      <c r="G209" s="70" t="s">
        <v>230</v>
      </c>
      <c r="H209" s="70" t="s">
        <v>641</v>
      </c>
      <c r="I209" s="70"/>
      <c r="J209" s="71"/>
      <c r="K209" s="71"/>
      <c r="L209" s="71"/>
      <c r="M209" s="71"/>
      <c r="N209" s="71"/>
      <c r="O209" s="71"/>
      <c r="P209" s="71"/>
      <c r="Q209" s="71"/>
      <c r="R209" s="71">
        <f>R210</f>
        <v>0</v>
      </c>
      <c r="S209" s="71">
        <f t="shared" si="290"/>
        <v>96083</v>
      </c>
      <c r="T209" s="71">
        <f t="shared" si="290"/>
        <v>96083</v>
      </c>
    </row>
    <row r="210" spans="1:20" s="1" customFormat="1" ht="40.5" customHeight="1" x14ac:dyDescent="0.25">
      <c r="A210" s="206" t="s">
        <v>643</v>
      </c>
      <c r="B210" s="207"/>
      <c r="C210" s="182"/>
      <c r="D210" s="182"/>
      <c r="E210" s="33">
        <v>852</v>
      </c>
      <c r="F210" s="70" t="s">
        <v>253</v>
      </c>
      <c r="G210" s="70" t="s">
        <v>230</v>
      </c>
      <c r="H210" s="70" t="s">
        <v>644</v>
      </c>
      <c r="I210" s="70"/>
      <c r="J210" s="71"/>
      <c r="K210" s="71"/>
      <c r="L210" s="71"/>
      <c r="M210" s="71"/>
      <c r="N210" s="71"/>
      <c r="O210" s="71"/>
      <c r="P210" s="71"/>
      <c r="Q210" s="71"/>
      <c r="R210" s="71">
        <f>R211</f>
        <v>0</v>
      </c>
      <c r="S210" s="71">
        <f t="shared" si="290"/>
        <v>96083</v>
      </c>
      <c r="T210" s="71">
        <f t="shared" si="290"/>
        <v>96083</v>
      </c>
    </row>
    <row r="211" spans="1:20" s="1" customFormat="1" ht="25.5" customHeight="1" x14ac:dyDescent="0.25">
      <c r="A211" s="173"/>
      <c r="B211" s="182" t="s">
        <v>367</v>
      </c>
      <c r="C211" s="182"/>
      <c r="D211" s="182"/>
      <c r="E211" s="33">
        <v>852</v>
      </c>
      <c r="F211" s="70" t="s">
        <v>253</v>
      </c>
      <c r="G211" s="70" t="s">
        <v>230</v>
      </c>
      <c r="H211" s="70" t="s">
        <v>644</v>
      </c>
      <c r="I211" s="70" t="s">
        <v>368</v>
      </c>
      <c r="J211" s="71"/>
      <c r="K211" s="71"/>
      <c r="L211" s="71"/>
      <c r="M211" s="71"/>
      <c r="N211" s="71"/>
      <c r="O211" s="71"/>
      <c r="P211" s="71"/>
      <c r="Q211" s="71"/>
      <c r="R211" s="71">
        <f>R212</f>
        <v>0</v>
      </c>
      <c r="S211" s="71">
        <f t="shared" si="290"/>
        <v>96083</v>
      </c>
      <c r="T211" s="71">
        <f t="shared" si="290"/>
        <v>96083</v>
      </c>
    </row>
    <row r="212" spans="1:20" s="1" customFormat="1" ht="12.75" customHeight="1" x14ac:dyDescent="0.25">
      <c r="A212" s="173"/>
      <c r="B212" s="186" t="s">
        <v>390</v>
      </c>
      <c r="C212" s="182"/>
      <c r="D212" s="182"/>
      <c r="E212" s="33">
        <v>852</v>
      </c>
      <c r="F212" s="70" t="s">
        <v>253</v>
      </c>
      <c r="G212" s="70" t="s">
        <v>230</v>
      </c>
      <c r="H212" s="70" t="s">
        <v>644</v>
      </c>
      <c r="I212" s="70" t="s">
        <v>391</v>
      </c>
      <c r="J212" s="71"/>
      <c r="K212" s="71"/>
      <c r="L212" s="71"/>
      <c r="M212" s="71"/>
      <c r="N212" s="71"/>
      <c r="O212" s="71"/>
      <c r="P212" s="71"/>
      <c r="Q212" s="71"/>
      <c r="R212" s="71"/>
      <c r="S212" s="71">
        <v>96083</v>
      </c>
      <c r="T212" s="71">
        <f>R212+S212</f>
        <v>96083</v>
      </c>
    </row>
    <row r="213" spans="1:20" s="66" customFormat="1" ht="12.75" customHeight="1" x14ac:dyDescent="0.25">
      <c r="A213" s="226" t="s">
        <v>358</v>
      </c>
      <c r="B213" s="226"/>
      <c r="C213" s="183"/>
      <c r="D213" s="183"/>
      <c r="E213" s="33">
        <v>852</v>
      </c>
      <c r="F213" s="64" t="s">
        <v>359</v>
      </c>
      <c r="G213" s="64"/>
      <c r="H213" s="64"/>
      <c r="I213" s="64"/>
      <c r="J213" s="65">
        <f t="shared" ref="J213:T213" si="291">J214+J241+J321+J325</f>
        <v>118268949.22999999</v>
      </c>
      <c r="K213" s="65">
        <f t="shared" si="291"/>
        <v>2239500</v>
      </c>
      <c r="L213" s="65">
        <f t="shared" si="291"/>
        <v>120508449.22999999</v>
      </c>
      <c r="M213" s="65">
        <f t="shared" si="291"/>
        <v>187536</v>
      </c>
      <c r="N213" s="65">
        <f t="shared" si="291"/>
        <v>120695985.22999999</v>
      </c>
      <c r="O213" s="65">
        <f t="shared" si="291"/>
        <v>0</v>
      </c>
      <c r="P213" s="65">
        <f t="shared" si="291"/>
        <v>120695985.22999999</v>
      </c>
      <c r="Q213" s="65">
        <f t="shared" si="291"/>
        <v>1450410</v>
      </c>
      <c r="R213" s="65">
        <f t="shared" si="291"/>
        <v>122146395.22999999</v>
      </c>
      <c r="S213" s="65">
        <f t="shared" si="291"/>
        <v>605000</v>
      </c>
      <c r="T213" s="65">
        <f t="shared" si="291"/>
        <v>122751395.22999999</v>
      </c>
    </row>
    <row r="214" spans="1:20" s="69" customFormat="1" ht="12.75" hidden="1" customHeight="1" x14ac:dyDescent="0.25">
      <c r="A214" s="228" t="s">
        <v>360</v>
      </c>
      <c r="B214" s="228"/>
      <c r="C214" s="188"/>
      <c r="D214" s="188"/>
      <c r="E214" s="33">
        <v>852</v>
      </c>
      <c r="F214" s="67" t="s">
        <v>359</v>
      </c>
      <c r="G214" s="67" t="s">
        <v>230</v>
      </c>
      <c r="H214" s="67"/>
      <c r="I214" s="67"/>
      <c r="J214" s="68">
        <f>J215+J223</f>
        <v>19548220</v>
      </c>
      <c r="K214" s="68">
        <f t="shared" ref="K214" si="292">K215+K223</f>
        <v>-300000</v>
      </c>
      <c r="L214" s="68">
        <f>L215+L223+L235+L238</f>
        <v>19248220</v>
      </c>
      <c r="M214" s="68">
        <f t="shared" ref="M214:T214" si="293">M215+M223+M235+M238</f>
        <v>300000</v>
      </c>
      <c r="N214" s="68">
        <f t="shared" si="293"/>
        <v>19548220</v>
      </c>
      <c r="O214" s="68">
        <f t="shared" si="293"/>
        <v>0</v>
      </c>
      <c r="P214" s="68">
        <f t="shared" si="293"/>
        <v>19548220</v>
      </c>
      <c r="Q214" s="68">
        <f t="shared" si="293"/>
        <v>0</v>
      </c>
      <c r="R214" s="68">
        <f t="shared" si="293"/>
        <v>19548220</v>
      </c>
      <c r="S214" s="68">
        <f t="shared" si="293"/>
        <v>0</v>
      </c>
      <c r="T214" s="68">
        <f t="shared" si="293"/>
        <v>19548220</v>
      </c>
    </row>
    <row r="215" spans="1:20" s="1" customFormat="1" ht="12.75" hidden="1" customHeight="1" x14ac:dyDescent="0.25">
      <c r="A215" s="224" t="s">
        <v>361</v>
      </c>
      <c r="B215" s="224"/>
      <c r="C215" s="182"/>
      <c r="D215" s="182"/>
      <c r="E215" s="33">
        <v>852</v>
      </c>
      <c r="F215" s="70" t="s">
        <v>359</v>
      </c>
      <c r="G215" s="70" t="s">
        <v>230</v>
      </c>
      <c r="H215" s="70" t="s">
        <v>362</v>
      </c>
      <c r="I215" s="70"/>
      <c r="J215" s="71">
        <f>J216</f>
        <v>18669300</v>
      </c>
      <c r="K215" s="71">
        <f t="shared" ref="K215:T215" si="294">K216</f>
        <v>0</v>
      </c>
      <c r="L215" s="71">
        <f t="shared" si="294"/>
        <v>18669300</v>
      </c>
      <c r="M215" s="71">
        <f t="shared" si="294"/>
        <v>0</v>
      </c>
      <c r="N215" s="71">
        <f t="shared" si="294"/>
        <v>18669300</v>
      </c>
      <c r="O215" s="71">
        <f t="shared" si="294"/>
        <v>0</v>
      </c>
      <c r="P215" s="71">
        <f t="shared" si="294"/>
        <v>18669300</v>
      </c>
      <c r="Q215" s="71">
        <f t="shared" si="294"/>
        <v>0</v>
      </c>
      <c r="R215" s="71">
        <f t="shared" si="294"/>
        <v>18669300</v>
      </c>
      <c r="S215" s="71">
        <f t="shared" si="294"/>
        <v>0</v>
      </c>
      <c r="T215" s="71">
        <f t="shared" si="294"/>
        <v>18669300</v>
      </c>
    </row>
    <row r="216" spans="1:20" s="1" customFormat="1" ht="12.75" hidden="1" customHeight="1" x14ac:dyDescent="0.25">
      <c r="A216" s="224" t="s">
        <v>363</v>
      </c>
      <c r="B216" s="224"/>
      <c r="C216" s="182"/>
      <c r="D216" s="182"/>
      <c r="E216" s="33">
        <v>852</v>
      </c>
      <c r="F216" s="70" t="s">
        <v>359</v>
      </c>
      <c r="G216" s="70" t="s">
        <v>230</v>
      </c>
      <c r="H216" s="70" t="s">
        <v>364</v>
      </c>
      <c r="I216" s="70"/>
      <c r="J216" s="71">
        <f>J217+J220</f>
        <v>18669300</v>
      </c>
      <c r="K216" s="71">
        <f t="shared" ref="K216:T216" si="295">K217+K220</f>
        <v>0</v>
      </c>
      <c r="L216" s="71">
        <f t="shared" si="295"/>
        <v>18669300</v>
      </c>
      <c r="M216" s="71">
        <f t="shared" si="295"/>
        <v>0</v>
      </c>
      <c r="N216" s="71">
        <f t="shared" si="295"/>
        <v>18669300</v>
      </c>
      <c r="O216" s="71">
        <f t="shared" si="295"/>
        <v>0</v>
      </c>
      <c r="P216" s="71">
        <f t="shared" si="295"/>
        <v>18669300</v>
      </c>
      <c r="Q216" s="71">
        <f t="shared" si="295"/>
        <v>0</v>
      </c>
      <c r="R216" s="71">
        <f t="shared" si="295"/>
        <v>18669300</v>
      </c>
      <c r="S216" s="71">
        <f t="shared" si="295"/>
        <v>0</v>
      </c>
      <c r="T216" s="71">
        <f t="shared" si="295"/>
        <v>18669300</v>
      </c>
    </row>
    <row r="217" spans="1:20" s="1" customFormat="1" ht="12.75" hidden="1" customHeight="1" x14ac:dyDescent="0.25">
      <c r="A217" s="224" t="s">
        <v>365</v>
      </c>
      <c r="B217" s="224"/>
      <c r="C217" s="182"/>
      <c r="D217" s="182"/>
      <c r="E217" s="33">
        <v>852</v>
      </c>
      <c r="F217" s="70" t="s">
        <v>359</v>
      </c>
      <c r="G217" s="70" t="s">
        <v>230</v>
      </c>
      <c r="H217" s="70" t="s">
        <v>366</v>
      </c>
      <c r="I217" s="70"/>
      <c r="J217" s="71">
        <f t="shared" ref="J217:T218" si="296">J218</f>
        <v>6225700</v>
      </c>
      <c r="K217" s="71">
        <f t="shared" si="296"/>
        <v>0</v>
      </c>
      <c r="L217" s="71">
        <f t="shared" si="296"/>
        <v>6225700</v>
      </c>
      <c r="M217" s="71">
        <f t="shared" si="296"/>
        <v>0</v>
      </c>
      <c r="N217" s="71">
        <f t="shared" si="296"/>
        <v>6225700</v>
      </c>
      <c r="O217" s="71">
        <f t="shared" si="296"/>
        <v>0</v>
      </c>
      <c r="P217" s="71">
        <f t="shared" si="296"/>
        <v>6225700</v>
      </c>
      <c r="Q217" s="71">
        <f t="shared" si="296"/>
        <v>0</v>
      </c>
      <c r="R217" s="71">
        <f t="shared" si="296"/>
        <v>6225700</v>
      </c>
      <c r="S217" s="71">
        <f t="shared" si="296"/>
        <v>0</v>
      </c>
      <c r="T217" s="71">
        <f t="shared" si="296"/>
        <v>6225700</v>
      </c>
    </row>
    <row r="218" spans="1:20" s="1" customFormat="1" ht="38.25" hidden="1" x14ac:dyDescent="0.25">
      <c r="A218" s="182"/>
      <c r="B218" s="182" t="s">
        <v>367</v>
      </c>
      <c r="C218" s="182"/>
      <c r="D218" s="182"/>
      <c r="E218" s="33">
        <v>852</v>
      </c>
      <c r="F218" s="70" t="s">
        <v>359</v>
      </c>
      <c r="G218" s="70" t="s">
        <v>230</v>
      </c>
      <c r="H218" s="70" t="s">
        <v>366</v>
      </c>
      <c r="I218" s="70" t="s">
        <v>368</v>
      </c>
      <c r="J218" s="71">
        <f t="shared" si="296"/>
        <v>6225700</v>
      </c>
      <c r="K218" s="71">
        <f t="shared" si="296"/>
        <v>0</v>
      </c>
      <c r="L218" s="71">
        <f t="shared" si="296"/>
        <v>6225700</v>
      </c>
      <c r="M218" s="71">
        <f t="shared" si="296"/>
        <v>0</v>
      </c>
      <c r="N218" s="71">
        <f t="shared" si="296"/>
        <v>6225700</v>
      </c>
      <c r="O218" s="71">
        <f t="shared" si="296"/>
        <v>0</v>
      </c>
      <c r="P218" s="71">
        <f t="shared" si="296"/>
        <v>6225700</v>
      </c>
      <c r="Q218" s="71">
        <f t="shared" si="296"/>
        <v>0</v>
      </c>
      <c r="R218" s="71">
        <f t="shared" si="296"/>
        <v>6225700</v>
      </c>
      <c r="S218" s="71">
        <f t="shared" si="296"/>
        <v>0</v>
      </c>
      <c r="T218" s="71">
        <f t="shared" si="296"/>
        <v>6225700</v>
      </c>
    </row>
    <row r="219" spans="1:20" s="1" customFormat="1" ht="38.25" hidden="1" x14ac:dyDescent="0.25">
      <c r="A219" s="182"/>
      <c r="B219" s="182" t="s">
        <v>369</v>
      </c>
      <c r="C219" s="182"/>
      <c r="D219" s="182"/>
      <c r="E219" s="33">
        <v>852</v>
      </c>
      <c r="F219" s="70" t="s">
        <v>359</v>
      </c>
      <c r="G219" s="70" t="s">
        <v>230</v>
      </c>
      <c r="H219" s="70" t="s">
        <v>366</v>
      </c>
      <c r="I219" s="70" t="s">
        <v>370</v>
      </c>
      <c r="J219" s="71">
        <v>6225700</v>
      </c>
      <c r="K219" s="71"/>
      <c r="L219" s="71">
        <f t="shared" si="254"/>
        <v>6225700</v>
      </c>
      <c r="M219" s="71"/>
      <c r="N219" s="71">
        <f t="shared" ref="N219" si="297">L219+M219</f>
        <v>6225700</v>
      </c>
      <c r="O219" s="71"/>
      <c r="P219" s="71">
        <f t="shared" ref="P219" si="298">N219+O219</f>
        <v>6225700</v>
      </c>
      <c r="Q219" s="71"/>
      <c r="R219" s="71">
        <f t="shared" ref="R219" si="299">P219+Q219</f>
        <v>6225700</v>
      </c>
      <c r="S219" s="71"/>
      <c r="T219" s="71">
        <f t="shared" ref="T219" si="300">R219+S219</f>
        <v>6225700</v>
      </c>
    </row>
    <row r="220" spans="1:20" s="1" customFormat="1" ht="12.75" hidden="1" customHeight="1" x14ac:dyDescent="0.25">
      <c r="A220" s="224" t="s">
        <v>371</v>
      </c>
      <c r="B220" s="224"/>
      <c r="C220" s="182"/>
      <c r="D220" s="182"/>
      <c r="E220" s="33">
        <v>852</v>
      </c>
      <c r="F220" s="70" t="s">
        <v>359</v>
      </c>
      <c r="G220" s="70" t="s">
        <v>230</v>
      </c>
      <c r="H220" s="70" t="s">
        <v>372</v>
      </c>
      <c r="I220" s="70"/>
      <c r="J220" s="71">
        <f>J222</f>
        <v>12443600</v>
      </c>
      <c r="K220" s="71">
        <f t="shared" ref="K220:T220" si="301">K222</f>
        <v>0</v>
      </c>
      <c r="L220" s="71">
        <f t="shared" si="301"/>
        <v>12443600</v>
      </c>
      <c r="M220" s="71">
        <f t="shared" si="301"/>
        <v>0</v>
      </c>
      <c r="N220" s="71">
        <f t="shared" si="301"/>
        <v>12443600</v>
      </c>
      <c r="O220" s="71">
        <f t="shared" si="301"/>
        <v>0</v>
      </c>
      <c r="P220" s="71">
        <f t="shared" si="301"/>
        <v>12443600</v>
      </c>
      <c r="Q220" s="71">
        <f t="shared" si="301"/>
        <v>0</v>
      </c>
      <c r="R220" s="71">
        <f t="shared" si="301"/>
        <v>12443600</v>
      </c>
      <c r="S220" s="71">
        <f t="shared" si="301"/>
        <v>0</v>
      </c>
      <c r="T220" s="71">
        <f t="shared" si="301"/>
        <v>12443600</v>
      </c>
    </row>
    <row r="221" spans="1:20" s="1" customFormat="1" ht="38.25" hidden="1" x14ac:dyDescent="0.25">
      <c r="A221" s="182"/>
      <c r="B221" s="182" t="s">
        <v>367</v>
      </c>
      <c r="C221" s="182"/>
      <c r="D221" s="182"/>
      <c r="E221" s="33">
        <v>852</v>
      </c>
      <c r="F221" s="70" t="s">
        <v>359</v>
      </c>
      <c r="G221" s="70" t="s">
        <v>230</v>
      </c>
      <c r="H221" s="70" t="s">
        <v>372</v>
      </c>
      <c r="I221" s="70" t="s">
        <v>368</v>
      </c>
      <c r="J221" s="71">
        <f>J222</f>
        <v>12443600</v>
      </c>
      <c r="K221" s="71">
        <f t="shared" ref="K221:T221" si="302">K222</f>
        <v>0</v>
      </c>
      <c r="L221" s="71">
        <f t="shared" si="302"/>
        <v>12443600</v>
      </c>
      <c r="M221" s="71">
        <f t="shared" si="302"/>
        <v>0</v>
      </c>
      <c r="N221" s="71">
        <f t="shared" si="302"/>
        <v>12443600</v>
      </c>
      <c r="O221" s="71">
        <f t="shared" si="302"/>
        <v>0</v>
      </c>
      <c r="P221" s="71">
        <f t="shared" si="302"/>
        <v>12443600</v>
      </c>
      <c r="Q221" s="71">
        <f t="shared" si="302"/>
        <v>0</v>
      </c>
      <c r="R221" s="71">
        <f t="shared" si="302"/>
        <v>12443600</v>
      </c>
      <c r="S221" s="71">
        <f t="shared" si="302"/>
        <v>0</v>
      </c>
      <c r="T221" s="71">
        <f t="shared" si="302"/>
        <v>12443600</v>
      </c>
    </row>
    <row r="222" spans="1:20" s="1" customFormat="1" ht="38.25" hidden="1" x14ac:dyDescent="0.25">
      <c r="A222" s="182"/>
      <c r="B222" s="182" t="s">
        <v>369</v>
      </c>
      <c r="C222" s="182"/>
      <c r="D222" s="182"/>
      <c r="E222" s="33">
        <v>852</v>
      </c>
      <c r="F222" s="70" t="s">
        <v>359</v>
      </c>
      <c r="G222" s="70" t="s">
        <v>230</v>
      </c>
      <c r="H222" s="70" t="s">
        <v>372</v>
      </c>
      <c r="I222" s="70" t="s">
        <v>370</v>
      </c>
      <c r="J222" s="71">
        <v>12443600</v>
      </c>
      <c r="K222" s="71"/>
      <c r="L222" s="71">
        <f t="shared" si="254"/>
        <v>12443600</v>
      </c>
      <c r="M222" s="71"/>
      <c r="N222" s="71">
        <f t="shared" ref="N222" si="303">L222+M222</f>
        <v>12443600</v>
      </c>
      <c r="O222" s="71"/>
      <c r="P222" s="71">
        <f t="shared" ref="P222" si="304">N222+O222</f>
        <v>12443600</v>
      </c>
      <c r="Q222" s="71"/>
      <c r="R222" s="71">
        <f t="shared" ref="R222" si="305">P222+Q222</f>
        <v>12443600</v>
      </c>
      <c r="S222" s="71"/>
      <c r="T222" s="71">
        <f t="shared" ref="T222" si="306">R222+S222</f>
        <v>12443600</v>
      </c>
    </row>
    <row r="223" spans="1:20" s="2" customFormat="1" ht="12.75" hidden="1" customHeight="1" x14ac:dyDescent="0.25">
      <c r="A223" s="224" t="s">
        <v>286</v>
      </c>
      <c r="B223" s="224"/>
      <c r="C223" s="182"/>
      <c r="D223" s="182"/>
      <c r="E223" s="33">
        <v>852</v>
      </c>
      <c r="F223" s="45" t="s">
        <v>359</v>
      </c>
      <c r="G223" s="45" t="s">
        <v>230</v>
      </c>
      <c r="H223" s="45" t="s">
        <v>373</v>
      </c>
      <c r="I223" s="45"/>
      <c r="J223" s="41">
        <f>J224</f>
        <v>878920</v>
      </c>
      <c r="K223" s="41">
        <f t="shared" ref="K223:T223" si="307">K224</f>
        <v>-300000</v>
      </c>
      <c r="L223" s="41">
        <f t="shared" si="307"/>
        <v>578920</v>
      </c>
      <c r="M223" s="41">
        <f t="shared" si="307"/>
        <v>0</v>
      </c>
      <c r="N223" s="41">
        <f t="shared" si="307"/>
        <v>578920</v>
      </c>
      <c r="O223" s="41">
        <f t="shared" si="307"/>
        <v>0</v>
      </c>
      <c r="P223" s="41">
        <f t="shared" si="307"/>
        <v>578920</v>
      </c>
      <c r="Q223" s="41">
        <f t="shared" si="307"/>
        <v>0</v>
      </c>
      <c r="R223" s="41">
        <f t="shared" si="307"/>
        <v>578920</v>
      </c>
      <c r="S223" s="41">
        <f t="shared" si="307"/>
        <v>0</v>
      </c>
      <c r="T223" s="41">
        <f t="shared" si="307"/>
        <v>578920</v>
      </c>
    </row>
    <row r="224" spans="1:20" s="1" customFormat="1" ht="12.75" hidden="1" customHeight="1" x14ac:dyDescent="0.25">
      <c r="A224" s="224" t="s">
        <v>288</v>
      </c>
      <c r="B224" s="224"/>
      <c r="C224" s="182"/>
      <c r="D224" s="182"/>
      <c r="E224" s="33">
        <v>852</v>
      </c>
      <c r="F224" s="70" t="s">
        <v>359</v>
      </c>
      <c r="G224" s="70" t="s">
        <v>230</v>
      </c>
      <c r="H224" s="70" t="s">
        <v>289</v>
      </c>
      <c r="I224" s="70"/>
      <c r="J224" s="71">
        <f>J230+J225</f>
        <v>878920</v>
      </c>
      <c r="K224" s="71">
        <f t="shared" ref="K224:T224" si="308">K230+K225</f>
        <v>-300000</v>
      </c>
      <c r="L224" s="71">
        <f t="shared" si="308"/>
        <v>578920</v>
      </c>
      <c r="M224" s="71">
        <f t="shared" si="308"/>
        <v>0</v>
      </c>
      <c r="N224" s="71">
        <f t="shared" si="308"/>
        <v>578920</v>
      </c>
      <c r="O224" s="71">
        <f t="shared" si="308"/>
        <v>0</v>
      </c>
      <c r="P224" s="71">
        <f t="shared" si="308"/>
        <v>578920</v>
      </c>
      <c r="Q224" s="71">
        <f t="shared" si="308"/>
        <v>0</v>
      </c>
      <c r="R224" s="71">
        <f t="shared" si="308"/>
        <v>578920</v>
      </c>
      <c r="S224" s="71">
        <f t="shared" si="308"/>
        <v>0</v>
      </c>
      <c r="T224" s="71">
        <f t="shared" si="308"/>
        <v>578920</v>
      </c>
    </row>
    <row r="225" spans="1:20" s="1" customFormat="1" ht="12.75" hidden="1" customHeight="1" x14ac:dyDescent="0.25">
      <c r="A225" s="224" t="s">
        <v>374</v>
      </c>
      <c r="B225" s="224"/>
      <c r="C225" s="182"/>
      <c r="D225" s="182"/>
      <c r="E225" s="33">
        <v>852</v>
      </c>
      <c r="F225" s="70" t="s">
        <v>359</v>
      </c>
      <c r="G225" s="70" t="s">
        <v>230</v>
      </c>
      <c r="H225" s="70" t="s">
        <v>375</v>
      </c>
      <c r="I225" s="70"/>
      <c r="J225" s="71">
        <f>J226+J228</f>
        <v>863000</v>
      </c>
      <c r="K225" s="71">
        <f t="shared" ref="K225:T225" si="309">K226+K228</f>
        <v>-300000</v>
      </c>
      <c r="L225" s="71">
        <f t="shared" si="309"/>
        <v>563000</v>
      </c>
      <c r="M225" s="71">
        <f t="shared" si="309"/>
        <v>0</v>
      </c>
      <c r="N225" s="71">
        <f t="shared" si="309"/>
        <v>563000</v>
      </c>
      <c r="O225" s="71">
        <f t="shared" si="309"/>
        <v>0</v>
      </c>
      <c r="P225" s="71">
        <f t="shared" si="309"/>
        <v>563000</v>
      </c>
      <c r="Q225" s="71">
        <f t="shared" si="309"/>
        <v>0</v>
      </c>
      <c r="R225" s="71">
        <f t="shared" si="309"/>
        <v>563000</v>
      </c>
      <c r="S225" s="71">
        <f t="shared" si="309"/>
        <v>0</v>
      </c>
      <c r="T225" s="71">
        <f t="shared" si="309"/>
        <v>563000</v>
      </c>
    </row>
    <row r="226" spans="1:20" s="1" customFormat="1" ht="12.75" hidden="1" x14ac:dyDescent="0.25">
      <c r="A226" s="182"/>
      <c r="B226" s="182" t="s">
        <v>376</v>
      </c>
      <c r="C226" s="182"/>
      <c r="D226" s="182"/>
      <c r="E226" s="33">
        <v>852</v>
      </c>
      <c r="F226" s="70" t="s">
        <v>359</v>
      </c>
      <c r="G226" s="70" t="s">
        <v>230</v>
      </c>
      <c r="H226" s="70" t="s">
        <v>375</v>
      </c>
      <c r="I226" s="70" t="s">
        <v>377</v>
      </c>
      <c r="J226" s="71">
        <f t="shared" ref="J226:T226" si="310">J227</f>
        <v>863000</v>
      </c>
      <c r="K226" s="71">
        <f t="shared" si="310"/>
        <v>-863000</v>
      </c>
      <c r="L226" s="71">
        <f t="shared" si="310"/>
        <v>0</v>
      </c>
      <c r="M226" s="71">
        <f t="shared" si="310"/>
        <v>0</v>
      </c>
      <c r="N226" s="71">
        <f t="shared" si="310"/>
        <v>0</v>
      </c>
      <c r="O226" s="71">
        <f t="shared" si="310"/>
        <v>0</v>
      </c>
      <c r="P226" s="71">
        <f t="shared" si="310"/>
        <v>0</v>
      </c>
      <c r="Q226" s="71">
        <f t="shared" si="310"/>
        <v>0</v>
      </c>
      <c r="R226" s="71">
        <f t="shared" si="310"/>
        <v>0</v>
      </c>
      <c r="S226" s="71">
        <f t="shared" si="310"/>
        <v>0</v>
      </c>
      <c r="T226" s="71">
        <f t="shared" si="310"/>
        <v>0</v>
      </c>
    </row>
    <row r="227" spans="1:20" s="1" customFormat="1" ht="25.5" hidden="1" x14ac:dyDescent="0.25">
      <c r="A227" s="72"/>
      <c r="B227" s="182" t="s">
        <v>378</v>
      </c>
      <c r="C227" s="182"/>
      <c r="D227" s="182"/>
      <c r="E227" s="33">
        <v>852</v>
      </c>
      <c r="F227" s="70" t="s">
        <v>359</v>
      </c>
      <c r="G227" s="70" t="s">
        <v>230</v>
      </c>
      <c r="H227" s="70" t="s">
        <v>375</v>
      </c>
      <c r="I227" s="70" t="s">
        <v>379</v>
      </c>
      <c r="J227" s="71">
        <v>863000</v>
      </c>
      <c r="K227" s="71">
        <v>-863000</v>
      </c>
      <c r="L227" s="71">
        <f t="shared" si="254"/>
        <v>0</v>
      </c>
      <c r="M227" s="71"/>
      <c r="N227" s="71">
        <f t="shared" ref="N227" si="311">L227+M227</f>
        <v>0</v>
      </c>
      <c r="O227" s="71"/>
      <c r="P227" s="71">
        <f t="shared" ref="P227" si="312">N227+O227</f>
        <v>0</v>
      </c>
      <c r="Q227" s="71"/>
      <c r="R227" s="71">
        <f t="shared" ref="R227" si="313">P227+Q227</f>
        <v>0</v>
      </c>
      <c r="S227" s="71"/>
      <c r="T227" s="71">
        <f t="shared" ref="T227" si="314">R227+S227</f>
        <v>0</v>
      </c>
    </row>
    <row r="228" spans="1:20" s="1" customFormat="1" ht="38.25" hidden="1" x14ac:dyDescent="0.25">
      <c r="A228" s="72"/>
      <c r="B228" s="182" t="s">
        <v>367</v>
      </c>
      <c r="C228" s="182"/>
      <c r="D228" s="182"/>
      <c r="E228" s="33">
        <v>852</v>
      </c>
      <c r="F228" s="70" t="s">
        <v>359</v>
      </c>
      <c r="G228" s="70" t="s">
        <v>230</v>
      </c>
      <c r="H228" s="70" t="s">
        <v>375</v>
      </c>
      <c r="I228" s="70" t="s">
        <v>368</v>
      </c>
      <c r="J228" s="71">
        <f>J229</f>
        <v>0</v>
      </c>
      <c r="K228" s="71">
        <f t="shared" ref="K228:T228" si="315">K229</f>
        <v>563000</v>
      </c>
      <c r="L228" s="71">
        <f t="shared" si="315"/>
        <v>563000</v>
      </c>
      <c r="M228" s="71">
        <f t="shared" si="315"/>
        <v>0</v>
      </c>
      <c r="N228" s="71">
        <f t="shared" si="315"/>
        <v>563000</v>
      </c>
      <c r="O228" s="71">
        <f t="shared" si="315"/>
        <v>0</v>
      </c>
      <c r="P228" s="71">
        <f t="shared" si="315"/>
        <v>563000</v>
      </c>
      <c r="Q228" s="71">
        <f t="shared" si="315"/>
        <v>0</v>
      </c>
      <c r="R228" s="71">
        <f t="shared" si="315"/>
        <v>563000</v>
      </c>
      <c r="S228" s="71">
        <f t="shared" si="315"/>
        <v>0</v>
      </c>
      <c r="T228" s="71">
        <f t="shared" si="315"/>
        <v>563000</v>
      </c>
    </row>
    <row r="229" spans="1:20" s="1" customFormat="1" ht="38.25" hidden="1" x14ac:dyDescent="0.25">
      <c r="A229" s="72"/>
      <c r="B229" s="182" t="s">
        <v>369</v>
      </c>
      <c r="C229" s="182"/>
      <c r="D229" s="182"/>
      <c r="E229" s="33">
        <v>852</v>
      </c>
      <c r="F229" s="70" t="s">
        <v>359</v>
      </c>
      <c r="G229" s="70" t="s">
        <v>230</v>
      </c>
      <c r="H229" s="70" t="s">
        <v>375</v>
      </c>
      <c r="I229" s="70" t="s">
        <v>370</v>
      </c>
      <c r="J229" s="71"/>
      <c r="K229" s="71">
        <f>863000-300000</f>
        <v>563000</v>
      </c>
      <c r="L229" s="71">
        <f t="shared" si="254"/>
        <v>563000</v>
      </c>
      <c r="M229" s="71"/>
      <c r="N229" s="71">
        <f t="shared" ref="N229" si="316">L229+M229</f>
        <v>563000</v>
      </c>
      <c r="O229" s="71"/>
      <c r="P229" s="71">
        <f t="shared" ref="P229" si="317">N229+O229</f>
        <v>563000</v>
      </c>
      <c r="Q229" s="71"/>
      <c r="R229" s="71">
        <f t="shared" ref="R229" si="318">P229+Q229</f>
        <v>563000</v>
      </c>
      <c r="S229" s="71"/>
      <c r="T229" s="71">
        <f t="shared" ref="T229" si="319">R229+S229</f>
        <v>563000</v>
      </c>
    </row>
    <row r="230" spans="1:20" s="1" customFormat="1" ht="12.75" hidden="1" customHeight="1" x14ac:dyDescent="0.25">
      <c r="A230" s="224" t="s">
        <v>380</v>
      </c>
      <c r="B230" s="224"/>
      <c r="C230" s="182"/>
      <c r="D230" s="182"/>
      <c r="E230" s="33">
        <v>852</v>
      </c>
      <c r="F230" s="70" t="s">
        <v>359</v>
      </c>
      <c r="G230" s="70" t="s">
        <v>230</v>
      </c>
      <c r="H230" s="70" t="s">
        <v>381</v>
      </c>
      <c r="I230" s="70"/>
      <c r="J230" s="71">
        <f>J231+J233</f>
        <v>15920</v>
      </c>
      <c r="K230" s="71">
        <f t="shared" ref="K230:T230" si="320">K231+K233</f>
        <v>0</v>
      </c>
      <c r="L230" s="71">
        <f t="shared" si="320"/>
        <v>15920</v>
      </c>
      <c r="M230" s="71">
        <f t="shared" si="320"/>
        <v>0</v>
      </c>
      <c r="N230" s="71">
        <f t="shared" si="320"/>
        <v>15920</v>
      </c>
      <c r="O230" s="71">
        <f t="shared" si="320"/>
        <v>0</v>
      </c>
      <c r="P230" s="71">
        <f t="shared" si="320"/>
        <v>15920</v>
      </c>
      <c r="Q230" s="71">
        <f t="shared" si="320"/>
        <v>0</v>
      </c>
      <c r="R230" s="71">
        <f t="shared" si="320"/>
        <v>15920</v>
      </c>
      <c r="S230" s="71">
        <f t="shared" si="320"/>
        <v>0</v>
      </c>
      <c r="T230" s="71">
        <f t="shared" si="320"/>
        <v>15920</v>
      </c>
    </row>
    <row r="231" spans="1:20" s="1" customFormat="1" ht="12.75" hidden="1" x14ac:dyDescent="0.25">
      <c r="A231" s="72"/>
      <c r="B231" s="182" t="s">
        <v>376</v>
      </c>
      <c r="C231" s="182"/>
      <c r="D231" s="182"/>
      <c r="E231" s="33">
        <v>852</v>
      </c>
      <c r="F231" s="70" t="s">
        <v>359</v>
      </c>
      <c r="G231" s="70" t="s">
        <v>230</v>
      </c>
      <c r="H231" s="70" t="s">
        <v>381</v>
      </c>
      <c r="I231" s="70" t="s">
        <v>377</v>
      </c>
      <c r="J231" s="71">
        <f t="shared" ref="J231:T231" si="321">J232</f>
        <v>15920</v>
      </c>
      <c r="K231" s="71">
        <f t="shared" si="321"/>
        <v>-15920</v>
      </c>
      <c r="L231" s="71">
        <f t="shared" si="321"/>
        <v>0</v>
      </c>
      <c r="M231" s="71">
        <f t="shared" si="321"/>
        <v>0</v>
      </c>
      <c r="N231" s="71">
        <f t="shared" si="321"/>
        <v>0</v>
      </c>
      <c r="O231" s="71">
        <f t="shared" si="321"/>
        <v>0</v>
      </c>
      <c r="P231" s="71">
        <f t="shared" si="321"/>
        <v>0</v>
      </c>
      <c r="Q231" s="71">
        <f t="shared" si="321"/>
        <v>0</v>
      </c>
      <c r="R231" s="71">
        <f t="shared" si="321"/>
        <v>0</v>
      </c>
      <c r="S231" s="71">
        <f t="shared" si="321"/>
        <v>0</v>
      </c>
      <c r="T231" s="71">
        <f t="shared" si="321"/>
        <v>0</v>
      </c>
    </row>
    <row r="232" spans="1:20" s="1" customFormat="1" ht="25.5" hidden="1" x14ac:dyDescent="0.25">
      <c r="A232" s="72"/>
      <c r="B232" s="182" t="s">
        <v>382</v>
      </c>
      <c r="C232" s="182"/>
      <c r="D232" s="182"/>
      <c r="E232" s="33">
        <v>852</v>
      </c>
      <c r="F232" s="70" t="s">
        <v>359</v>
      </c>
      <c r="G232" s="70" t="s">
        <v>230</v>
      </c>
      <c r="H232" s="70" t="s">
        <v>381</v>
      </c>
      <c r="I232" s="70" t="s">
        <v>383</v>
      </c>
      <c r="J232" s="71">
        <v>15920</v>
      </c>
      <c r="K232" s="71">
        <v>-15920</v>
      </c>
      <c r="L232" s="71">
        <f t="shared" si="254"/>
        <v>0</v>
      </c>
      <c r="M232" s="71"/>
      <c r="N232" s="71">
        <f t="shared" ref="N232" si="322">L232+M232</f>
        <v>0</v>
      </c>
      <c r="O232" s="71"/>
      <c r="P232" s="71">
        <f t="shared" ref="P232" si="323">N232+O232</f>
        <v>0</v>
      </c>
      <c r="Q232" s="71"/>
      <c r="R232" s="71">
        <f t="shared" ref="R232" si="324">P232+Q232</f>
        <v>0</v>
      </c>
      <c r="S232" s="71"/>
      <c r="T232" s="71">
        <f t="shared" ref="T232" si="325">R232+S232</f>
        <v>0</v>
      </c>
    </row>
    <row r="233" spans="1:20" s="1" customFormat="1" ht="38.25" hidden="1" x14ac:dyDescent="0.25">
      <c r="A233" s="72"/>
      <c r="B233" s="182" t="s">
        <v>367</v>
      </c>
      <c r="C233" s="182"/>
      <c r="D233" s="182"/>
      <c r="E233" s="33">
        <v>852</v>
      </c>
      <c r="F233" s="70" t="s">
        <v>359</v>
      </c>
      <c r="G233" s="70" t="s">
        <v>230</v>
      </c>
      <c r="H233" s="70" t="s">
        <v>381</v>
      </c>
      <c r="I233" s="70" t="s">
        <v>368</v>
      </c>
      <c r="J233" s="71">
        <f>J234</f>
        <v>0</v>
      </c>
      <c r="K233" s="71">
        <f t="shared" ref="K233:T233" si="326">K234</f>
        <v>15920</v>
      </c>
      <c r="L233" s="71">
        <f t="shared" si="326"/>
        <v>15920</v>
      </c>
      <c r="M233" s="71">
        <f t="shared" si="326"/>
        <v>0</v>
      </c>
      <c r="N233" s="71">
        <f t="shared" si="326"/>
        <v>15920</v>
      </c>
      <c r="O233" s="71">
        <f t="shared" si="326"/>
        <v>0</v>
      </c>
      <c r="P233" s="71">
        <f t="shared" si="326"/>
        <v>15920</v>
      </c>
      <c r="Q233" s="71">
        <f t="shared" si="326"/>
        <v>0</v>
      </c>
      <c r="R233" s="71">
        <f t="shared" si="326"/>
        <v>15920</v>
      </c>
      <c r="S233" s="71">
        <f t="shared" si="326"/>
        <v>0</v>
      </c>
      <c r="T233" s="71">
        <f t="shared" si="326"/>
        <v>15920</v>
      </c>
    </row>
    <row r="234" spans="1:20" s="1" customFormat="1" ht="38.25" hidden="1" x14ac:dyDescent="0.25">
      <c r="A234" s="72"/>
      <c r="B234" s="182" t="s">
        <v>369</v>
      </c>
      <c r="C234" s="182"/>
      <c r="D234" s="182"/>
      <c r="E234" s="33">
        <v>852</v>
      </c>
      <c r="F234" s="70" t="s">
        <v>359</v>
      </c>
      <c r="G234" s="70" t="s">
        <v>230</v>
      </c>
      <c r="H234" s="70" t="s">
        <v>381</v>
      </c>
      <c r="I234" s="70" t="s">
        <v>370</v>
      </c>
      <c r="J234" s="71"/>
      <c r="K234" s="71">
        <f>15920</f>
        <v>15920</v>
      </c>
      <c r="L234" s="71">
        <f t="shared" si="254"/>
        <v>15920</v>
      </c>
      <c r="M234" s="71"/>
      <c r="N234" s="71">
        <f t="shared" ref="N234" si="327">L234+M234</f>
        <v>15920</v>
      </c>
      <c r="O234" s="71"/>
      <c r="P234" s="71">
        <f t="shared" ref="P234" si="328">N234+O234</f>
        <v>15920</v>
      </c>
      <c r="Q234" s="71"/>
      <c r="R234" s="71">
        <f t="shared" ref="R234" si="329">P234+Q234</f>
        <v>15920</v>
      </c>
      <c r="S234" s="71"/>
      <c r="T234" s="71">
        <f t="shared" ref="T234" si="330">R234+S234</f>
        <v>15920</v>
      </c>
    </row>
    <row r="235" spans="1:20" s="1" customFormat="1" ht="12.75" hidden="1" customHeight="1" x14ac:dyDescent="0.25">
      <c r="A235" s="224" t="s">
        <v>386</v>
      </c>
      <c r="B235" s="224"/>
      <c r="C235" s="182"/>
      <c r="D235" s="182"/>
      <c r="E235" s="33">
        <v>852</v>
      </c>
      <c r="F235" s="45" t="s">
        <v>359</v>
      </c>
      <c r="G235" s="70" t="s">
        <v>230</v>
      </c>
      <c r="H235" s="45" t="s">
        <v>387</v>
      </c>
      <c r="I235" s="70"/>
      <c r="J235" s="71">
        <f t="shared" ref="J235:T236" si="331">J236</f>
        <v>1685000</v>
      </c>
      <c r="K235" s="71">
        <f t="shared" si="331"/>
        <v>0</v>
      </c>
      <c r="L235" s="71">
        <f t="shared" si="331"/>
        <v>0</v>
      </c>
      <c r="M235" s="71">
        <f t="shared" si="331"/>
        <v>200000</v>
      </c>
      <c r="N235" s="71">
        <f t="shared" si="331"/>
        <v>200000</v>
      </c>
      <c r="O235" s="71">
        <f t="shared" si="331"/>
        <v>0</v>
      </c>
      <c r="P235" s="71">
        <f t="shared" si="331"/>
        <v>200000</v>
      </c>
      <c r="Q235" s="71">
        <f t="shared" si="331"/>
        <v>0</v>
      </c>
      <c r="R235" s="71">
        <f t="shared" si="331"/>
        <v>200000</v>
      </c>
      <c r="S235" s="71">
        <f t="shared" si="331"/>
        <v>0</v>
      </c>
      <c r="T235" s="71">
        <f t="shared" si="331"/>
        <v>200000</v>
      </c>
    </row>
    <row r="236" spans="1:20" s="1" customFormat="1" ht="12.75" hidden="1" customHeight="1" x14ac:dyDescent="0.25">
      <c r="A236" s="182"/>
      <c r="B236" s="182" t="s">
        <v>367</v>
      </c>
      <c r="C236" s="182"/>
      <c r="D236" s="182"/>
      <c r="E236" s="33">
        <v>852</v>
      </c>
      <c r="F236" s="70" t="s">
        <v>359</v>
      </c>
      <c r="G236" s="70" t="s">
        <v>230</v>
      </c>
      <c r="H236" s="45" t="s">
        <v>387</v>
      </c>
      <c r="I236" s="70" t="s">
        <v>368</v>
      </c>
      <c r="J236" s="71">
        <f t="shared" si="331"/>
        <v>1685000</v>
      </c>
      <c r="K236" s="71">
        <f t="shared" si="331"/>
        <v>0</v>
      </c>
      <c r="L236" s="71">
        <f t="shared" si="331"/>
        <v>0</v>
      </c>
      <c r="M236" s="71">
        <f t="shared" si="331"/>
        <v>200000</v>
      </c>
      <c r="N236" s="71">
        <f t="shared" si="331"/>
        <v>200000</v>
      </c>
      <c r="O236" s="71">
        <f t="shared" si="331"/>
        <v>0</v>
      </c>
      <c r="P236" s="71">
        <f t="shared" si="331"/>
        <v>200000</v>
      </c>
      <c r="Q236" s="71">
        <f t="shared" si="331"/>
        <v>0</v>
      </c>
      <c r="R236" s="71">
        <f t="shared" si="331"/>
        <v>200000</v>
      </c>
      <c r="S236" s="71">
        <f t="shared" si="331"/>
        <v>0</v>
      </c>
      <c r="T236" s="71">
        <f t="shared" si="331"/>
        <v>200000</v>
      </c>
    </row>
    <row r="237" spans="1:20" s="1" customFormat="1" ht="12.75" hidden="1" customHeight="1" x14ac:dyDescent="0.25">
      <c r="A237" s="186"/>
      <c r="B237" s="186" t="s">
        <v>390</v>
      </c>
      <c r="C237" s="186"/>
      <c r="D237" s="186"/>
      <c r="E237" s="33">
        <v>852</v>
      </c>
      <c r="F237" s="70" t="s">
        <v>359</v>
      </c>
      <c r="G237" s="70" t="s">
        <v>230</v>
      </c>
      <c r="H237" s="45" t="s">
        <v>387</v>
      </c>
      <c r="I237" s="70" t="s">
        <v>391</v>
      </c>
      <c r="J237" s="71">
        <v>1685000</v>
      </c>
      <c r="K237" s="71"/>
      <c r="L237" s="71">
        <v>0</v>
      </c>
      <c r="M237" s="71">
        <v>200000</v>
      </c>
      <c r="N237" s="71">
        <f t="shared" ref="N237" si="332">L237+M237</f>
        <v>200000</v>
      </c>
      <c r="O237" s="71"/>
      <c r="P237" s="71">
        <f t="shared" ref="P237" si="333">N237+O237</f>
        <v>200000</v>
      </c>
      <c r="Q237" s="71"/>
      <c r="R237" s="71">
        <f t="shared" ref="R237" si="334">P237+Q237</f>
        <v>200000</v>
      </c>
      <c r="S237" s="71"/>
      <c r="T237" s="71">
        <f t="shared" ref="T237" si="335">R237+S237</f>
        <v>200000</v>
      </c>
    </row>
    <row r="238" spans="1:20" s="1" customFormat="1" ht="12.75" hidden="1" customHeight="1" x14ac:dyDescent="0.25">
      <c r="A238" s="224" t="s">
        <v>392</v>
      </c>
      <c r="B238" s="224"/>
      <c r="C238" s="182"/>
      <c r="D238" s="182"/>
      <c r="E238" s="33">
        <v>852</v>
      </c>
      <c r="F238" s="45" t="s">
        <v>359</v>
      </c>
      <c r="G238" s="45" t="s">
        <v>230</v>
      </c>
      <c r="H238" s="45" t="s">
        <v>393</v>
      </c>
      <c r="I238" s="70"/>
      <c r="J238" s="71">
        <f t="shared" ref="J238:T239" si="336">J239</f>
        <v>0</v>
      </c>
      <c r="K238" s="71">
        <f t="shared" si="336"/>
        <v>0</v>
      </c>
      <c r="L238" s="71">
        <f t="shared" si="336"/>
        <v>0</v>
      </c>
      <c r="M238" s="71">
        <f t="shared" si="336"/>
        <v>100000</v>
      </c>
      <c r="N238" s="71">
        <f t="shared" si="336"/>
        <v>100000</v>
      </c>
      <c r="O238" s="71">
        <f t="shared" si="336"/>
        <v>0</v>
      </c>
      <c r="P238" s="71">
        <f t="shared" si="336"/>
        <v>100000</v>
      </c>
      <c r="Q238" s="71">
        <f t="shared" si="336"/>
        <v>0</v>
      </c>
      <c r="R238" s="71">
        <f t="shared" si="336"/>
        <v>100000</v>
      </c>
      <c r="S238" s="71">
        <f t="shared" si="336"/>
        <v>0</v>
      </c>
      <c r="T238" s="71">
        <f t="shared" si="336"/>
        <v>100000</v>
      </c>
    </row>
    <row r="239" spans="1:20" s="1" customFormat="1" ht="38.25" hidden="1" x14ac:dyDescent="0.25">
      <c r="A239" s="182"/>
      <c r="B239" s="182" t="s">
        <v>367</v>
      </c>
      <c r="C239" s="182"/>
      <c r="D239" s="182"/>
      <c r="E239" s="33">
        <v>852</v>
      </c>
      <c r="F239" s="70" t="s">
        <v>359</v>
      </c>
      <c r="G239" s="70" t="s">
        <v>230</v>
      </c>
      <c r="H239" s="45" t="s">
        <v>393</v>
      </c>
      <c r="I239" s="70" t="s">
        <v>368</v>
      </c>
      <c r="J239" s="71">
        <f t="shared" si="336"/>
        <v>0</v>
      </c>
      <c r="K239" s="71">
        <f t="shared" si="336"/>
        <v>0</v>
      </c>
      <c r="L239" s="71">
        <f t="shared" si="336"/>
        <v>0</v>
      </c>
      <c r="M239" s="71">
        <f t="shared" si="336"/>
        <v>100000</v>
      </c>
      <c r="N239" s="71">
        <f t="shared" si="336"/>
        <v>100000</v>
      </c>
      <c r="O239" s="71">
        <f t="shared" si="336"/>
        <v>0</v>
      </c>
      <c r="P239" s="71">
        <f t="shared" si="336"/>
        <v>100000</v>
      </c>
      <c r="Q239" s="71">
        <f t="shared" si="336"/>
        <v>0</v>
      </c>
      <c r="R239" s="71">
        <f t="shared" si="336"/>
        <v>100000</v>
      </c>
      <c r="S239" s="71">
        <f t="shared" si="336"/>
        <v>0</v>
      </c>
      <c r="T239" s="71">
        <f t="shared" si="336"/>
        <v>100000</v>
      </c>
    </row>
    <row r="240" spans="1:20" s="1" customFormat="1" ht="12.75" hidden="1" x14ac:dyDescent="0.25">
      <c r="A240" s="186"/>
      <c r="B240" s="186" t="s">
        <v>390</v>
      </c>
      <c r="C240" s="186"/>
      <c r="D240" s="186"/>
      <c r="E240" s="33">
        <v>852</v>
      </c>
      <c r="F240" s="70" t="s">
        <v>359</v>
      </c>
      <c r="G240" s="70" t="s">
        <v>230</v>
      </c>
      <c r="H240" s="45" t="s">
        <v>393</v>
      </c>
      <c r="I240" s="70" t="s">
        <v>391</v>
      </c>
      <c r="J240" s="71"/>
      <c r="K240" s="71"/>
      <c r="L240" s="71"/>
      <c r="M240" s="71">
        <v>100000</v>
      </c>
      <c r="N240" s="71">
        <f t="shared" ref="N240" si="337">L240+M240</f>
        <v>100000</v>
      </c>
      <c r="O240" s="71"/>
      <c r="P240" s="71">
        <f t="shared" ref="P240" si="338">N240+O240</f>
        <v>100000</v>
      </c>
      <c r="Q240" s="71"/>
      <c r="R240" s="71">
        <f t="shared" ref="R240" si="339">P240+Q240</f>
        <v>100000</v>
      </c>
      <c r="S240" s="71"/>
      <c r="T240" s="71">
        <f t="shared" ref="T240" si="340">R240+S240</f>
        <v>100000</v>
      </c>
    </row>
    <row r="241" spans="1:20" s="69" customFormat="1" ht="12.75" customHeight="1" x14ac:dyDescent="0.25">
      <c r="A241" s="228" t="s">
        <v>394</v>
      </c>
      <c r="B241" s="228"/>
      <c r="C241" s="188"/>
      <c r="D241" s="188"/>
      <c r="E241" s="33">
        <v>852</v>
      </c>
      <c r="F241" s="67" t="s">
        <v>359</v>
      </c>
      <c r="G241" s="67" t="s">
        <v>302</v>
      </c>
      <c r="H241" s="67"/>
      <c r="I241" s="67"/>
      <c r="J241" s="68">
        <f t="shared" ref="J241:T241" si="341">J242+J268+J279+J296+J300+J315+J318</f>
        <v>85290529.229999989</v>
      </c>
      <c r="K241" s="68">
        <f t="shared" si="341"/>
        <v>-327400</v>
      </c>
      <c r="L241" s="68">
        <f t="shared" si="341"/>
        <v>84963129.229999989</v>
      </c>
      <c r="M241" s="68">
        <f t="shared" si="341"/>
        <v>2563536</v>
      </c>
      <c r="N241" s="68">
        <f t="shared" si="341"/>
        <v>87526665.229999989</v>
      </c>
      <c r="O241" s="68">
        <f t="shared" si="341"/>
        <v>0</v>
      </c>
      <c r="P241" s="68">
        <f t="shared" si="341"/>
        <v>87526665.229999989</v>
      </c>
      <c r="Q241" s="68">
        <f t="shared" si="341"/>
        <v>1450410</v>
      </c>
      <c r="R241" s="68">
        <f t="shared" si="341"/>
        <v>88977075.229999989</v>
      </c>
      <c r="S241" s="68">
        <f t="shared" si="341"/>
        <v>605000</v>
      </c>
      <c r="T241" s="68">
        <f t="shared" si="341"/>
        <v>89582075.229999989</v>
      </c>
    </row>
    <row r="242" spans="1:20" s="1" customFormat="1" ht="12.75" hidden="1" x14ac:dyDescent="0.25">
      <c r="A242" s="224" t="s">
        <v>395</v>
      </c>
      <c r="B242" s="224"/>
      <c r="C242" s="182"/>
      <c r="D242" s="182"/>
      <c r="E242" s="33">
        <v>852</v>
      </c>
      <c r="F242" s="70" t="s">
        <v>359</v>
      </c>
      <c r="G242" s="70" t="s">
        <v>302</v>
      </c>
      <c r="H242" s="70" t="s">
        <v>396</v>
      </c>
      <c r="I242" s="70"/>
      <c r="J242" s="71">
        <f>J243</f>
        <v>14409500</v>
      </c>
      <c r="K242" s="71">
        <f t="shared" ref="K242:T242" si="342">K243</f>
        <v>0</v>
      </c>
      <c r="L242" s="71">
        <f t="shared" si="342"/>
        <v>14409500</v>
      </c>
      <c r="M242" s="71">
        <f t="shared" si="342"/>
        <v>0</v>
      </c>
      <c r="N242" s="71">
        <f t="shared" si="342"/>
        <v>14409500</v>
      </c>
      <c r="O242" s="71">
        <f t="shared" si="342"/>
        <v>0</v>
      </c>
      <c r="P242" s="71">
        <f t="shared" si="342"/>
        <v>14409500</v>
      </c>
      <c r="Q242" s="71">
        <f t="shared" si="342"/>
        <v>0</v>
      </c>
      <c r="R242" s="71">
        <f t="shared" si="342"/>
        <v>14409500</v>
      </c>
      <c r="S242" s="71">
        <f t="shared" si="342"/>
        <v>0</v>
      </c>
      <c r="T242" s="71">
        <f t="shared" si="342"/>
        <v>14409500</v>
      </c>
    </row>
    <row r="243" spans="1:20" s="1" customFormat="1" ht="12.75" hidden="1" x14ac:dyDescent="0.25">
      <c r="A243" s="224" t="s">
        <v>363</v>
      </c>
      <c r="B243" s="224"/>
      <c r="C243" s="182"/>
      <c r="D243" s="182"/>
      <c r="E243" s="33">
        <v>852</v>
      </c>
      <c r="F243" s="45" t="s">
        <v>359</v>
      </c>
      <c r="G243" s="45" t="s">
        <v>302</v>
      </c>
      <c r="H243" s="45" t="s">
        <v>397</v>
      </c>
      <c r="I243" s="70"/>
      <c r="J243" s="71">
        <f>J244+J247+J250+J253+J256+J259+J262+J265</f>
        <v>14409500</v>
      </c>
      <c r="K243" s="71">
        <f t="shared" ref="K243:T243" si="343">K244+K247+K250+K253+K256+K259+K262+K265</f>
        <v>0</v>
      </c>
      <c r="L243" s="71">
        <f t="shared" si="343"/>
        <v>14409500</v>
      </c>
      <c r="M243" s="71">
        <f t="shared" si="343"/>
        <v>0</v>
      </c>
      <c r="N243" s="71">
        <f t="shared" si="343"/>
        <v>14409500</v>
      </c>
      <c r="O243" s="71">
        <f t="shared" si="343"/>
        <v>0</v>
      </c>
      <c r="P243" s="71">
        <f t="shared" si="343"/>
        <v>14409500</v>
      </c>
      <c r="Q243" s="71">
        <f t="shared" si="343"/>
        <v>0</v>
      </c>
      <c r="R243" s="71">
        <f t="shared" si="343"/>
        <v>14409500</v>
      </c>
      <c r="S243" s="71">
        <f t="shared" si="343"/>
        <v>0</v>
      </c>
      <c r="T243" s="71">
        <f t="shared" si="343"/>
        <v>14409500</v>
      </c>
    </row>
    <row r="244" spans="1:20" s="1" customFormat="1" ht="12.75" hidden="1" customHeight="1" x14ac:dyDescent="0.25">
      <c r="A244" s="224" t="s">
        <v>398</v>
      </c>
      <c r="B244" s="224"/>
      <c r="C244" s="182"/>
      <c r="D244" s="182"/>
      <c r="E244" s="33">
        <v>852</v>
      </c>
      <c r="F244" s="45" t="s">
        <v>359</v>
      </c>
      <c r="G244" s="45" t="s">
        <v>302</v>
      </c>
      <c r="H244" s="45" t="s">
        <v>399</v>
      </c>
      <c r="I244" s="70"/>
      <c r="J244" s="71">
        <f t="shared" ref="J244:T245" si="344">J245</f>
        <v>2159400</v>
      </c>
      <c r="K244" s="71">
        <f t="shared" si="344"/>
        <v>0</v>
      </c>
      <c r="L244" s="71">
        <f t="shared" si="344"/>
        <v>2159400</v>
      </c>
      <c r="M244" s="71">
        <f t="shared" si="344"/>
        <v>0</v>
      </c>
      <c r="N244" s="71">
        <f t="shared" si="344"/>
        <v>2159400</v>
      </c>
      <c r="O244" s="71">
        <f t="shared" si="344"/>
        <v>0</v>
      </c>
      <c r="P244" s="71">
        <f t="shared" si="344"/>
        <v>2159400</v>
      </c>
      <c r="Q244" s="71">
        <f t="shared" si="344"/>
        <v>0</v>
      </c>
      <c r="R244" s="71">
        <f t="shared" si="344"/>
        <v>2159400</v>
      </c>
      <c r="S244" s="71">
        <f t="shared" si="344"/>
        <v>0</v>
      </c>
      <c r="T244" s="71">
        <f t="shared" si="344"/>
        <v>2159400</v>
      </c>
    </row>
    <row r="245" spans="1:20" s="1" customFormat="1" ht="38.25" hidden="1" x14ac:dyDescent="0.25">
      <c r="A245" s="182"/>
      <c r="B245" s="182" t="s">
        <v>367</v>
      </c>
      <c r="C245" s="182"/>
      <c r="D245" s="182"/>
      <c r="E245" s="33">
        <v>852</v>
      </c>
      <c r="F245" s="70" t="s">
        <v>359</v>
      </c>
      <c r="G245" s="45" t="s">
        <v>302</v>
      </c>
      <c r="H245" s="45" t="s">
        <v>399</v>
      </c>
      <c r="I245" s="70" t="s">
        <v>368</v>
      </c>
      <c r="J245" s="71">
        <f t="shared" si="344"/>
        <v>2159400</v>
      </c>
      <c r="K245" s="71">
        <f t="shared" si="344"/>
        <v>0</v>
      </c>
      <c r="L245" s="71">
        <f t="shared" si="344"/>
        <v>2159400</v>
      </c>
      <c r="M245" s="71">
        <f t="shared" si="344"/>
        <v>0</v>
      </c>
      <c r="N245" s="71">
        <f t="shared" si="344"/>
        <v>2159400</v>
      </c>
      <c r="O245" s="71">
        <f t="shared" si="344"/>
        <v>0</v>
      </c>
      <c r="P245" s="71">
        <f t="shared" si="344"/>
        <v>2159400</v>
      </c>
      <c r="Q245" s="71">
        <f t="shared" si="344"/>
        <v>0</v>
      </c>
      <c r="R245" s="71">
        <f t="shared" si="344"/>
        <v>2159400</v>
      </c>
      <c r="S245" s="71">
        <f t="shared" si="344"/>
        <v>0</v>
      </c>
      <c r="T245" s="71">
        <f t="shared" si="344"/>
        <v>2159400</v>
      </c>
    </row>
    <row r="246" spans="1:20" s="1" customFormat="1" ht="38.25" hidden="1" x14ac:dyDescent="0.25">
      <c r="A246" s="182"/>
      <c r="B246" s="182" t="s">
        <v>369</v>
      </c>
      <c r="C246" s="182"/>
      <c r="D246" s="182"/>
      <c r="E246" s="33">
        <v>852</v>
      </c>
      <c r="F246" s="70" t="s">
        <v>359</v>
      </c>
      <c r="G246" s="45" t="s">
        <v>302</v>
      </c>
      <c r="H246" s="45" t="s">
        <v>399</v>
      </c>
      <c r="I246" s="70" t="s">
        <v>370</v>
      </c>
      <c r="J246" s="71">
        <f>2159402-2</f>
        <v>2159400</v>
      </c>
      <c r="K246" s="71"/>
      <c r="L246" s="71">
        <f t="shared" si="254"/>
        <v>2159400</v>
      </c>
      <c r="M246" s="71"/>
      <c r="N246" s="71">
        <f t="shared" ref="N246" si="345">L246+M246</f>
        <v>2159400</v>
      </c>
      <c r="O246" s="71"/>
      <c r="P246" s="71">
        <f t="shared" ref="P246" si="346">N246+O246</f>
        <v>2159400</v>
      </c>
      <c r="Q246" s="71"/>
      <c r="R246" s="71">
        <f t="shared" ref="R246" si="347">P246+Q246</f>
        <v>2159400</v>
      </c>
      <c r="S246" s="71"/>
      <c r="T246" s="71">
        <f t="shared" ref="T246" si="348">R246+S246</f>
        <v>2159400</v>
      </c>
    </row>
    <row r="247" spans="1:20" s="1" customFormat="1" ht="12.75" hidden="1" customHeight="1" x14ac:dyDescent="0.25">
      <c r="A247" s="224" t="s">
        <v>400</v>
      </c>
      <c r="B247" s="224"/>
      <c r="C247" s="182"/>
      <c r="D247" s="182"/>
      <c r="E247" s="33">
        <v>852</v>
      </c>
      <c r="F247" s="45" t="s">
        <v>359</v>
      </c>
      <c r="G247" s="45" t="s">
        <v>302</v>
      </c>
      <c r="H247" s="45" t="s">
        <v>401</v>
      </c>
      <c r="I247" s="70"/>
      <c r="J247" s="71">
        <f t="shared" ref="J247:T248" si="349">J248</f>
        <v>2515700</v>
      </c>
      <c r="K247" s="71">
        <f t="shared" si="349"/>
        <v>0</v>
      </c>
      <c r="L247" s="71">
        <f t="shared" si="349"/>
        <v>2515700</v>
      </c>
      <c r="M247" s="71">
        <f t="shared" si="349"/>
        <v>0</v>
      </c>
      <c r="N247" s="71">
        <f t="shared" si="349"/>
        <v>2515700</v>
      </c>
      <c r="O247" s="71">
        <f t="shared" si="349"/>
        <v>0</v>
      </c>
      <c r="P247" s="71">
        <f t="shared" si="349"/>
        <v>2515700</v>
      </c>
      <c r="Q247" s="71">
        <f t="shared" si="349"/>
        <v>0</v>
      </c>
      <c r="R247" s="71">
        <f t="shared" si="349"/>
        <v>2515700</v>
      </c>
      <c r="S247" s="71">
        <f t="shared" si="349"/>
        <v>0</v>
      </c>
      <c r="T247" s="71">
        <f t="shared" si="349"/>
        <v>2515700</v>
      </c>
    </row>
    <row r="248" spans="1:20" s="1" customFormat="1" ht="38.25" hidden="1" x14ac:dyDescent="0.25">
      <c r="A248" s="182"/>
      <c r="B248" s="182" t="s">
        <v>367</v>
      </c>
      <c r="C248" s="182"/>
      <c r="D248" s="182"/>
      <c r="E248" s="33">
        <v>852</v>
      </c>
      <c r="F248" s="70" t="s">
        <v>359</v>
      </c>
      <c r="G248" s="45" t="s">
        <v>302</v>
      </c>
      <c r="H248" s="45" t="s">
        <v>401</v>
      </c>
      <c r="I248" s="70" t="s">
        <v>368</v>
      </c>
      <c r="J248" s="71">
        <f t="shared" si="349"/>
        <v>2515700</v>
      </c>
      <c r="K248" s="71">
        <f t="shared" si="349"/>
        <v>0</v>
      </c>
      <c r="L248" s="71">
        <f t="shared" si="349"/>
        <v>2515700</v>
      </c>
      <c r="M248" s="71">
        <f t="shared" si="349"/>
        <v>0</v>
      </c>
      <c r="N248" s="71">
        <f t="shared" si="349"/>
        <v>2515700</v>
      </c>
      <c r="O248" s="71">
        <f t="shared" si="349"/>
        <v>0</v>
      </c>
      <c r="P248" s="71">
        <f t="shared" si="349"/>
        <v>2515700</v>
      </c>
      <c r="Q248" s="71">
        <f t="shared" si="349"/>
        <v>0</v>
      </c>
      <c r="R248" s="71">
        <f t="shared" si="349"/>
        <v>2515700</v>
      </c>
      <c r="S248" s="71">
        <f t="shared" si="349"/>
        <v>0</v>
      </c>
      <c r="T248" s="71">
        <f t="shared" si="349"/>
        <v>2515700</v>
      </c>
    </row>
    <row r="249" spans="1:20" s="1" customFormat="1" ht="38.25" hidden="1" x14ac:dyDescent="0.25">
      <c r="A249" s="182"/>
      <c r="B249" s="182" t="s">
        <v>369</v>
      </c>
      <c r="C249" s="182"/>
      <c r="D249" s="182"/>
      <c r="E249" s="33">
        <v>852</v>
      </c>
      <c r="F249" s="70" t="s">
        <v>359</v>
      </c>
      <c r="G249" s="45" t="s">
        <v>302</v>
      </c>
      <c r="H249" s="45" t="s">
        <v>401</v>
      </c>
      <c r="I249" s="70" t="s">
        <v>370</v>
      </c>
      <c r="J249" s="71">
        <f>2461078+54622</f>
        <v>2515700</v>
      </c>
      <c r="K249" s="71"/>
      <c r="L249" s="71">
        <f t="shared" si="254"/>
        <v>2515700</v>
      </c>
      <c r="M249" s="71"/>
      <c r="N249" s="71">
        <f t="shared" ref="N249" si="350">L249+M249</f>
        <v>2515700</v>
      </c>
      <c r="O249" s="71"/>
      <c r="P249" s="71">
        <f t="shared" ref="P249" si="351">N249+O249</f>
        <v>2515700</v>
      </c>
      <c r="Q249" s="71"/>
      <c r="R249" s="71">
        <f t="shared" ref="R249" si="352">P249+Q249</f>
        <v>2515700</v>
      </c>
      <c r="S249" s="71"/>
      <c r="T249" s="71">
        <f t="shared" ref="T249" si="353">R249+S249</f>
        <v>2515700</v>
      </c>
    </row>
    <row r="250" spans="1:20" s="1" customFormat="1" ht="12.75" hidden="1" customHeight="1" x14ac:dyDescent="0.25">
      <c r="A250" s="224" t="s">
        <v>402</v>
      </c>
      <c r="B250" s="224"/>
      <c r="C250" s="182"/>
      <c r="D250" s="182"/>
      <c r="E250" s="33">
        <v>852</v>
      </c>
      <c r="F250" s="45" t="s">
        <v>359</v>
      </c>
      <c r="G250" s="45" t="s">
        <v>302</v>
      </c>
      <c r="H250" s="45" t="s">
        <v>403</v>
      </c>
      <c r="I250" s="70"/>
      <c r="J250" s="71">
        <f t="shared" ref="J250:T251" si="354">J251</f>
        <v>1509100</v>
      </c>
      <c r="K250" s="71">
        <f t="shared" si="354"/>
        <v>0</v>
      </c>
      <c r="L250" s="71">
        <f t="shared" si="354"/>
        <v>1509100</v>
      </c>
      <c r="M250" s="71">
        <f t="shared" si="354"/>
        <v>0</v>
      </c>
      <c r="N250" s="71">
        <f t="shared" si="354"/>
        <v>1509100</v>
      </c>
      <c r="O250" s="71">
        <f t="shared" si="354"/>
        <v>0</v>
      </c>
      <c r="P250" s="71">
        <f t="shared" si="354"/>
        <v>1509100</v>
      </c>
      <c r="Q250" s="71">
        <f t="shared" si="354"/>
        <v>0</v>
      </c>
      <c r="R250" s="71">
        <f t="shared" si="354"/>
        <v>1509100</v>
      </c>
      <c r="S250" s="71">
        <f t="shared" si="354"/>
        <v>0</v>
      </c>
      <c r="T250" s="71">
        <f t="shared" si="354"/>
        <v>1509100</v>
      </c>
    </row>
    <row r="251" spans="1:20" s="1" customFormat="1" ht="38.25" hidden="1" x14ac:dyDescent="0.25">
      <c r="A251" s="182"/>
      <c r="B251" s="182" t="s">
        <v>367</v>
      </c>
      <c r="C251" s="182"/>
      <c r="D251" s="182"/>
      <c r="E251" s="33">
        <v>852</v>
      </c>
      <c r="F251" s="70" t="s">
        <v>359</v>
      </c>
      <c r="G251" s="45" t="s">
        <v>302</v>
      </c>
      <c r="H251" s="45" t="s">
        <v>403</v>
      </c>
      <c r="I251" s="70" t="s">
        <v>368</v>
      </c>
      <c r="J251" s="71">
        <f t="shared" si="354"/>
        <v>1509100</v>
      </c>
      <c r="K251" s="71">
        <f t="shared" si="354"/>
        <v>0</v>
      </c>
      <c r="L251" s="71">
        <f t="shared" si="354"/>
        <v>1509100</v>
      </c>
      <c r="M251" s="71">
        <f t="shared" si="354"/>
        <v>0</v>
      </c>
      <c r="N251" s="71">
        <f t="shared" si="354"/>
        <v>1509100</v>
      </c>
      <c r="O251" s="71">
        <f t="shared" si="354"/>
        <v>0</v>
      </c>
      <c r="P251" s="71">
        <f t="shared" si="354"/>
        <v>1509100</v>
      </c>
      <c r="Q251" s="71">
        <f t="shared" si="354"/>
        <v>0</v>
      </c>
      <c r="R251" s="71">
        <f t="shared" si="354"/>
        <v>1509100</v>
      </c>
      <c r="S251" s="71">
        <f t="shared" si="354"/>
        <v>0</v>
      </c>
      <c r="T251" s="71">
        <f t="shared" si="354"/>
        <v>1509100</v>
      </c>
    </row>
    <row r="252" spans="1:20" s="1" customFormat="1" ht="38.25" hidden="1" x14ac:dyDescent="0.25">
      <c r="A252" s="182"/>
      <c r="B252" s="182" t="s">
        <v>369</v>
      </c>
      <c r="C252" s="182"/>
      <c r="D252" s="182"/>
      <c r="E252" s="33">
        <v>852</v>
      </c>
      <c r="F252" s="70" t="s">
        <v>359</v>
      </c>
      <c r="G252" s="45" t="s">
        <v>302</v>
      </c>
      <c r="H252" s="45" t="s">
        <v>403</v>
      </c>
      <c r="I252" s="70" t="s">
        <v>370</v>
      </c>
      <c r="J252" s="71">
        <f>1454139+54961</f>
        <v>1509100</v>
      </c>
      <c r="K252" s="71"/>
      <c r="L252" s="71">
        <f t="shared" si="254"/>
        <v>1509100</v>
      </c>
      <c r="M252" s="71"/>
      <c r="N252" s="71">
        <f t="shared" ref="N252" si="355">L252+M252</f>
        <v>1509100</v>
      </c>
      <c r="O252" s="71"/>
      <c r="P252" s="71">
        <f t="shared" ref="P252" si="356">N252+O252</f>
        <v>1509100</v>
      </c>
      <c r="Q252" s="71"/>
      <c r="R252" s="71">
        <f t="shared" ref="R252" si="357">P252+Q252</f>
        <v>1509100</v>
      </c>
      <c r="S252" s="71"/>
      <c r="T252" s="71">
        <f t="shared" ref="T252" si="358">R252+S252</f>
        <v>1509100</v>
      </c>
    </row>
    <row r="253" spans="1:20" s="1" customFormat="1" ht="12.75" hidden="1" customHeight="1" x14ac:dyDescent="0.25">
      <c r="A253" s="224" t="s">
        <v>404</v>
      </c>
      <c r="B253" s="224"/>
      <c r="C253" s="182"/>
      <c r="D253" s="182"/>
      <c r="E253" s="33">
        <v>852</v>
      </c>
      <c r="F253" s="45" t="s">
        <v>359</v>
      </c>
      <c r="G253" s="45" t="s">
        <v>302</v>
      </c>
      <c r="H253" s="45" t="s">
        <v>405</v>
      </c>
      <c r="I253" s="70"/>
      <c r="J253" s="71">
        <f t="shared" ref="J253:T254" si="359">J254</f>
        <v>3143300</v>
      </c>
      <c r="K253" s="71">
        <f t="shared" si="359"/>
        <v>0</v>
      </c>
      <c r="L253" s="71">
        <f t="shared" si="359"/>
        <v>3143300</v>
      </c>
      <c r="M253" s="71">
        <f t="shared" si="359"/>
        <v>0</v>
      </c>
      <c r="N253" s="71">
        <f t="shared" si="359"/>
        <v>3143300</v>
      </c>
      <c r="O253" s="71">
        <f t="shared" si="359"/>
        <v>0</v>
      </c>
      <c r="P253" s="71">
        <f t="shared" si="359"/>
        <v>3143300</v>
      </c>
      <c r="Q253" s="71">
        <f t="shared" si="359"/>
        <v>0</v>
      </c>
      <c r="R253" s="71">
        <f t="shared" si="359"/>
        <v>3143300</v>
      </c>
      <c r="S253" s="71">
        <f t="shared" si="359"/>
        <v>0</v>
      </c>
      <c r="T253" s="71">
        <f t="shared" si="359"/>
        <v>3143300</v>
      </c>
    </row>
    <row r="254" spans="1:20" s="1" customFormat="1" ht="38.25" hidden="1" x14ac:dyDescent="0.25">
      <c r="A254" s="182"/>
      <c r="B254" s="182" t="s">
        <v>367</v>
      </c>
      <c r="C254" s="182"/>
      <c r="D254" s="182"/>
      <c r="E254" s="33">
        <v>852</v>
      </c>
      <c r="F254" s="70" t="s">
        <v>359</v>
      </c>
      <c r="G254" s="45" t="s">
        <v>302</v>
      </c>
      <c r="H254" s="45" t="s">
        <v>405</v>
      </c>
      <c r="I254" s="70" t="s">
        <v>368</v>
      </c>
      <c r="J254" s="71">
        <f t="shared" si="359"/>
        <v>3143300</v>
      </c>
      <c r="K254" s="71">
        <f t="shared" si="359"/>
        <v>0</v>
      </c>
      <c r="L254" s="71">
        <f t="shared" si="359"/>
        <v>3143300</v>
      </c>
      <c r="M254" s="71">
        <f t="shared" si="359"/>
        <v>0</v>
      </c>
      <c r="N254" s="71">
        <f t="shared" si="359"/>
        <v>3143300</v>
      </c>
      <c r="O254" s="71">
        <f t="shared" si="359"/>
        <v>0</v>
      </c>
      <c r="P254" s="71">
        <f t="shared" si="359"/>
        <v>3143300</v>
      </c>
      <c r="Q254" s="71">
        <f t="shared" si="359"/>
        <v>0</v>
      </c>
      <c r="R254" s="71">
        <f t="shared" si="359"/>
        <v>3143300</v>
      </c>
      <c r="S254" s="71">
        <f t="shared" si="359"/>
        <v>0</v>
      </c>
      <c r="T254" s="71">
        <f t="shared" si="359"/>
        <v>3143300</v>
      </c>
    </row>
    <row r="255" spans="1:20" s="1" customFormat="1" ht="38.25" hidden="1" x14ac:dyDescent="0.25">
      <c r="A255" s="182"/>
      <c r="B255" s="182" t="s">
        <v>369</v>
      </c>
      <c r="C255" s="182"/>
      <c r="D255" s="182"/>
      <c r="E255" s="33">
        <v>852</v>
      </c>
      <c r="F255" s="70" t="s">
        <v>359</v>
      </c>
      <c r="G255" s="45" t="s">
        <v>302</v>
      </c>
      <c r="H255" s="45" t="s">
        <v>405</v>
      </c>
      <c r="I255" s="70" t="s">
        <v>370</v>
      </c>
      <c r="J255" s="71">
        <f>3272821-129521</f>
        <v>3143300</v>
      </c>
      <c r="K255" s="71"/>
      <c r="L255" s="71">
        <f t="shared" si="254"/>
        <v>3143300</v>
      </c>
      <c r="M255" s="71"/>
      <c r="N255" s="71">
        <f t="shared" ref="N255" si="360">L255+M255</f>
        <v>3143300</v>
      </c>
      <c r="O255" s="71"/>
      <c r="P255" s="71">
        <f t="shared" ref="P255" si="361">N255+O255</f>
        <v>3143300</v>
      </c>
      <c r="Q255" s="71"/>
      <c r="R255" s="71">
        <f t="shared" ref="R255" si="362">P255+Q255</f>
        <v>3143300</v>
      </c>
      <c r="S255" s="71"/>
      <c r="T255" s="71">
        <f t="shared" ref="T255" si="363">R255+S255</f>
        <v>3143300</v>
      </c>
    </row>
    <row r="256" spans="1:20" s="1" customFormat="1" ht="12.75" hidden="1" customHeight="1" x14ac:dyDescent="0.25">
      <c r="A256" s="224" t="s">
        <v>406</v>
      </c>
      <c r="B256" s="224"/>
      <c r="C256" s="182"/>
      <c r="D256" s="182"/>
      <c r="E256" s="33">
        <v>852</v>
      </c>
      <c r="F256" s="45" t="s">
        <v>359</v>
      </c>
      <c r="G256" s="45" t="s">
        <v>302</v>
      </c>
      <c r="H256" s="45" t="s">
        <v>407</v>
      </c>
      <c r="I256" s="70"/>
      <c r="J256" s="71">
        <f t="shared" ref="J256:T257" si="364">J257</f>
        <v>1445900</v>
      </c>
      <c r="K256" s="71">
        <f t="shared" si="364"/>
        <v>0</v>
      </c>
      <c r="L256" s="71">
        <f t="shared" si="364"/>
        <v>1445900</v>
      </c>
      <c r="M256" s="71">
        <f t="shared" si="364"/>
        <v>0</v>
      </c>
      <c r="N256" s="71">
        <f t="shared" si="364"/>
        <v>1445900</v>
      </c>
      <c r="O256" s="71">
        <f t="shared" si="364"/>
        <v>0</v>
      </c>
      <c r="P256" s="71">
        <f t="shared" si="364"/>
        <v>1445900</v>
      </c>
      <c r="Q256" s="71">
        <f t="shared" si="364"/>
        <v>0</v>
      </c>
      <c r="R256" s="71">
        <f t="shared" si="364"/>
        <v>1445900</v>
      </c>
      <c r="S256" s="71">
        <f t="shared" si="364"/>
        <v>0</v>
      </c>
      <c r="T256" s="71">
        <f t="shared" si="364"/>
        <v>1445900</v>
      </c>
    </row>
    <row r="257" spans="1:20" s="1" customFormat="1" ht="38.25" hidden="1" x14ac:dyDescent="0.25">
      <c r="A257" s="182"/>
      <c r="B257" s="182" t="s">
        <v>367</v>
      </c>
      <c r="C257" s="182"/>
      <c r="D257" s="182"/>
      <c r="E257" s="33">
        <v>852</v>
      </c>
      <c r="F257" s="70" t="s">
        <v>359</v>
      </c>
      <c r="G257" s="45" t="s">
        <v>302</v>
      </c>
      <c r="H257" s="45" t="s">
        <v>407</v>
      </c>
      <c r="I257" s="70" t="s">
        <v>368</v>
      </c>
      <c r="J257" s="71">
        <f t="shared" si="364"/>
        <v>1445900</v>
      </c>
      <c r="K257" s="71">
        <f t="shared" si="364"/>
        <v>0</v>
      </c>
      <c r="L257" s="71">
        <f t="shared" si="364"/>
        <v>1445900</v>
      </c>
      <c r="M257" s="71">
        <f t="shared" si="364"/>
        <v>0</v>
      </c>
      <c r="N257" s="71">
        <f t="shared" si="364"/>
        <v>1445900</v>
      </c>
      <c r="O257" s="71">
        <f t="shared" si="364"/>
        <v>0</v>
      </c>
      <c r="P257" s="71">
        <f t="shared" si="364"/>
        <v>1445900</v>
      </c>
      <c r="Q257" s="71">
        <f t="shared" si="364"/>
        <v>0</v>
      </c>
      <c r="R257" s="71">
        <f t="shared" si="364"/>
        <v>1445900</v>
      </c>
      <c r="S257" s="71">
        <f t="shared" si="364"/>
        <v>0</v>
      </c>
      <c r="T257" s="71">
        <f t="shared" si="364"/>
        <v>1445900</v>
      </c>
    </row>
    <row r="258" spans="1:20" s="1" customFormat="1" ht="38.25" hidden="1" x14ac:dyDescent="0.25">
      <c r="A258" s="182"/>
      <c r="B258" s="182" t="s">
        <v>369</v>
      </c>
      <c r="C258" s="182"/>
      <c r="D258" s="182"/>
      <c r="E258" s="33">
        <v>852</v>
      </c>
      <c r="F258" s="70" t="s">
        <v>359</v>
      </c>
      <c r="G258" s="45" t="s">
        <v>302</v>
      </c>
      <c r="H258" s="45" t="s">
        <v>407</v>
      </c>
      <c r="I258" s="70" t="s">
        <v>370</v>
      </c>
      <c r="J258" s="71">
        <f>1445866+34</f>
        <v>1445900</v>
      </c>
      <c r="K258" s="71"/>
      <c r="L258" s="71">
        <f t="shared" si="254"/>
        <v>1445900</v>
      </c>
      <c r="M258" s="71"/>
      <c r="N258" s="71">
        <f t="shared" ref="N258" si="365">L258+M258</f>
        <v>1445900</v>
      </c>
      <c r="O258" s="71"/>
      <c r="P258" s="71">
        <f t="shared" ref="P258" si="366">N258+O258</f>
        <v>1445900</v>
      </c>
      <c r="Q258" s="71"/>
      <c r="R258" s="71">
        <f t="shared" ref="R258" si="367">P258+Q258</f>
        <v>1445900</v>
      </c>
      <c r="S258" s="71"/>
      <c r="T258" s="71">
        <f t="shared" ref="T258" si="368">R258+S258</f>
        <v>1445900</v>
      </c>
    </row>
    <row r="259" spans="1:20" s="1" customFormat="1" ht="12.75" hidden="1" customHeight="1" x14ac:dyDescent="0.25">
      <c r="A259" s="224" t="s">
        <v>408</v>
      </c>
      <c r="B259" s="224"/>
      <c r="C259" s="182"/>
      <c r="D259" s="182"/>
      <c r="E259" s="33">
        <v>852</v>
      </c>
      <c r="F259" s="45" t="s">
        <v>359</v>
      </c>
      <c r="G259" s="45" t="s">
        <v>302</v>
      </c>
      <c r="H259" s="45" t="s">
        <v>409</v>
      </c>
      <c r="I259" s="70"/>
      <c r="J259" s="71">
        <f t="shared" ref="J259:T260" si="369">J260</f>
        <v>1604400</v>
      </c>
      <c r="K259" s="71">
        <f t="shared" si="369"/>
        <v>0</v>
      </c>
      <c r="L259" s="71">
        <f t="shared" si="369"/>
        <v>1604400</v>
      </c>
      <c r="M259" s="71">
        <f t="shared" si="369"/>
        <v>0</v>
      </c>
      <c r="N259" s="71">
        <f t="shared" si="369"/>
        <v>1604400</v>
      </c>
      <c r="O259" s="71">
        <f t="shared" si="369"/>
        <v>0</v>
      </c>
      <c r="P259" s="71">
        <f t="shared" si="369"/>
        <v>1604400</v>
      </c>
      <c r="Q259" s="71">
        <f t="shared" si="369"/>
        <v>0</v>
      </c>
      <c r="R259" s="71">
        <f t="shared" si="369"/>
        <v>1604400</v>
      </c>
      <c r="S259" s="71">
        <f t="shared" si="369"/>
        <v>0</v>
      </c>
      <c r="T259" s="71">
        <f t="shared" si="369"/>
        <v>1604400</v>
      </c>
    </row>
    <row r="260" spans="1:20" s="1" customFormat="1" ht="38.25" hidden="1" x14ac:dyDescent="0.25">
      <c r="A260" s="182"/>
      <c r="B260" s="182" t="s">
        <v>367</v>
      </c>
      <c r="C260" s="182"/>
      <c r="D260" s="182"/>
      <c r="E260" s="33">
        <v>852</v>
      </c>
      <c r="F260" s="70" t="s">
        <v>359</v>
      </c>
      <c r="G260" s="45" t="s">
        <v>302</v>
      </c>
      <c r="H260" s="45" t="s">
        <v>409</v>
      </c>
      <c r="I260" s="70" t="s">
        <v>368</v>
      </c>
      <c r="J260" s="71">
        <f t="shared" si="369"/>
        <v>1604400</v>
      </c>
      <c r="K260" s="71">
        <f t="shared" si="369"/>
        <v>0</v>
      </c>
      <c r="L260" s="71">
        <f t="shared" si="369"/>
        <v>1604400</v>
      </c>
      <c r="M260" s="71">
        <f t="shared" si="369"/>
        <v>0</v>
      </c>
      <c r="N260" s="71">
        <f t="shared" si="369"/>
        <v>1604400</v>
      </c>
      <c r="O260" s="71">
        <f t="shared" si="369"/>
        <v>0</v>
      </c>
      <c r="P260" s="71">
        <f t="shared" si="369"/>
        <v>1604400</v>
      </c>
      <c r="Q260" s="71">
        <f t="shared" si="369"/>
        <v>0</v>
      </c>
      <c r="R260" s="71">
        <f t="shared" si="369"/>
        <v>1604400</v>
      </c>
      <c r="S260" s="71">
        <f t="shared" si="369"/>
        <v>0</v>
      </c>
      <c r="T260" s="71">
        <f t="shared" si="369"/>
        <v>1604400</v>
      </c>
    </row>
    <row r="261" spans="1:20" s="1" customFormat="1" ht="38.25" hidden="1" x14ac:dyDescent="0.25">
      <c r="A261" s="182"/>
      <c r="B261" s="182" t="s">
        <v>369</v>
      </c>
      <c r="C261" s="182"/>
      <c r="D261" s="182"/>
      <c r="E261" s="33">
        <v>852</v>
      </c>
      <c r="F261" s="70" t="s">
        <v>359</v>
      </c>
      <c r="G261" s="45" t="s">
        <v>302</v>
      </c>
      <c r="H261" s="45" t="s">
        <v>409</v>
      </c>
      <c r="I261" s="70" t="s">
        <v>370</v>
      </c>
      <c r="J261" s="71">
        <f>1604423-23</f>
        <v>1604400</v>
      </c>
      <c r="K261" s="71"/>
      <c r="L261" s="71">
        <f t="shared" si="254"/>
        <v>1604400</v>
      </c>
      <c r="M261" s="71"/>
      <c r="N261" s="71">
        <f t="shared" ref="N261" si="370">L261+M261</f>
        <v>1604400</v>
      </c>
      <c r="O261" s="71"/>
      <c r="P261" s="71">
        <f t="shared" ref="P261" si="371">N261+O261</f>
        <v>1604400</v>
      </c>
      <c r="Q261" s="71"/>
      <c r="R261" s="71">
        <f t="shared" ref="R261" si="372">P261+Q261</f>
        <v>1604400</v>
      </c>
      <c r="S261" s="71"/>
      <c r="T261" s="71">
        <f t="shared" ref="T261" si="373">R261+S261</f>
        <v>1604400</v>
      </c>
    </row>
    <row r="262" spans="1:20" s="1" customFormat="1" ht="12.75" hidden="1" customHeight="1" x14ac:dyDescent="0.25">
      <c r="A262" s="224" t="s">
        <v>410</v>
      </c>
      <c r="B262" s="224"/>
      <c r="C262" s="182"/>
      <c r="D262" s="182"/>
      <c r="E262" s="33">
        <v>852</v>
      </c>
      <c r="F262" s="45" t="s">
        <v>359</v>
      </c>
      <c r="G262" s="45" t="s">
        <v>302</v>
      </c>
      <c r="H262" s="45" t="s">
        <v>411</v>
      </c>
      <c r="I262" s="70"/>
      <c r="J262" s="71">
        <f t="shared" ref="J262:T263" si="374">J263</f>
        <v>1466000</v>
      </c>
      <c r="K262" s="71">
        <f t="shared" si="374"/>
        <v>0</v>
      </c>
      <c r="L262" s="71">
        <f t="shared" si="374"/>
        <v>1466000</v>
      </c>
      <c r="M262" s="71">
        <f t="shared" si="374"/>
        <v>0</v>
      </c>
      <c r="N262" s="71">
        <f t="shared" si="374"/>
        <v>1466000</v>
      </c>
      <c r="O262" s="71">
        <f t="shared" si="374"/>
        <v>0</v>
      </c>
      <c r="P262" s="71">
        <f t="shared" si="374"/>
        <v>1466000</v>
      </c>
      <c r="Q262" s="71">
        <f t="shared" si="374"/>
        <v>0</v>
      </c>
      <c r="R262" s="71">
        <f t="shared" si="374"/>
        <v>1466000</v>
      </c>
      <c r="S262" s="71">
        <f t="shared" si="374"/>
        <v>0</v>
      </c>
      <c r="T262" s="71">
        <f t="shared" si="374"/>
        <v>1466000</v>
      </c>
    </row>
    <row r="263" spans="1:20" s="1" customFormat="1" ht="12.75" hidden="1" customHeight="1" x14ac:dyDescent="0.25">
      <c r="A263" s="182"/>
      <c r="B263" s="182" t="s">
        <v>367</v>
      </c>
      <c r="C263" s="182"/>
      <c r="D263" s="182"/>
      <c r="E263" s="33">
        <v>852</v>
      </c>
      <c r="F263" s="70" t="s">
        <v>359</v>
      </c>
      <c r="G263" s="45" t="s">
        <v>302</v>
      </c>
      <c r="H263" s="45" t="s">
        <v>411</v>
      </c>
      <c r="I263" s="70" t="s">
        <v>368</v>
      </c>
      <c r="J263" s="71">
        <f t="shared" si="374"/>
        <v>1466000</v>
      </c>
      <c r="K263" s="71">
        <f t="shared" si="374"/>
        <v>0</v>
      </c>
      <c r="L263" s="71">
        <f t="shared" si="374"/>
        <v>1466000</v>
      </c>
      <c r="M263" s="71">
        <f t="shared" si="374"/>
        <v>0</v>
      </c>
      <c r="N263" s="71">
        <f t="shared" si="374"/>
        <v>1466000</v>
      </c>
      <c r="O263" s="71">
        <f t="shared" si="374"/>
        <v>0</v>
      </c>
      <c r="P263" s="71">
        <f t="shared" si="374"/>
        <v>1466000</v>
      </c>
      <c r="Q263" s="71">
        <f t="shared" si="374"/>
        <v>0</v>
      </c>
      <c r="R263" s="71">
        <f t="shared" si="374"/>
        <v>1466000</v>
      </c>
      <c r="S263" s="71">
        <f t="shared" si="374"/>
        <v>0</v>
      </c>
      <c r="T263" s="71">
        <f t="shared" si="374"/>
        <v>1466000</v>
      </c>
    </row>
    <row r="264" spans="1:20" s="1" customFormat="1" ht="12.75" hidden="1" customHeight="1" x14ac:dyDescent="0.25">
      <c r="A264" s="182"/>
      <c r="B264" s="182" t="s">
        <v>369</v>
      </c>
      <c r="C264" s="182"/>
      <c r="D264" s="182"/>
      <c r="E264" s="33">
        <v>852</v>
      </c>
      <c r="F264" s="70" t="s">
        <v>359</v>
      </c>
      <c r="G264" s="45" t="s">
        <v>302</v>
      </c>
      <c r="H264" s="45" t="s">
        <v>411</v>
      </c>
      <c r="I264" s="70" t="s">
        <v>370</v>
      </c>
      <c r="J264" s="71">
        <f>1466064-64</f>
        <v>1466000</v>
      </c>
      <c r="K264" s="71"/>
      <c r="L264" s="71">
        <f t="shared" si="254"/>
        <v>1466000</v>
      </c>
      <c r="M264" s="71"/>
      <c r="N264" s="71">
        <f t="shared" ref="N264" si="375">L264+M264</f>
        <v>1466000</v>
      </c>
      <c r="O264" s="71"/>
      <c r="P264" s="71">
        <f t="shared" ref="P264" si="376">N264+O264</f>
        <v>1466000</v>
      </c>
      <c r="Q264" s="71"/>
      <c r="R264" s="71">
        <f t="shared" ref="R264" si="377">P264+Q264</f>
        <v>1466000</v>
      </c>
      <c r="S264" s="71"/>
      <c r="T264" s="71">
        <f t="shared" ref="T264" si="378">R264+S264</f>
        <v>1466000</v>
      </c>
    </row>
    <row r="265" spans="1:20" s="1" customFormat="1" ht="12.75" hidden="1" x14ac:dyDescent="0.25">
      <c r="A265" s="224" t="s">
        <v>412</v>
      </c>
      <c r="B265" s="224"/>
      <c r="C265" s="182"/>
      <c r="D265" s="182"/>
      <c r="E265" s="33">
        <v>852</v>
      </c>
      <c r="F265" s="45" t="s">
        <v>359</v>
      </c>
      <c r="G265" s="45" t="s">
        <v>302</v>
      </c>
      <c r="H265" s="45" t="s">
        <v>413</v>
      </c>
      <c r="I265" s="70"/>
      <c r="J265" s="71">
        <f t="shared" ref="J265:T266" si="379">J266</f>
        <v>565700</v>
      </c>
      <c r="K265" s="71">
        <f t="shared" si="379"/>
        <v>0</v>
      </c>
      <c r="L265" s="71">
        <f t="shared" si="379"/>
        <v>565700</v>
      </c>
      <c r="M265" s="71">
        <f t="shared" si="379"/>
        <v>0</v>
      </c>
      <c r="N265" s="71">
        <f t="shared" si="379"/>
        <v>565700</v>
      </c>
      <c r="O265" s="71">
        <f t="shared" si="379"/>
        <v>0</v>
      </c>
      <c r="P265" s="71">
        <f t="shared" si="379"/>
        <v>565700</v>
      </c>
      <c r="Q265" s="71">
        <f t="shared" si="379"/>
        <v>0</v>
      </c>
      <c r="R265" s="71">
        <f t="shared" si="379"/>
        <v>565700</v>
      </c>
      <c r="S265" s="71">
        <f t="shared" si="379"/>
        <v>0</v>
      </c>
      <c r="T265" s="71">
        <f t="shared" si="379"/>
        <v>565700</v>
      </c>
    </row>
    <row r="266" spans="1:20" s="1" customFormat="1" ht="38.25" hidden="1" x14ac:dyDescent="0.25">
      <c r="A266" s="182"/>
      <c r="B266" s="182" t="s">
        <v>367</v>
      </c>
      <c r="C266" s="182"/>
      <c r="D266" s="182"/>
      <c r="E266" s="33">
        <v>852</v>
      </c>
      <c r="F266" s="70" t="s">
        <v>359</v>
      </c>
      <c r="G266" s="45" t="s">
        <v>302</v>
      </c>
      <c r="H266" s="45" t="s">
        <v>413</v>
      </c>
      <c r="I266" s="70" t="s">
        <v>368</v>
      </c>
      <c r="J266" s="71">
        <f t="shared" si="379"/>
        <v>565700</v>
      </c>
      <c r="K266" s="71">
        <f t="shared" si="379"/>
        <v>0</v>
      </c>
      <c r="L266" s="71">
        <f t="shared" si="379"/>
        <v>565700</v>
      </c>
      <c r="M266" s="71">
        <f t="shared" si="379"/>
        <v>0</v>
      </c>
      <c r="N266" s="71">
        <f t="shared" si="379"/>
        <v>565700</v>
      </c>
      <c r="O266" s="71">
        <f t="shared" si="379"/>
        <v>0</v>
      </c>
      <c r="P266" s="71">
        <f t="shared" si="379"/>
        <v>565700</v>
      </c>
      <c r="Q266" s="71">
        <f t="shared" si="379"/>
        <v>0</v>
      </c>
      <c r="R266" s="71">
        <f t="shared" si="379"/>
        <v>565700</v>
      </c>
      <c r="S266" s="71">
        <f t="shared" si="379"/>
        <v>0</v>
      </c>
      <c r="T266" s="71">
        <f t="shared" si="379"/>
        <v>565700</v>
      </c>
    </row>
    <row r="267" spans="1:20" s="1" customFormat="1" ht="12.75" hidden="1" customHeight="1" x14ac:dyDescent="0.25">
      <c r="A267" s="182"/>
      <c r="B267" s="182" t="s">
        <v>369</v>
      </c>
      <c r="C267" s="182"/>
      <c r="D267" s="182"/>
      <c r="E267" s="33">
        <v>852</v>
      </c>
      <c r="F267" s="70" t="s">
        <v>359</v>
      </c>
      <c r="G267" s="45" t="s">
        <v>302</v>
      </c>
      <c r="H267" s="45" t="s">
        <v>413</v>
      </c>
      <c r="I267" s="70" t="s">
        <v>370</v>
      </c>
      <c r="J267" s="71">
        <f>545720+19980</f>
        <v>565700</v>
      </c>
      <c r="K267" s="71"/>
      <c r="L267" s="71">
        <f t="shared" ref="L267:L359" si="380">J267+K267</f>
        <v>565700</v>
      </c>
      <c r="M267" s="71"/>
      <c r="N267" s="71">
        <f t="shared" ref="N267" si="381">L267+M267</f>
        <v>565700</v>
      </c>
      <c r="O267" s="71"/>
      <c r="P267" s="71">
        <f t="shared" ref="P267" si="382">N267+O267</f>
        <v>565700</v>
      </c>
      <c r="Q267" s="71"/>
      <c r="R267" s="71">
        <f t="shared" ref="R267" si="383">P267+Q267</f>
        <v>565700</v>
      </c>
      <c r="S267" s="71"/>
      <c r="T267" s="71">
        <f t="shared" ref="T267" si="384">R267+S267</f>
        <v>565700</v>
      </c>
    </row>
    <row r="268" spans="1:20" s="1" customFormat="1" ht="12.75" hidden="1" x14ac:dyDescent="0.25">
      <c r="A268" s="224" t="s">
        <v>414</v>
      </c>
      <c r="B268" s="224"/>
      <c r="C268" s="182"/>
      <c r="D268" s="182"/>
      <c r="E268" s="33">
        <v>852</v>
      </c>
      <c r="F268" s="70" t="s">
        <v>359</v>
      </c>
      <c r="G268" s="70" t="s">
        <v>302</v>
      </c>
      <c r="H268" s="70" t="s">
        <v>415</v>
      </c>
      <c r="I268" s="70"/>
      <c r="J268" s="71">
        <f>J269</f>
        <v>6292500</v>
      </c>
      <c r="K268" s="71">
        <f t="shared" ref="K268:T268" si="385">K269</f>
        <v>1054900</v>
      </c>
      <c r="L268" s="71">
        <f t="shared" si="385"/>
        <v>7347400</v>
      </c>
      <c r="M268" s="71">
        <f t="shared" si="385"/>
        <v>88000</v>
      </c>
      <c r="N268" s="71">
        <f t="shared" si="385"/>
        <v>7435400</v>
      </c>
      <c r="O268" s="71">
        <f t="shared" si="385"/>
        <v>0</v>
      </c>
      <c r="P268" s="71">
        <f t="shared" si="385"/>
        <v>7435400</v>
      </c>
      <c r="Q268" s="71">
        <f t="shared" si="385"/>
        <v>0</v>
      </c>
      <c r="R268" s="71">
        <f t="shared" si="385"/>
        <v>7435400</v>
      </c>
      <c r="S268" s="71">
        <f t="shared" si="385"/>
        <v>0</v>
      </c>
      <c r="T268" s="71">
        <f t="shared" si="385"/>
        <v>7435400</v>
      </c>
    </row>
    <row r="269" spans="1:20" s="1" customFormat="1" ht="12.75" hidden="1" x14ac:dyDescent="0.25">
      <c r="A269" s="224" t="s">
        <v>363</v>
      </c>
      <c r="B269" s="224"/>
      <c r="C269" s="182"/>
      <c r="D269" s="182"/>
      <c r="E269" s="33">
        <v>852</v>
      </c>
      <c r="F269" s="70" t="s">
        <v>359</v>
      </c>
      <c r="G269" s="70" t="s">
        <v>302</v>
      </c>
      <c r="H269" s="70" t="s">
        <v>416</v>
      </c>
      <c r="I269" s="70"/>
      <c r="J269" s="71">
        <f>J270+J273+J276</f>
        <v>6292500</v>
      </c>
      <c r="K269" s="71">
        <f t="shared" ref="K269:T269" si="386">K270+K273+K276</f>
        <v>1054900</v>
      </c>
      <c r="L269" s="71">
        <f t="shared" si="386"/>
        <v>7347400</v>
      </c>
      <c r="M269" s="71">
        <f t="shared" si="386"/>
        <v>88000</v>
      </c>
      <c r="N269" s="71">
        <f t="shared" si="386"/>
        <v>7435400</v>
      </c>
      <c r="O269" s="71">
        <f t="shared" si="386"/>
        <v>0</v>
      </c>
      <c r="P269" s="71">
        <f t="shared" si="386"/>
        <v>7435400</v>
      </c>
      <c r="Q269" s="71">
        <f t="shared" si="386"/>
        <v>0</v>
      </c>
      <c r="R269" s="71">
        <f t="shared" si="386"/>
        <v>7435400</v>
      </c>
      <c r="S269" s="71">
        <f t="shared" si="386"/>
        <v>0</v>
      </c>
      <c r="T269" s="71">
        <f t="shared" si="386"/>
        <v>7435400</v>
      </c>
    </row>
    <row r="270" spans="1:20" s="1" customFormat="1" ht="12.75" hidden="1" customHeight="1" x14ac:dyDescent="0.25">
      <c r="A270" s="224" t="s">
        <v>417</v>
      </c>
      <c r="B270" s="224"/>
      <c r="C270" s="182"/>
      <c r="D270" s="182"/>
      <c r="E270" s="33">
        <v>852</v>
      </c>
      <c r="F270" s="45" t="s">
        <v>359</v>
      </c>
      <c r="G270" s="45" t="s">
        <v>302</v>
      </c>
      <c r="H270" s="45" t="s">
        <v>418</v>
      </c>
      <c r="I270" s="70"/>
      <c r="J270" s="71">
        <f t="shared" ref="J270:T271" si="387">J271</f>
        <v>2839100</v>
      </c>
      <c r="K270" s="71">
        <f t="shared" si="387"/>
        <v>0</v>
      </c>
      <c r="L270" s="71">
        <f t="shared" si="387"/>
        <v>2839100</v>
      </c>
      <c r="M270" s="71">
        <f t="shared" si="387"/>
        <v>88000</v>
      </c>
      <c r="N270" s="71">
        <f t="shared" si="387"/>
        <v>2927100</v>
      </c>
      <c r="O270" s="71">
        <f t="shared" si="387"/>
        <v>0</v>
      </c>
      <c r="P270" s="71">
        <f t="shared" si="387"/>
        <v>2927100</v>
      </c>
      <c r="Q270" s="71">
        <f t="shared" si="387"/>
        <v>0</v>
      </c>
      <c r="R270" s="71">
        <f t="shared" si="387"/>
        <v>2927100</v>
      </c>
      <c r="S270" s="71">
        <f t="shared" si="387"/>
        <v>0</v>
      </c>
      <c r="T270" s="71">
        <f t="shared" si="387"/>
        <v>2927100</v>
      </c>
    </row>
    <row r="271" spans="1:20" s="1" customFormat="1" ht="38.25" hidden="1" x14ac:dyDescent="0.25">
      <c r="A271" s="182"/>
      <c r="B271" s="182" t="s">
        <v>367</v>
      </c>
      <c r="C271" s="182"/>
      <c r="D271" s="182"/>
      <c r="E271" s="33">
        <v>852</v>
      </c>
      <c r="F271" s="70" t="s">
        <v>359</v>
      </c>
      <c r="G271" s="45" t="s">
        <v>302</v>
      </c>
      <c r="H271" s="45" t="s">
        <v>418</v>
      </c>
      <c r="I271" s="70" t="s">
        <v>368</v>
      </c>
      <c r="J271" s="71">
        <f t="shared" si="387"/>
        <v>2839100</v>
      </c>
      <c r="K271" s="71">
        <f t="shared" si="387"/>
        <v>0</v>
      </c>
      <c r="L271" s="71">
        <f t="shared" si="387"/>
        <v>2839100</v>
      </c>
      <c r="M271" s="71">
        <f t="shared" si="387"/>
        <v>88000</v>
      </c>
      <c r="N271" s="71">
        <f t="shared" si="387"/>
        <v>2927100</v>
      </c>
      <c r="O271" s="71">
        <f t="shared" si="387"/>
        <v>0</v>
      </c>
      <c r="P271" s="71">
        <f t="shared" si="387"/>
        <v>2927100</v>
      </c>
      <c r="Q271" s="71">
        <f t="shared" si="387"/>
        <v>0</v>
      </c>
      <c r="R271" s="71">
        <f t="shared" si="387"/>
        <v>2927100</v>
      </c>
      <c r="S271" s="71">
        <f t="shared" si="387"/>
        <v>0</v>
      </c>
      <c r="T271" s="71">
        <f t="shared" si="387"/>
        <v>2927100</v>
      </c>
    </row>
    <row r="272" spans="1:20" s="1" customFormat="1" ht="38.25" hidden="1" x14ac:dyDescent="0.25">
      <c r="A272" s="182"/>
      <c r="B272" s="182" t="s">
        <v>369</v>
      </c>
      <c r="C272" s="182"/>
      <c r="D272" s="182"/>
      <c r="E272" s="33">
        <v>852</v>
      </c>
      <c r="F272" s="70" t="s">
        <v>359</v>
      </c>
      <c r="G272" s="45" t="s">
        <v>302</v>
      </c>
      <c r="H272" s="45" t="s">
        <v>418</v>
      </c>
      <c r="I272" s="70" t="s">
        <v>370</v>
      </c>
      <c r="J272" s="71">
        <f>2839079+21</f>
        <v>2839100</v>
      </c>
      <c r="K272" s="71"/>
      <c r="L272" s="71">
        <f t="shared" si="380"/>
        <v>2839100</v>
      </c>
      <c r="M272" s="71">
        <v>88000</v>
      </c>
      <c r="N272" s="71">
        <f t="shared" ref="N272" si="388">L272+M272</f>
        <v>2927100</v>
      </c>
      <c r="O272" s="71"/>
      <c r="P272" s="71">
        <f t="shared" ref="P272" si="389">N272+O272</f>
        <v>2927100</v>
      </c>
      <c r="Q272" s="71"/>
      <c r="R272" s="71">
        <f t="shared" ref="R272" si="390">P272+Q272</f>
        <v>2927100</v>
      </c>
      <c r="S272" s="71"/>
      <c r="T272" s="71">
        <f t="shared" ref="T272" si="391">R272+S272</f>
        <v>2927100</v>
      </c>
    </row>
    <row r="273" spans="1:20" s="1" customFormat="1" ht="12.75" hidden="1" customHeight="1" x14ac:dyDescent="0.25">
      <c r="A273" s="224" t="s">
        <v>419</v>
      </c>
      <c r="B273" s="224"/>
      <c r="C273" s="182"/>
      <c r="D273" s="182"/>
      <c r="E273" s="33">
        <v>852</v>
      </c>
      <c r="F273" s="45" t="s">
        <v>359</v>
      </c>
      <c r="G273" s="45" t="s">
        <v>302</v>
      </c>
      <c r="H273" s="45" t="s">
        <v>420</v>
      </c>
      <c r="I273" s="70"/>
      <c r="J273" s="71">
        <f t="shared" ref="J273:T274" si="392">J274</f>
        <v>1562600</v>
      </c>
      <c r="K273" s="71">
        <f t="shared" si="392"/>
        <v>264100</v>
      </c>
      <c r="L273" s="71">
        <f t="shared" si="392"/>
        <v>1826700</v>
      </c>
      <c r="M273" s="71">
        <f t="shared" si="392"/>
        <v>0</v>
      </c>
      <c r="N273" s="71">
        <f t="shared" si="392"/>
        <v>1826700</v>
      </c>
      <c r="O273" s="71">
        <f t="shared" si="392"/>
        <v>0</v>
      </c>
      <c r="P273" s="71">
        <f t="shared" si="392"/>
        <v>1826700</v>
      </c>
      <c r="Q273" s="71">
        <f t="shared" si="392"/>
        <v>0</v>
      </c>
      <c r="R273" s="71">
        <f t="shared" si="392"/>
        <v>1826700</v>
      </c>
      <c r="S273" s="71">
        <f t="shared" si="392"/>
        <v>0</v>
      </c>
      <c r="T273" s="71">
        <f t="shared" si="392"/>
        <v>1826700</v>
      </c>
    </row>
    <row r="274" spans="1:20" s="1" customFormat="1" ht="12.75" hidden="1" customHeight="1" x14ac:dyDescent="0.25">
      <c r="A274" s="182"/>
      <c r="B274" s="182" t="s">
        <v>367</v>
      </c>
      <c r="C274" s="182"/>
      <c r="D274" s="182"/>
      <c r="E274" s="33">
        <v>852</v>
      </c>
      <c r="F274" s="70" t="s">
        <v>359</v>
      </c>
      <c r="G274" s="45" t="s">
        <v>302</v>
      </c>
      <c r="H274" s="45" t="s">
        <v>420</v>
      </c>
      <c r="I274" s="70" t="s">
        <v>368</v>
      </c>
      <c r="J274" s="71">
        <f t="shared" si="392"/>
        <v>1562600</v>
      </c>
      <c r="K274" s="71">
        <f t="shared" si="392"/>
        <v>264100</v>
      </c>
      <c r="L274" s="71">
        <f t="shared" si="392"/>
        <v>1826700</v>
      </c>
      <c r="M274" s="71">
        <f t="shared" si="392"/>
        <v>0</v>
      </c>
      <c r="N274" s="71">
        <f t="shared" si="392"/>
        <v>1826700</v>
      </c>
      <c r="O274" s="71">
        <f t="shared" si="392"/>
        <v>0</v>
      </c>
      <c r="P274" s="71">
        <f t="shared" si="392"/>
        <v>1826700</v>
      </c>
      <c r="Q274" s="71">
        <f t="shared" si="392"/>
        <v>0</v>
      </c>
      <c r="R274" s="71">
        <f t="shared" si="392"/>
        <v>1826700</v>
      </c>
      <c r="S274" s="71">
        <f t="shared" si="392"/>
        <v>0</v>
      </c>
      <c r="T274" s="71">
        <f t="shared" si="392"/>
        <v>1826700</v>
      </c>
    </row>
    <row r="275" spans="1:20" s="1" customFormat="1" ht="38.25" hidden="1" x14ac:dyDescent="0.25">
      <c r="A275" s="182"/>
      <c r="B275" s="182" t="s">
        <v>369</v>
      </c>
      <c r="C275" s="182"/>
      <c r="D275" s="182"/>
      <c r="E275" s="33">
        <v>852</v>
      </c>
      <c r="F275" s="70" t="s">
        <v>359</v>
      </c>
      <c r="G275" s="45" t="s">
        <v>302</v>
      </c>
      <c r="H275" s="45" t="s">
        <v>420</v>
      </c>
      <c r="I275" s="70" t="s">
        <v>370</v>
      </c>
      <c r="J275" s="71">
        <f>1562634-34</f>
        <v>1562600</v>
      </c>
      <c r="K275" s="71">
        <v>264100</v>
      </c>
      <c r="L275" s="71">
        <f t="shared" si="380"/>
        <v>1826700</v>
      </c>
      <c r="M275" s="71"/>
      <c r="N275" s="71">
        <f t="shared" ref="N275" si="393">L275+M275</f>
        <v>1826700</v>
      </c>
      <c r="O275" s="71"/>
      <c r="P275" s="71">
        <f t="shared" ref="P275" si="394">N275+O275</f>
        <v>1826700</v>
      </c>
      <c r="Q275" s="71"/>
      <c r="R275" s="71">
        <f t="shared" ref="R275" si="395">P275+Q275</f>
        <v>1826700</v>
      </c>
      <c r="S275" s="71"/>
      <c r="T275" s="71">
        <f t="shared" ref="T275" si="396">R275+S275</f>
        <v>1826700</v>
      </c>
    </row>
    <row r="276" spans="1:20" s="1" customFormat="1" ht="12.75" hidden="1" x14ac:dyDescent="0.25">
      <c r="A276" s="230" t="s">
        <v>586</v>
      </c>
      <c r="B276" s="230"/>
      <c r="C276" s="193"/>
      <c r="D276" s="193"/>
      <c r="E276" s="33">
        <v>852</v>
      </c>
      <c r="F276" s="45" t="s">
        <v>359</v>
      </c>
      <c r="G276" s="45" t="s">
        <v>302</v>
      </c>
      <c r="H276" s="45" t="s">
        <v>422</v>
      </c>
      <c r="I276" s="70"/>
      <c r="J276" s="71">
        <f>J278</f>
        <v>1890800</v>
      </c>
      <c r="K276" s="71">
        <f t="shared" ref="K276:T276" si="397">K278</f>
        <v>790800</v>
      </c>
      <c r="L276" s="71">
        <f t="shared" si="397"/>
        <v>2681600</v>
      </c>
      <c r="M276" s="71">
        <f t="shared" si="397"/>
        <v>0</v>
      </c>
      <c r="N276" s="71">
        <f t="shared" si="397"/>
        <v>2681600</v>
      </c>
      <c r="O276" s="71">
        <f t="shared" si="397"/>
        <v>0</v>
      </c>
      <c r="P276" s="71">
        <f t="shared" si="397"/>
        <v>2681600</v>
      </c>
      <c r="Q276" s="71">
        <f t="shared" si="397"/>
        <v>0</v>
      </c>
      <c r="R276" s="71">
        <f t="shared" si="397"/>
        <v>2681600</v>
      </c>
      <c r="S276" s="71">
        <f t="shared" si="397"/>
        <v>0</v>
      </c>
      <c r="T276" s="71">
        <f t="shared" si="397"/>
        <v>2681600</v>
      </c>
    </row>
    <row r="277" spans="1:20" s="1" customFormat="1" ht="12.75" hidden="1" customHeight="1" x14ac:dyDescent="0.25">
      <c r="A277" s="182"/>
      <c r="B277" s="182" t="s">
        <v>367</v>
      </c>
      <c r="C277" s="182"/>
      <c r="D277" s="182"/>
      <c r="E277" s="33">
        <v>852</v>
      </c>
      <c r="F277" s="70" t="s">
        <v>359</v>
      </c>
      <c r="G277" s="45" t="s">
        <v>302</v>
      </c>
      <c r="H277" s="45" t="s">
        <v>422</v>
      </c>
      <c r="I277" s="70" t="s">
        <v>368</v>
      </c>
      <c r="J277" s="71">
        <f>J278</f>
        <v>1890800</v>
      </c>
      <c r="K277" s="71">
        <f t="shared" ref="K277:T277" si="398">K278</f>
        <v>790800</v>
      </c>
      <c r="L277" s="71">
        <f t="shared" si="398"/>
        <v>2681600</v>
      </c>
      <c r="M277" s="71">
        <f t="shared" si="398"/>
        <v>0</v>
      </c>
      <c r="N277" s="71">
        <f t="shared" si="398"/>
        <v>2681600</v>
      </c>
      <c r="O277" s="71">
        <f t="shared" si="398"/>
        <v>0</v>
      </c>
      <c r="P277" s="71">
        <f t="shared" si="398"/>
        <v>2681600</v>
      </c>
      <c r="Q277" s="71">
        <f t="shared" si="398"/>
        <v>0</v>
      </c>
      <c r="R277" s="71">
        <f t="shared" si="398"/>
        <v>2681600</v>
      </c>
      <c r="S277" s="71">
        <f t="shared" si="398"/>
        <v>0</v>
      </c>
      <c r="T277" s="71">
        <f t="shared" si="398"/>
        <v>2681600</v>
      </c>
    </row>
    <row r="278" spans="1:20" s="1" customFormat="1" ht="12.75" hidden="1" customHeight="1" x14ac:dyDescent="0.25">
      <c r="A278" s="182"/>
      <c r="B278" s="182" t="s">
        <v>369</v>
      </c>
      <c r="C278" s="182"/>
      <c r="D278" s="182"/>
      <c r="E278" s="33">
        <v>852</v>
      </c>
      <c r="F278" s="70" t="s">
        <v>359</v>
      </c>
      <c r="G278" s="45" t="s">
        <v>302</v>
      </c>
      <c r="H278" s="45" t="s">
        <v>422</v>
      </c>
      <c r="I278" s="70" t="s">
        <v>370</v>
      </c>
      <c r="J278" s="71">
        <f>1890782+18</f>
        <v>1890800</v>
      </c>
      <c r="K278" s="71">
        <v>790800</v>
      </c>
      <c r="L278" s="71">
        <f t="shared" si="380"/>
        <v>2681600</v>
      </c>
      <c r="M278" s="71"/>
      <c r="N278" s="71">
        <f t="shared" ref="N278" si="399">L278+M278</f>
        <v>2681600</v>
      </c>
      <c r="O278" s="71"/>
      <c r="P278" s="71">
        <f t="shared" ref="P278" si="400">N278+O278</f>
        <v>2681600</v>
      </c>
      <c r="Q278" s="71"/>
      <c r="R278" s="71">
        <f t="shared" ref="R278" si="401">P278+Q278</f>
        <v>2681600</v>
      </c>
      <c r="S278" s="71"/>
      <c r="T278" s="71">
        <f t="shared" ref="T278" si="402">R278+S278</f>
        <v>2681600</v>
      </c>
    </row>
    <row r="279" spans="1:20" s="1" customFormat="1" ht="12.75" customHeight="1" x14ac:dyDescent="0.25">
      <c r="A279" s="206" t="s">
        <v>423</v>
      </c>
      <c r="B279" s="207"/>
      <c r="C279" s="182"/>
      <c r="D279" s="182"/>
      <c r="E279" s="33">
        <v>852</v>
      </c>
      <c r="F279" s="70" t="s">
        <v>359</v>
      </c>
      <c r="G279" s="45" t="s">
        <v>302</v>
      </c>
      <c r="H279" s="45" t="s">
        <v>424</v>
      </c>
      <c r="I279" s="70"/>
      <c r="J279" s="71">
        <f>J283+J286</f>
        <v>0</v>
      </c>
      <c r="K279" s="71">
        <f t="shared" ref="K279:Q279" si="403">K283+K286</f>
        <v>0</v>
      </c>
      <c r="L279" s="71">
        <f t="shared" si="403"/>
        <v>0</v>
      </c>
      <c r="M279" s="71">
        <f t="shared" si="403"/>
        <v>0</v>
      </c>
      <c r="N279" s="71">
        <f t="shared" si="403"/>
        <v>0</v>
      </c>
      <c r="O279" s="71">
        <f t="shared" si="403"/>
        <v>0</v>
      </c>
      <c r="P279" s="71">
        <f t="shared" si="403"/>
        <v>0</v>
      </c>
      <c r="Q279" s="71">
        <f t="shared" si="403"/>
        <v>1129910</v>
      </c>
      <c r="R279" s="71">
        <f>R280+R283+R286</f>
        <v>1129910</v>
      </c>
      <c r="S279" s="71">
        <f t="shared" ref="S279:T279" si="404">S280+S283+S286</f>
        <v>605000</v>
      </c>
      <c r="T279" s="71">
        <f t="shared" si="404"/>
        <v>1734910</v>
      </c>
    </row>
    <row r="280" spans="1:20" s="1" customFormat="1" ht="15" customHeight="1" x14ac:dyDescent="0.25">
      <c r="A280" s="173"/>
      <c r="B280" s="174" t="s">
        <v>639</v>
      </c>
      <c r="C280" s="182"/>
      <c r="D280" s="182"/>
      <c r="E280" s="33">
        <v>852</v>
      </c>
      <c r="F280" s="70" t="s">
        <v>359</v>
      </c>
      <c r="G280" s="45" t="s">
        <v>302</v>
      </c>
      <c r="H280" s="45" t="s">
        <v>638</v>
      </c>
      <c r="I280" s="70"/>
      <c r="J280" s="71"/>
      <c r="K280" s="71"/>
      <c r="L280" s="71"/>
      <c r="M280" s="71"/>
      <c r="N280" s="71"/>
      <c r="O280" s="71"/>
      <c r="P280" s="71"/>
      <c r="Q280" s="71"/>
      <c r="R280" s="71">
        <f>R281</f>
        <v>0</v>
      </c>
      <c r="S280" s="71">
        <f t="shared" ref="S280:T280" si="405">S281</f>
        <v>605000</v>
      </c>
      <c r="T280" s="71">
        <f t="shared" si="405"/>
        <v>605000</v>
      </c>
    </row>
    <row r="281" spans="1:20" s="1" customFormat="1" ht="27.75" customHeight="1" x14ac:dyDescent="0.25">
      <c r="A281" s="182"/>
      <c r="B281" s="182" t="s">
        <v>367</v>
      </c>
      <c r="C281" s="182"/>
      <c r="D281" s="182"/>
      <c r="E281" s="33">
        <v>852</v>
      </c>
      <c r="F281" s="70" t="s">
        <v>359</v>
      </c>
      <c r="G281" s="45" t="s">
        <v>302</v>
      </c>
      <c r="H281" s="45" t="s">
        <v>638</v>
      </c>
      <c r="I281" s="70" t="s">
        <v>368</v>
      </c>
      <c r="J281" s="71"/>
      <c r="K281" s="71"/>
      <c r="L281" s="71">
        <f t="shared" ref="L281:L282" si="406">J281+K281</f>
        <v>0</v>
      </c>
      <c r="M281" s="71"/>
      <c r="N281" s="71"/>
      <c r="O281" s="71"/>
      <c r="P281" s="71">
        <f>P282</f>
        <v>0</v>
      </c>
      <c r="Q281" s="71">
        <f t="shared" ref="Q281:T281" si="407">Q282</f>
        <v>1012900</v>
      </c>
      <c r="R281" s="71">
        <f t="shared" si="407"/>
        <v>0</v>
      </c>
      <c r="S281" s="71">
        <f t="shared" si="407"/>
        <v>605000</v>
      </c>
      <c r="T281" s="71">
        <f t="shared" si="407"/>
        <v>605000</v>
      </c>
    </row>
    <row r="282" spans="1:20" s="1" customFormat="1" ht="12.75" customHeight="1" x14ac:dyDescent="0.25">
      <c r="A282" s="182"/>
      <c r="B282" s="186" t="s">
        <v>390</v>
      </c>
      <c r="C282" s="182"/>
      <c r="D282" s="182"/>
      <c r="E282" s="33">
        <v>852</v>
      </c>
      <c r="F282" s="70" t="s">
        <v>359</v>
      </c>
      <c r="G282" s="45" t="s">
        <v>302</v>
      </c>
      <c r="H282" s="45" t="s">
        <v>638</v>
      </c>
      <c r="I282" s="70" t="s">
        <v>391</v>
      </c>
      <c r="J282" s="71"/>
      <c r="K282" s="71"/>
      <c r="L282" s="71">
        <f t="shared" si="406"/>
        <v>0</v>
      </c>
      <c r="M282" s="71"/>
      <c r="N282" s="71"/>
      <c r="O282" s="71"/>
      <c r="P282" s="71"/>
      <c r="Q282" s="71">
        <v>1012900</v>
      </c>
      <c r="R282" s="71"/>
      <c r="S282" s="71">
        <v>605000</v>
      </c>
      <c r="T282" s="71">
        <f>R282+S282</f>
        <v>605000</v>
      </c>
    </row>
    <row r="283" spans="1:20" s="1" customFormat="1" ht="27.75" hidden="1" customHeight="1" x14ac:dyDescent="0.25">
      <c r="A283" s="206" t="s">
        <v>425</v>
      </c>
      <c r="B283" s="207"/>
      <c r="C283" s="182"/>
      <c r="D283" s="182"/>
      <c r="E283" s="33">
        <v>852</v>
      </c>
      <c r="F283" s="70" t="s">
        <v>359</v>
      </c>
      <c r="G283" s="45" t="s">
        <v>302</v>
      </c>
      <c r="H283" s="45" t="s">
        <v>426</v>
      </c>
      <c r="I283" s="70"/>
      <c r="J283" s="71"/>
      <c r="K283" s="71"/>
      <c r="L283" s="71">
        <f t="shared" si="380"/>
        <v>0</v>
      </c>
      <c r="M283" s="71"/>
      <c r="N283" s="71"/>
      <c r="O283" s="71"/>
      <c r="P283" s="71">
        <f>P284</f>
        <v>0</v>
      </c>
      <c r="Q283" s="71">
        <f t="shared" ref="Q283:T284" si="408">Q284</f>
        <v>1012900</v>
      </c>
      <c r="R283" s="71">
        <f t="shared" si="408"/>
        <v>1012900</v>
      </c>
      <c r="S283" s="71">
        <f t="shared" si="408"/>
        <v>0</v>
      </c>
      <c r="T283" s="71">
        <f t="shared" si="408"/>
        <v>1012900</v>
      </c>
    </row>
    <row r="284" spans="1:20" s="1" customFormat="1" ht="12.75" hidden="1" customHeight="1" x14ac:dyDescent="0.25">
      <c r="A284" s="182"/>
      <c r="B284" s="182" t="s">
        <v>367</v>
      </c>
      <c r="C284" s="182"/>
      <c r="D284" s="182"/>
      <c r="E284" s="33">
        <v>852</v>
      </c>
      <c r="F284" s="70" t="s">
        <v>359</v>
      </c>
      <c r="G284" s="45" t="s">
        <v>302</v>
      </c>
      <c r="H284" s="45" t="s">
        <v>426</v>
      </c>
      <c r="I284" s="70" t="s">
        <v>368</v>
      </c>
      <c r="J284" s="71"/>
      <c r="K284" s="71"/>
      <c r="L284" s="71">
        <f t="shared" si="380"/>
        <v>0</v>
      </c>
      <c r="M284" s="71"/>
      <c r="N284" s="71"/>
      <c r="O284" s="71"/>
      <c r="P284" s="71">
        <f>P285</f>
        <v>0</v>
      </c>
      <c r="Q284" s="71">
        <f t="shared" si="408"/>
        <v>1012900</v>
      </c>
      <c r="R284" s="71">
        <f t="shared" si="408"/>
        <v>1012900</v>
      </c>
      <c r="S284" s="71">
        <f t="shared" si="408"/>
        <v>0</v>
      </c>
      <c r="T284" s="71">
        <f t="shared" si="408"/>
        <v>1012900</v>
      </c>
    </row>
    <row r="285" spans="1:20" s="1" customFormat="1" ht="12.75" hidden="1" customHeight="1" x14ac:dyDescent="0.25">
      <c r="A285" s="182"/>
      <c r="B285" s="186" t="s">
        <v>390</v>
      </c>
      <c r="C285" s="182"/>
      <c r="D285" s="182"/>
      <c r="E285" s="33">
        <v>852</v>
      </c>
      <c r="F285" s="70" t="s">
        <v>359</v>
      </c>
      <c r="G285" s="45" t="s">
        <v>302</v>
      </c>
      <c r="H285" s="45" t="s">
        <v>426</v>
      </c>
      <c r="I285" s="70" t="s">
        <v>391</v>
      </c>
      <c r="J285" s="71"/>
      <c r="K285" s="71"/>
      <c r="L285" s="71">
        <f t="shared" si="380"/>
        <v>0</v>
      </c>
      <c r="M285" s="71"/>
      <c r="N285" s="71"/>
      <c r="O285" s="71"/>
      <c r="P285" s="71"/>
      <c r="Q285" s="71">
        <v>1012900</v>
      </c>
      <c r="R285" s="71">
        <f>P285+Q285</f>
        <v>1012900</v>
      </c>
      <c r="S285" s="71"/>
      <c r="T285" s="71">
        <f>R285+S285</f>
        <v>1012900</v>
      </c>
    </row>
    <row r="286" spans="1:20" s="1" customFormat="1" ht="12.75" hidden="1" customHeight="1" x14ac:dyDescent="0.25">
      <c r="A286" s="206" t="s">
        <v>429</v>
      </c>
      <c r="B286" s="207"/>
      <c r="C286" s="182"/>
      <c r="D286" s="182"/>
      <c r="E286" s="33">
        <v>852</v>
      </c>
      <c r="F286" s="70" t="s">
        <v>359</v>
      </c>
      <c r="G286" s="45" t="s">
        <v>302</v>
      </c>
      <c r="H286" s="45" t="s">
        <v>430</v>
      </c>
      <c r="I286" s="87"/>
      <c r="J286" s="71"/>
      <c r="K286" s="71"/>
      <c r="L286" s="71">
        <f t="shared" si="380"/>
        <v>0</v>
      </c>
      <c r="M286" s="71"/>
      <c r="N286" s="71"/>
      <c r="O286" s="71"/>
      <c r="P286" s="71">
        <f>P287+P290+P293</f>
        <v>0</v>
      </c>
      <c r="Q286" s="71">
        <f t="shared" ref="Q286:T286" si="409">Q287+Q290+Q293</f>
        <v>117010</v>
      </c>
      <c r="R286" s="71">
        <f t="shared" si="409"/>
        <v>117010</v>
      </c>
      <c r="S286" s="71">
        <f t="shared" si="409"/>
        <v>0</v>
      </c>
      <c r="T286" s="71">
        <f t="shared" si="409"/>
        <v>117010</v>
      </c>
    </row>
    <row r="287" spans="1:20" s="1" customFormat="1" ht="27" hidden="1" customHeight="1" x14ac:dyDescent="0.25">
      <c r="A287" s="206" t="s">
        <v>431</v>
      </c>
      <c r="B287" s="207"/>
      <c r="C287" s="182"/>
      <c r="D287" s="182"/>
      <c r="E287" s="33">
        <v>852</v>
      </c>
      <c r="F287" s="70" t="s">
        <v>359</v>
      </c>
      <c r="G287" s="45" t="s">
        <v>302</v>
      </c>
      <c r="H287" s="45" t="s">
        <v>432</v>
      </c>
      <c r="I287" s="70"/>
      <c r="J287" s="71"/>
      <c r="K287" s="71"/>
      <c r="L287" s="71">
        <f t="shared" si="380"/>
        <v>0</v>
      </c>
      <c r="M287" s="71"/>
      <c r="N287" s="71"/>
      <c r="O287" s="71"/>
      <c r="P287" s="71">
        <f>P288</f>
        <v>0</v>
      </c>
      <c r="Q287" s="71">
        <f t="shared" ref="Q287:T288" si="410">Q288</f>
        <v>50680</v>
      </c>
      <c r="R287" s="71">
        <f t="shared" si="410"/>
        <v>50680</v>
      </c>
      <c r="S287" s="71">
        <f t="shared" si="410"/>
        <v>0</v>
      </c>
      <c r="T287" s="71">
        <f t="shared" si="410"/>
        <v>50680</v>
      </c>
    </row>
    <row r="288" spans="1:20" s="1" customFormat="1" ht="25.5" hidden="1" customHeight="1" x14ac:dyDescent="0.25">
      <c r="A288" s="173"/>
      <c r="B288" s="182" t="s">
        <v>367</v>
      </c>
      <c r="C288" s="182"/>
      <c r="D288" s="182"/>
      <c r="E288" s="33">
        <v>852</v>
      </c>
      <c r="F288" s="70" t="s">
        <v>359</v>
      </c>
      <c r="G288" s="45" t="s">
        <v>302</v>
      </c>
      <c r="H288" s="45" t="s">
        <v>432</v>
      </c>
      <c r="I288" s="70" t="s">
        <v>368</v>
      </c>
      <c r="J288" s="71"/>
      <c r="K288" s="71"/>
      <c r="L288" s="71">
        <f t="shared" si="380"/>
        <v>0</v>
      </c>
      <c r="M288" s="71"/>
      <c r="N288" s="71"/>
      <c r="O288" s="71"/>
      <c r="P288" s="71">
        <f>P289</f>
        <v>0</v>
      </c>
      <c r="Q288" s="71">
        <f t="shared" si="410"/>
        <v>50680</v>
      </c>
      <c r="R288" s="71">
        <f t="shared" si="410"/>
        <v>50680</v>
      </c>
      <c r="S288" s="71">
        <f t="shared" si="410"/>
        <v>0</v>
      </c>
      <c r="T288" s="71">
        <f t="shared" si="410"/>
        <v>50680</v>
      </c>
    </row>
    <row r="289" spans="1:20" s="1" customFormat="1" ht="12.75" hidden="1" customHeight="1" x14ac:dyDescent="0.25">
      <c r="A289" s="173"/>
      <c r="B289" s="186" t="s">
        <v>390</v>
      </c>
      <c r="C289" s="182"/>
      <c r="D289" s="182"/>
      <c r="E289" s="33">
        <v>852</v>
      </c>
      <c r="F289" s="70" t="s">
        <v>359</v>
      </c>
      <c r="G289" s="45" t="s">
        <v>302</v>
      </c>
      <c r="H289" s="45" t="s">
        <v>432</v>
      </c>
      <c r="I289" s="70" t="s">
        <v>391</v>
      </c>
      <c r="J289" s="71"/>
      <c r="K289" s="71"/>
      <c r="L289" s="71">
        <f t="shared" si="380"/>
        <v>0</v>
      </c>
      <c r="M289" s="71"/>
      <c r="N289" s="71"/>
      <c r="O289" s="71"/>
      <c r="P289" s="71"/>
      <c r="Q289" s="71">
        <v>50680</v>
      </c>
      <c r="R289" s="71">
        <f t="shared" ref="R289:R292" si="411">P289+Q289</f>
        <v>50680</v>
      </c>
      <c r="S289" s="71"/>
      <c r="T289" s="71">
        <f t="shared" ref="T289" si="412">R289+S289</f>
        <v>50680</v>
      </c>
    </row>
    <row r="290" spans="1:20" s="1" customFormat="1" ht="44.25" hidden="1" customHeight="1" x14ac:dyDescent="0.25">
      <c r="A290" s="206" t="s">
        <v>433</v>
      </c>
      <c r="B290" s="207"/>
      <c r="C290" s="182"/>
      <c r="D290" s="182"/>
      <c r="E290" s="33">
        <v>852</v>
      </c>
      <c r="F290" s="70" t="s">
        <v>359</v>
      </c>
      <c r="G290" s="45" t="s">
        <v>302</v>
      </c>
      <c r="H290" s="45" t="s">
        <v>434</v>
      </c>
      <c r="I290" s="70"/>
      <c r="J290" s="71"/>
      <c r="K290" s="71"/>
      <c r="L290" s="71">
        <f t="shared" si="380"/>
        <v>0</v>
      </c>
      <c r="M290" s="71"/>
      <c r="N290" s="71"/>
      <c r="O290" s="71"/>
      <c r="P290" s="71">
        <f>P291</f>
        <v>0</v>
      </c>
      <c r="Q290" s="71">
        <f t="shared" ref="Q290:T291" si="413">Q291</f>
        <v>2630</v>
      </c>
      <c r="R290" s="71">
        <f t="shared" si="413"/>
        <v>2630</v>
      </c>
      <c r="S290" s="71">
        <f t="shared" si="413"/>
        <v>0</v>
      </c>
      <c r="T290" s="71">
        <f t="shared" si="413"/>
        <v>2630</v>
      </c>
    </row>
    <row r="291" spans="1:20" s="1" customFormat="1" ht="12.75" hidden="1" customHeight="1" x14ac:dyDescent="0.25">
      <c r="A291" s="173"/>
      <c r="B291" s="182" t="s">
        <v>367</v>
      </c>
      <c r="C291" s="182"/>
      <c r="D291" s="182"/>
      <c r="E291" s="33">
        <v>852</v>
      </c>
      <c r="F291" s="70" t="s">
        <v>359</v>
      </c>
      <c r="G291" s="45" t="s">
        <v>302</v>
      </c>
      <c r="H291" s="45" t="s">
        <v>434</v>
      </c>
      <c r="I291" s="70" t="s">
        <v>368</v>
      </c>
      <c r="J291" s="71"/>
      <c r="K291" s="71"/>
      <c r="L291" s="71">
        <f t="shared" si="380"/>
        <v>0</v>
      </c>
      <c r="M291" s="71"/>
      <c r="N291" s="71"/>
      <c r="O291" s="71"/>
      <c r="P291" s="71">
        <f>P292</f>
        <v>0</v>
      </c>
      <c r="Q291" s="71">
        <f t="shared" si="413"/>
        <v>2630</v>
      </c>
      <c r="R291" s="71">
        <f t="shared" si="413"/>
        <v>2630</v>
      </c>
      <c r="S291" s="71">
        <f t="shared" si="413"/>
        <v>0</v>
      </c>
      <c r="T291" s="71">
        <f t="shared" si="413"/>
        <v>2630</v>
      </c>
    </row>
    <row r="292" spans="1:20" s="1" customFormat="1" ht="12.75" hidden="1" customHeight="1" x14ac:dyDescent="0.25">
      <c r="A292" s="173"/>
      <c r="B292" s="186" t="s">
        <v>390</v>
      </c>
      <c r="C292" s="182"/>
      <c r="D292" s="182"/>
      <c r="E292" s="33">
        <v>852</v>
      </c>
      <c r="F292" s="70" t="s">
        <v>359</v>
      </c>
      <c r="G292" s="45" t="s">
        <v>302</v>
      </c>
      <c r="H292" s="45" t="s">
        <v>434</v>
      </c>
      <c r="I292" s="70" t="s">
        <v>391</v>
      </c>
      <c r="J292" s="71"/>
      <c r="K292" s="71"/>
      <c r="L292" s="71">
        <f t="shared" si="380"/>
        <v>0</v>
      </c>
      <c r="M292" s="71"/>
      <c r="N292" s="71"/>
      <c r="O292" s="71"/>
      <c r="P292" s="71"/>
      <c r="Q292" s="71">
        <v>2630</v>
      </c>
      <c r="R292" s="71">
        <f t="shared" si="411"/>
        <v>2630</v>
      </c>
      <c r="S292" s="71"/>
      <c r="T292" s="71">
        <f t="shared" ref="T292" si="414">R292+S292</f>
        <v>2630</v>
      </c>
    </row>
    <row r="293" spans="1:20" s="1" customFormat="1" ht="27" hidden="1" customHeight="1" x14ac:dyDescent="0.25">
      <c r="A293" s="206" t="s">
        <v>435</v>
      </c>
      <c r="B293" s="207"/>
      <c r="C293" s="182"/>
      <c r="D293" s="182"/>
      <c r="E293" s="33">
        <v>852</v>
      </c>
      <c r="F293" s="70" t="s">
        <v>359</v>
      </c>
      <c r="G293" s="45" t="s">
        <v>302</v>
      </c>
      <c r="H293" s="45" t="s">
        <v>436</v>
      </c>
      <c r="I293" s="70"/>
      <c r="J293" s="71"/>
      <c r="K293" s="71"/>
      <c r="L293" s="71">
        <f t="shared" si="380"/>
        <v>0</v>
      </c>
      <c r="M293" s="71"/>
      <c r="N293" s="71"/>
      <c r="O293" s="71"/>
      <c r="P293" s="71">
        <f>P294</f>
        <v>0</v>
      </c>
      <c r="Q293" s="71">
        <f t="shared" ref="Q293:T294" si="415">Q294</f>
        <v>63700</v>
      </c>
      <c r="R293" s="71">
        <f t="shared" si="415"/>
        <v>63700</v>
      </c>
      <c r="S293" s="71">
        <f t="shared" si="415"/>
        <v>0</v>
      </c>
      <c r="T293" s="71">
        <f t="shared" si="415"/>
        <v>63700</v>
      </c>
    </row>
    <row r="294" spans="1:20" s="1" customFormat="1" ht="12.75" hidden="1" customHeight="1" x14ac:dyDescent="0.25">
      <c r="A294" s="173"/>
      <c r="B294" s="182" t="s">
        <v>367</v>
      </c>
      <c r="C294" s="182"/>
      <c r="D294" s="182"/>
      <c r="E294" s="33">
        <v>852</v>
      </c>
      <c r="F294" s="70" t="s">
        <v>359</v>
      </c>
      <c r="G294" s="45" t="s">
        <v>302</v>
      </c>
      <c r="H294" s="45" t="s">
        <v>436</v>
      </c>
      <c r="I294" s="70" t="s">
        <v>368</v>
      </c>
      <c r="J294" s="71"/>
      <c r="K294" s="71"/>
      <c r="L294" s="71">
        <f t="shared" si="380"/>
        <v>0</v>
      </c>
      <c r="M294" s="71"/>
      <c r="N294" s="71"/>
      <c r="O294" s="71"/>
      <c r="P294" s="71">
        <f>P295</f>
        <v>0</v>
      </c>
      <c r="Q294" s="71">
        <f t="shared" si="415"/>
        <v>63700</v>
      </c>
      <c r="R294" s="71">
        <f t="shared" si="415"/>
        <v>63700</v>
      </c>
      <c r="S294" s="71">
        <f t="shared" si="415"/>
        <v>0</v>
      </c>
      <c r="T294" s="71">
        <f t="shared" si="415"/>
        <v>63700</v>
      </c>
    </row>
    <row r="295" spans="1:20" s="1" customFormat="1" ht="12.75" hidden="1" customHeight="1" x14ac:dyDescent="0.25">
      <c r="A295" s="173"/>
      <c r="B295" s="186" t="s">
        <v>390</v>
      </c>
      <c r="C295" s="182"/>
      <c r="D295" s="182"/>
      <c r="E295" s="33">
        <v>852</v>
      </c>
      <c r="F295" s="70" t="s">
        <v>359</v>
      </c>
      <c r="G295" s="45" t="s">
        <v>302</v>
      </c>
      <c r="H295" s="45" t="s">
        <v>436</v>
      </c>
      <c r="I295" s="70" t="s">
        <v>391</v>
      </c>
      <c r="J295" s="71"/>
      <c r="K295" s="71"/>
      <c r="L295" s="71">
        <f t="shared" si="380"/>
        <v>0</v>
      </c>
      <c r="M295" s="71"/>
      <c r="N295" s="71"/>
      <c r="O295" s="71"/>
      <c r="P295" s="71"/>
      <c r="Q295" s="71">
        <v>63700</v>
      </c>
      <c r="R295" s="71">
        <f t="shared" ref="R295" si="416">P295+Q295</f>
        <v>63700</v>
      </c>
      <c r="S295" s="71"/>
      <c r="T295" s="71">
        <f t="shared" ref="T295" si="417">R295+S295</f>
        <v>63700</v>
      </c>
    </row>
    <row r="296" spans="1:20" s="1" customFormat="1" ht="12.75" hidden="1" customHeight="1" x14ac:dyDescent="0.25">
      <c r="A296" s="224" t="s">
        <v>437</v>
      </c>
      <c r="B296" s="224"/>
      <c r="C296" s="182"/>
      <c r="D296" s="182"/>
      <c r="E296" s="33">
        <v>852</v>
      </c>
      <c r="F296" s="70" t="s">
        <v>359</v>
      </c>
      <c r="G296" s="70" t="s">
        <v>302</v>
      </c>
      <c r="H296" s="70" t="s">
        <v>438</v>
      </c>
      <c r="I296" s="70"/>
      <c r="J296" s="71">
        <f>J297</f>
        <v>1172900</v>
      </c>
      <c r="K296" s="71">
        <f t="shared" ref="K296:T296" si="418">K297</f>
        <v>0</v>
      </c>
      <c r="L296" s="71">
        <f t="shared" si="418"/>
        <v>1172900</v>
      </c>
      <c r="M296" s="71">
        <f t="shared" si="418"/>
        <v>0</v>
      </c>
      <c r="N296" s="71">
        <f t="shared" si="418"/>
        <v>1172900</v>
      </c>
      <c r="O296" s="71">
        <f t="shared" si="418"/>
        <v>0</v>
      </c>
      <c r="P296" s="71">
        <f t="shared" si="418"/>
        <v>1172900</v>
      </c>
      <c r="Q296" s="71">
        <f t="shared" si="418"/>
        <v>0</v>
      </c>
      <c r="R296" s="71">
        <f t="shared" si="418"/>
        <v>1172900</v>
      </c>
      <c r="S296" s="71">
        <f t="shared" si="418"/>
        <v>0</v>
      </c>
      <c r="T296" s="71">
        <f t="shared" si="418"/>
        <v>1172900</v>
      </c>
    </row>
    <row r="297" spans="1:20" s="1" customFormat="1" ht="12.75" hidden="1" x14ac:dyDescent="0.25">
      <c r="A297" s="224" t="s">
        <v>439</v>
      </c>
      <c r="B297" s="224"/>
      <c r="C297" s="182"/>
      <c r="D297" s="182"/>
      <c r="E297" s="33">
        <v>852</v>
      </c>
      <c r="F297" s="70" t="s">
        <v>359</v>
      </c>
      <c r="G297" s="70" t="s">
        <v>302</v>
      </c>
      <c r="H297" s="70" t="s">
        <v>440</v>
      </c>
      <c r="I297" s="70"/>
      <c r="J297" s="71">
        <f t="shared" ref="J297:T298" si="419">J298</f>
        <v>1172900</v>
      </c>
      <c r="K297" s="71">
        <f t="shared" si="419"/>
        <v>0</v>
      </c>
      <c r="L297" s="71">
        <f t="shared" si="419"/>
        <v>1172900</v>
      </c>
      <c r="M297" s="71">
        <f t="shared" si="419"/>
        <v>0</v>
      </c>
      <c r="N297" s="71">
        <f t="shared" si="419"/>
        <v>1172900</v>
      </c>
      <c r="O297" s="71">
        <f t="shared" si="419"/>
        <v>0</v>
      </c>
      <c r="P297" s="71">
        <f t="shared" si="419"/>
        <v>1172900</v>
      </c>
      <c r="Q297" s="71">
        <f t="shared" si="419"/>
        <v>0</v>
      </c>
      <c r="R297" s="71">
        <f t="shared" si="419"/>
        <v>1172900</v>
      </c>
      <c r="S297" s="71">
        <f t="shared" si="419"/>
        <v>0</v>
      </c>
      <c r="T297" s="71">
        <f t="shared" si="419"/>
        <v>1172900</v>
      </c>
    </row>
    <row r="298" spans="1:20" s="1" customFormat="1" ht="38.25" hidden="1" x14ac:dyDescent="0.25">
      <c r="A298" s="186"/>
      <c r="B298" s="182" t="s">
        <v>367</v>
      </c>
      <c r="C298" s="182"/>
      <c r="D298" s="182"/>
      <c r="E298" s="33">
        <v>852</v>
      </c>
      <c r="F298" s="70" t="s">
        <v>359</v>
      </c>
      <c r="G298" s="70" t="s">
        <v>302</v>
      </c>
      <c r="H298" s="70" t="s">
        <v>440</v>
      </c>
      <c r="I298" s="70" t="s">
        <v>368</v>
      </c>
      <c r="J298" s="71">
        <f t="shared" si="419"/>
        <v>1172900</v>
      </c>
      <c r="K298" s="71">
        <f t="shared" si="419"/>
        <v>0</v>
      </c>
      <c r="L298" s="71">
        <f t="shared" si="419"/>
        <v>1172900</v>
      </c>
      <c r="M298" s="71">
        <f t="shared" si="419"/>
        <v>0</v>
      </c>
      <c r="N298" s="71">
        <f t="shared" si="419"/>
        <v>1172900</v>
      </c>
      <c r="O298" s="71">
        <f t="shared" si="419"/>
        <v>0</v>
      </c>
      <c r="P298" s="71">
        <f t="shared" si="419"/>
        <v>1172900</v>
      </c>
      <c r="Q298" s="71">
        <f t="shared" si="419"/>
        <v>0</v>
      </c>
      <c r="R298" s="71">
        <f t="shared" si="419"/>
        <v>1172900</v>
      </c>
      <c r="S298" s="71">
        <f t="shared" si="419"/>
        <v>0</v>
      </c>
      <c r="T298" s="71">
        <f t="shared" si="419"/>
        <v>1172900</v>
      </c>
    </row>
    <row r="299" spans="1:20" s="1" customFormat="1" ht="12.75" hidden="1" customHeight="1" x14ac:dyDescent="0.25">
      <c r="A299" s="186"/>
      <c r="B299" s="186" t="s">
        <v>390</v>
      </c>
      <c r="C299" s="186"/>
      <c r="D299" s="186"/>
      <c r="E299" s="33">
        <v>852</v>
      </c>
      <c r="F299" s="70" t="s">
        <v>359</v>
      </c>
      <c r="G299" s="70" t="s">
        <v>302</v>
      </c>
      <c r="H299" s="70" t="s">
        <v>440</v>
      </c>
      <c r="I299" s="70" t="s">
        <v>391</v>
      </c>
      <c r="J299" s="71">
        <v>1172900</v>
      </c>
      <c r="K299" s="71"/>
      <c r="L299" s="71">
        <f t="shared" si="380"/>
        <v>1172900</v>
      </c>
      <c r="M299" s="71"/>
      <c r="N299" s="71">
        <f t="shared" ref="N299" si="420">L299+M299</f>
        <v>1172900</v>
      </c>
      <c r="O299" s="71"/>
      <c r="P299" s="71">
        <f t="shared" ref="P299" si="421">N299+O299</f>
        <v>1172900</v>
      </c>
      <c r="Q299" s="71"/>
      <c r="R299" s="71">
        <f t="shared" ref="R299" si="422">P299+Q299</f>
        <v>1172900</v>
      </c>
      <c r="S299" s="71"/>
      <c r="T299" s="71">
        <f t="shared" ref="T299" si="423">R299+S299</f>
        <v>1172900</v>
      </c>
    </row>
    <row r="300" spans="1:20" s="1" customFormat="1" ht="12.75" hidden="1" x14ac:dyDescent="0.25">
      <c r="A300" s="224" t="s">
        <v>286</v>
      </c>
      <c r="B300" s="224"/>
      <c r="C300" s="182"/>
      <c r="D300" s="182"/>
      <c r="E300" s="33">
        <v>852</v>
      </c>
      <c r="F300" s="45" t="s">
        <v>359</v>
      </c>
      <c r="G300" s="70" t="s">
        <v>302</v>
      </c>
      <c r="H300" s="45" t="s">
        <v>287</v>
      </c>
      <c r="I300" s="45"/>
      <c r="J300" s="41">
        <f>J301</f>
        <v>63415629.229999997</v>
      </c>
      <c r="K300" s="41">
        <f t="shared" ref="K300:T300" si="424">K301</f>
        <v>-1382300</v>
      </c>
      <c r="L300" s="41">
        <f t="shared" si="424"/>
        <v>62033329.229999997</v>
      </c>
      <c r="M300" s="41">
        <f t="shared" si="424"/>
        <v>0</v>
      </c>
      <c r="N300" s="41">
        <f t="shared" si="424"/>
        <v>62033329.229999997</v>
      </c>
      <c r="O300" s="41">
        <f t="shared" si="424"/>
        <v>0</v>
      </c>
      <c r="P300" s="41">
        <f t="shared" si="424"/>
        <v>62033329.229999997</v>
      </c>
      <c r="Q300" s="41">
        <f t="shared" si="424"/>
        <v>0</v>
      </c>
      <c r="R300" s="41">
        <f t="shared" si="424"/>
        <v>62033329.229999997</v>
      </c>
      <c r="S300" s="41">
        <f t="shared" si="424"/>
        <v>0</v>
      </c>
      <c r="T300" s="41">
        <f t="shared" si="424"/>
        <v>62033329.229999997</v>
      </c>
    </row>
    <row r="301" spans="1:20" s="1" customFormat="1" ht="12.75" hidden="1" x14ac:dyDescent="0.25">
      <c r="A301" s="224" t="s">
        <v>288</v>
      </c>
      <c r="B301" s="224"/>
      <c r="C301" s="182"/>
      <c r="D301" s="182"/>
      <c r="E301" s="33">
        <v>852</v>
      </c>
      <c r="F301" s="70" t="s">
        <v>359</v>
      </c>
      <c r="G301" s="70" t="s">
        <v>302</v>
      </c>
      <c r="H301" s="70" t="s">
        <v>289</v>
      </c>
      <c r="I301" s="70"/>
      <c r="J301" s="71">
        <f>J302+J310+J305</f>
        <v>63415629.229999997</v>
      </c>
      <c r="K301" s="71">
        <f t="shared" ref="K301:T301" si="425">K302+K310+K305</f>
        <v>-1382300</v>
      </c>
      <c r="L301" s="71">
        <f t="shared" si="425"/>
        <v>62033329.229999997</v>
      </c>
      <c r="M301" s="71">
        <f t="shared" si="425"/>
        <v>0</v>
      </c>
      <c r="N301" s="71">
        <f t="shared" si="425"/>
        <v>62033329.229999997</v>
      </c>
      <c r="O301" s="71">
        <f t="shared" si="425"/>
        <v>0</v>
      </c>
      <c r="P301" s="71">
        <f t="shared" si="425"/>
        <v>62033329.229999997</v>
      </c>
      <c r="Q301" s="71">
        <f t="shared" si="425"/>
        <v>0</v>
      </c>
      <c r="R301" s="71">
        <f t="shared" si="425"/>
        <v>62033329.229999997</v>
      </c>
      <c r="S301" s="71">
        <f t="shared" si="425"/>
        <v>0</v>
      </c>
      <c r="T301" s="71">
        <f t="shared" si="425"/>
        <v>62033329.229999997</v>
      </c>
    </row>
    <row r="302" spans="1:20" s="1" customFormat="1" ht="12.75" hidden="1" x14ac:dyDescent="0.25">
      <c r="A302" s="224" t="s">
        <v>441</v>
      </c>
      <c r="B302" s="224"/>
      <c r="C302" s="182"/>
      <c r="D302" s="182"/>
      <c r="E302" s="33">
        <v>852</v>
      </c>
      <c r="F302" s="70" t="s">
        <v>359</v>
      </c>
      <c r="G302" s="70" t="s">
        <v>302</v>
      </c>
      <c r="H302" s="70" t="s">
        <v>442</v>
      </c>
      <c r="I302" s="70"/>
      <c r="J302" s="71">
        <f t="shared" ref="J302:T303" si="426">J303</f>
        <v>59263749.229999997</v>
      </c>
      <c r="K302" s="71">
        <f t="shared" si="426"/>
        <v>0</v>
      </c>
      <c r="L302" s="71">
        <f t="shared" si="426"/>
        <v>59263749.229999997</v>
      </c>
      <c r="M302" s="71">
        <f t="shared" si="426"/>
        <v>0</v>
      </c>
      <c r="N302" s="71">
        <f t="shared" si="426"/>
        <v>59263749.229999997</v>
      </c>
      <c r="O302" s="71">
        <f t="shared" si="426"/>
        <v>0</v>
      </c>
      <c r="P302" s="71">
        <f t="shared" si="426"/>
        <v>59263749.229999997</v>
      </c>
      <c r="Q302" s="71">
        <f t="shared" si="426"/>
        <v>0</v>
      </c>
      <c r="R302" s="71">
        <f t="shared" si="426"/>
        <v>59263749.229999997</v>
      </c>
      <c r="S302" s="71">
        <f t="shared" si="426"/>
        <v>0</v>
      </c>
      <c r="T302" s="71">
        <f t="shared" si="426"/>
        <v>59263749.229999997</v>
      </c>
    </row>
    <row r="303" spans="1:20" s="1" customFormat="1" ht="38.25" hidden="1" x14ac:dyDescent="0.25">
      <c r="A303" s="186"/>
      <c r="B303" s="182" t="s">
        <v>367</v>
      </c>
      <c r="C303" s="182"/>
      <c r="D303" s="182"/>
      <c r="E303" s="33">
        <v>852</v>
      </c>
      <c r="F303" s="70" t="s">
        <v>359</v>
      </c>
      <c r="G303" s="70" t="s">
        <v>302</v>
      </c>
      <c r="H303" s="70" t="s">
        <v>442</v>
      </c>
      <c r="I303" s="70" t="s">
        <v>368</v>
      </c>
      <c r="J303" s="71">
        <f t="shared" si="426"/>
        <v>59263749.229999997</v>
      </c>
      <c r="K303" s="71">
        <f t="shared" si="426"/>
        <v>0</v>
      </c>
      <c r="L303" s="71">
        <f t="shared" si="426"/>
        <v>59263749.229999997</v>
      </c>
      <c r="M303" s="71">
        <f t="shared" si="426"/>
        <v>0</v>
      </c>
      <c r="N303" s="71">
        <f t="shared" si="426"/>
        <v>59263749.229999997</v>
      </c>
      <c r="O303" s="71">
        <f t="shared" si="426"/>
        <v>0</v>
      </c>
      <c r="P303" s="71">
        <f t="shared" si="426"/>
        <v>59263749.229999997</v>
      </c>
      <c r="Q303" s="71">
        <f t="shared" si="426"/>
        <v>0</v>
      </c>
      <c r="R303" s="71">
        <f t="shared" si="426"/>
        <v>59263749.229999997</v>
      </c>
      <c r="S303" s="71">
        <f t="shared" si="426"/>
        <v>0</v>
      </c>
      <c r="T303" s="71">
        <f t="shared" si="426"/>
        <v>59263749.229999997</v>
      </c>
    </row>
    <row r="304" spans="1:20" s="1" customFormat="1" ht="12.75" hidden="1" customHeight="1" x14ac:dyDescent="0.25">
      <c r="A304" s="182"/>
      <c r="B304" s="182" t="s">
        <v>369</v>
      </c>
      <c r="C304" s="182"/>
      <c r="D304" s="182"/>
      <c r="E304" s="33">
        <v>852</v>
      </c>
      <c r="F304" s="70" t="s">
        <v>359</v>
      </c>
      <c r="G304" s="45" t="s">
        <v>302</v>
      </c>
      <c r="H304" s="45" t="s">
        <v>442</v>
      </c>
      <c r="I304" s="70" t="s">
        <v>370</v>
      </c>
      <c r="J304" s="71">
        <v>59263749.229999997</v>
      </c>
      <c r="K304" s="71"/>
      <c r="L304" s="71">
        <f t="shared" si="380"/>
        <v>59263749.229999997</v>
      </c>
      <c r="M304" s="71"/>
      <c r="N304" s="71">
        <f t="shared" ref="N304" si="427">L304+M304</f>
        <v>59263749.229999997</v>
      </c>
      <c r="O304" s="71"/>
      <c r="P304" s="71">
        <f t="shared" ref="P304" si="428">N304+O304</f>
        <v>59263749.229999997</v>
      </c>
      <c r="Q304" s="71"/>
      <c r="R304" s="71">
        <f t="shared" ref="R304" si="429">P304+Q304</f>
        <v>59263749.229999997</v>
      </c>
      <c r="S304" s="71"/>
      <c r="T304" s="71">
        <f t="shared" ref="T304" si="430">R304+S304</f>
        <v>59263749.229999997</v>
      </c>
    </row>
    <row r="305" spans="1:20" s="1" customFormat="1" ht="12.75" hidden="1" x14ac:dyDescent="0.25">
      <c r="A305" s="224" t="s">
        <v>374</v>
      </c>
      <c r="B305" s="224"/>
      <c r="C305" s="182"/>
      <c r="D305" s="182"/>
      <c r="E305" s="33">
        <v>852</v>
      </c>
      <c r="F305" s="70" t="s">
        <v>359</v>
      </c>
      <c r="G305" s="70" t="s">
        <v>302</v>
      </c>
      <c r="H305" s="70" t="s">
        <v>375</v>
      </c>
      <c r="I305" s="70"/>
      <c r="J305" s="71">
        <f>J306+J308</f>
        <v>4132800</v>
      </c>
      <c r="K305" s="71">
        <f t="shared" ref="K305:T305" si="431">K306+K308</f>
        <v>-1382300</v>
      </c>
      <c r="L305" s="71">
        <f t="shared" si="431"/>
        <v>2750500</v>
      </c>
      <c r="M305" s="71">
        <f t="shared" si="431"/>
        <v>0</v>
      </c>
      <c r="N305" s="71">
        <f t="shared" si="431"/>
        <v>2750500</v>
      </c>
      <c r="O305" s="71">
        <f t="shared" si="431"/>
        <v>0</v>
      </c>
      <c r="P305" s="71">
        <f t="shared" si="431"/>
        <v>2750500</v>
      </c>
      <c r="Q305" s="71">
        <f t="shared" si="431"/>
        <v>0</v>
      </c>
      <c r="R305" s="71">
        <f t="shared" si="431"/>
        <v>2750500</v>
      </c>
      <c r="S305" s="71">
        <f t="shared" si="431"/>
        <v>0</v>
      </c>
      <c r="T305" s="71">
        <f t="shared" si="431"/>
        <v>2750500</v>
      </c>
    </row>
    <row r="306" spans="1:20" s="1" customFormat="1" ht="12.75" hidden="1" x14ac:dyDescent="0.25">
      <c r="A306" s="72"/>
      <c r="B306" s="186" t="s">
        <v>376</v>
      </c>
      <c r="C306" s="186"/>
      <c r="D306" s="186"/>
      <c r="E306" s="33">
        <v>852</v>
      </c>
      <c r="F306" s="70" t="s">
        <v>359</v>
      </c>
      <c r="G306" s="70" t="s">
        <v>302</v>
      </c>
      <c r="H306" s="70" t="s">
        <v>375</v>
      </c>
      <c r="I306" s="70" t="s">
        <v>377</v>
      </c>
      <c r="J306" s="71">
        <f t="shared" ref="J306:T306" si="432">J307</f>
        <v>4132800</v>
      </c>
      <c r="K306" s="71">
        <f t="shared" si="432"/>
        <v>-4132800</v>
      </c>
      <c r="L306" s="71">
        <f t="shared" si="432"/>
        <v>0</v>
      </c>
      <c r="M306" s="71">
        <f t="shared" si="432"/>
        <v>0</v>
      </c>
      <c r="N306" s="71">
        <f t="shared" si="432"/>
        <v>0</v>
      </c>
      <c r="O306" s="71">
        <f t="shared" si="432"/>
        <v>0</v>
      </c>
      <c r="P306" s="71">
        <f t="shared" si="432"/>
        <v>0</v>
      </c>
      <c r="Q306" s="71">
        <f t="shared" si="432"/>
        <v>0</v>
      </c>
      <c r="R306" s="71">
        <f t="shared" si="432"/>
        <v>0</v>
      </c>
      <c r="S306" s="71">
        <f t="shared" si="432"/>
        <v>0</v>
      </c>
      <c r="T306" s="71">
        <f t="shared" si="432"/>
        <v>0</v>
      </c>
    </row>
    <row r="307" spans="1:20" s="1" customFormat="1" ht="25.5" hidden="1" x14ac:dyDescent="0.25">
      <c r="A307" s="72"/>
      <c r="B307" s="182" t="s">
        <v>378</v>
      </c>
      <c r="C307" s="182"/>
      <c r="D307" s="182"/>
      <c r="E307" s="33">
        <v>852</v>
      </c>
      <c r="F307" s="70" t="s">
        <v>359</v>
      </c>
      <c r="G307" s="70" t="s">
        <v>302</v>
      </c>
      <c r="H307" s="70" t="s">
        <v>375</v>
      </c>
      <c r="I307" s="70" t="s">
        <v>379</v>
      </c>
      <c r="J307" s="71">
        <v>4132800</v>
      </c>
      <c r="K307" s="71">
        <v>-4132800</v>
      </c>
      <c r="L307" s="71">
        <f t="shared" si="380"/>
        <v>0</v>
      </c>
      <c r="M307" s="71"/>
      <c r="N307" s="71">
        <f t="shared" ref="N307" si="433">L307+M307</f>
        <v>0</v>
      </c>
      <c r="O307" s="71"/>
      <c r="P307" s="71">
        <f t="shared" ref="P307" si="434">N307+O307</f>
        <v>0</v>
      </c>
      <c r="Q307" s="71"/>
      <c r="R307" s="71">
        <f t="shared" ref="R307" si="435">P307+Q307</f>
        <v>0</v>
      </c>
      <c r="S307" s="71"/>
      <c r="T307" s="71">
        <f t="shared" ref="T307" si="436">R307+S307</f>
        <v>0</v>
      </c>
    </row>
    <row r="308" spans="1:20" s="1" customFormat="1" ht="38.25" hidden="1" x14ac:dyDescent="0.25">
      <c r="A308" s="72"/>
      <c r="B308" s="182" t="s">
        <v>367</v>
      </c>
      <c r="C308" s="182"/>
      <c r="D308" s="182"/>
      <c r="E308" s="33">
        <v>852</v>
      </c>
      <c r="F308" s="70" t="s">
        <v>359</v>
      </c>
      <c r="G308" s="70" t="s">
        <v>302</v>
      </c>
      <c r="H308" s="70" t="s">
        <v>375</v>
      </c>
      <c r="I308" s="70" t="s">
        <v>368</v>
      </c>
      <c r="J308" s="71">
        <f>J309</f>
        <v>0</v>
      </c>
      <c r="K308" s="71">
        <f t="shared" ref="K308:T308" si="437">K309</f>
        <v>2750500</v>
      </c>
      <c r="L308" s="71">
        <f t="shared" si="437"/>
        <v>2750500</v>
      </c>
      <c r="M308" s="71">
        <f t="shared" si="437"/>
        <v>0</v>
      </c>
      <c r="N308" s="71">
        <f t="shared" si="437"/>
        <v>2750500</v>
      </c>
      <c r="O308" s="71">
        <f t="shared" si="437"/>
        <v>0</v>
      </c>
      <c r="P308" s="71">
        <f t="shared" si="437"/>
        <v>2750500</v>
      </c>
      <c r="Q308" s="71">
        <f t="shared" si="437"/>
        <v>0</v>
      </c>
      <c r="R308" s="71">
        <f t="shared" si="437"/>
        <v>2750500</v>
      </c>
      <c r="S308" s="71">
        <f t="shared" si="437"/>
        <v>0</v>
      </c>
      <c r="T308" s="71">
        <f t="shared" si="437"/>
        <v>2750500</v>
      </c>
    </row>
    <row r="309" spans="1:20" s="1" customFormat="1" ht="12.75" hidden="1" customHeight="1" x14ac:dyDescent="0.25">
      <c r="A309" s="72"/>
      <c r="B309" s="182" t="s">
        <v>369</v>
      </c>
      <c r="C309" s="182"/>
      <c r="D309" s="182"/>
      <c r="E309" s="33">
        <v>852</v>
      </c>
      <c r="F309" s="70" t="s">
        <v>359</v>
      </c>
      <c r="G309" s="70" t="s">
        <v>302</v>
      </c>
      <c r="H309" s="70" t="s">
        <v>375</v>
      </c>
      <c r="I309" s="70" t="s">
        <v>370</v>
      </c>
      <c r="J309" s="71"/>
      <c r="K309" s="71">
        <f>4132800-1382300</f>
        <v>2750500</v>
      </c>
      <c r="L309" s="71">
        <f t="shared" si="380"/>
        <v>2750500</v>
      </c>
      <c r="M309" s="71"/>
      <c r="N309" s="71">
        <f t="shared" ref="N309" si="438">L309+M309</f>
        <v>2750500</v>
      </c>
      <c r="O309" s="71"/>
      <c r="P309" s="71">
        <f t="shared" ref="P309" si="439">N309+O309</f>
        <v>2750500</v>
      </c>
      <c r="Q309" s="71"/>
      <c r="R309" s="71">
        <f t="shared" ref="R309" si="440">P309+Q309</f>
        <v>2750500</v>
      </c>
      <c r="S309" s="71"/>
      <c r="T309" s="71">
        <f t="shared" ref="T309" si="441">R309+S309</f>
        <v>2750500</v>
      </c>
    </row>
    <row r="310" spans="1:20" s="1" customFormat="1" ht="12.75" hidden="1" customHeight="1" x14ac:dyDescent="0.25">
      <c r="A310" s="224" t="s">
        <v>380</v>
      </c>
      <c r="B310" s="224"/>
      <c r="C310" s="182"/>
      <c r="D310" s="182"/>
      <c r="E310" s="33">
        <v>852</v>
      </c>
      <c r="F310" s="70" t="s">
        <v>359</v>
      </c>
      <c r="G310" s="70" t="s">
        <v>302</v>
      </c>
      <c r="H310" s="70" t="s">
        <v>381</v>
      </c>
      <c r="I310" s="70"/>
      <c r="J310" s="71">
        <f>J311+J313</f>
        <v>19080</v>
      </c>
      <c r="K310" s="71">
        <f t="shared" ref="K310:T310" si="442">K311+K313</f>
        <v>0</v>
      </c>
      <c r="L310" s="71">
        <f t="shared" si="442"/>
        <v>19080</v>
      </c>
      <c r="M310" s="71">
        <f t="shared" si="442"/>
        <v>0</v>
      </c>
      <c r="N310" s="71">
        <f t="shared" si="442"/>
        <v>19080</v>
      </c>
      <c r="O310" s="71">
        <f t="shared" si="442"/>
        <v>0</v>
      </c>
      <c r="P310" s="71">
        <f t="shared" si="442"/>
        <v>19080</v>
      </c>
      <c r="Q310" s="71">
        <f t="shared" si="442"/>
        <v>0</v>
      </c>
      <c r="R310" s="71">
        <f t="shared" si="442"/>
        <v>19080</v>
      </c>
      <c r="S310" s="71">
        <f t="shared" si="442"/>
        <v>0</v>
      </c>
      <c r="T310" s="71">
        <f t="shared" si="442"/>
        <v>19080</v>
      </c>
    </row>
    <row r="311" spans="1:20" s="1" customFormat="1" ht="12.75" hidden="1" x14ac:dyDescent="0.25">
      <c r="A311" s="72"/>
      <c r="B311" s="186" t="s">
        <v>376</v>
      </c>
      <c r="C311" s="186"/>
      <c r="D311" s="186"/>
      <c r="E311" s="33">
        <v>852</v>
      </c>
      <c r="F311" s="70" t="s">
        <v>359</v>
      </c>
      <c r="G311" s="70" t="s">
        <v>302</v>
      </c>
      <c r="H311" s="70" t="s">
        <v>381</v>
      </c>
      <c r="I311" s="70" t="s">
        <v>377</v>
      </c>
      <c r="J311" s="71">
        <f t="shared" ref="J311:T311" si="443">J312</f>
        <v>19080</v>
      </c>
      <c r="K311" s="71">
        <f t="shared" si="443"/>
        <v>-19080</v>
      </c>
      <c r="L311" s="71">
        <f t="shared" si="443"/>
        <v>0</v>
      </c>
      <c r="M311" s="71">
        <f t="shared" si="443"/>
        <v>0</v>
      </c>
      <c r="N311" s="71">
        <f t="shared" si="443"/>
        <v>0</v>
      </c>
      <c r="O311" s="71">
        <f t="shared" si="443"/>
        <v>0</v>
      </c>
      <c r="P311" s="71">
        <f t="shared" si="443"/>
        <v>0</v>
      </c>
      <c r="Q311" s="71">
        <f t="shared" si="443"/>
        <v>0</v>
      </c>
      <c r="R311" s="71">
        <f t="shared" si="443"/>
        <v>0</v>
      </c>
      <c r="S311" s="71">
        <f t="shared" si="443"/>
        <v>0</v>
      </c>
      <c r="T311" s="71">
        <f t="shared" si="443"/>
        <v>0</v>
      </c>
    </row>
    <row r="312" spans="1:20" s="1" customFormat="1" ht="25.5" hidden="1" x14ac:dyDescent="0.25">
      <c r="A312" s="72"/>
      <c r="B312" s="182" t="s">
        <v>382</v>
      </c>
      <c r="C312" s="182"/>
      <c r="D312" s="182"/>
      <c r="E312" s="33">
        <v>852</v>
      </c>
      <c r="F312" s="70" t="s">
        <v>359</v>
      </c>
      <c r="G312" s="70" t="s">
        <v>302</v>
      </c>
      <c r="H312" s="70" t="s">
        <v>381</v>
      </c>
      <c r="I312" s="70" t="s">
        <v>383</v>
      </c>
      <c r="J312" s="71">
        <v>19080</v>
      </c>
      <c r="K312" s="71">
        <v>-19080</v>
      </c>
      <c r="L312" s="71">
        <f t="shared" si="380"/>
        <v>0</v>
      </c>
      <c r="M312" s="71"/>
      <c r="N312" s="71">
        <f t="shared" ref="N312" si="444">L312+M312</f>
        <v>0</v>
      </c>
      <c r="O312" s="71"/>
      <c r="P312" s="71">
        <f t="shared" ref="P312" si="445">N312+O312</f>
        <v>0</v>
      </c>
      <c r="Q312" s="71"/>
      <c r="R312" s="71">
        <f t="shared" ref="R312" si="446">P312+Q312</f>
        <v>0</v>
      </c>
      <c r="S312" s="71"/>
      <c r="T312" s="71">
        <f t="shared" ref="T312" si="447">R312+S312</f>
        <v>0</v>
      </c>
    </row>
    <row r="313" spans="1:20" s="1" customFormat="1" ht="12.75" hidden="1" customHeight="1" x14ac:dyDescent="0.25">
      <c r="A313" s="72"/>
      <c r="B313" s="182" t="s">
        <v>367</v>
      </c>
      <c r="C313" s="182"/>
      <c r="D313" s="182"/>
      <c r="E313" s="33">
        <v>852</v>
      </c>
      <c r="F313" s="70" t="s">
        <v>359</v>
      </c>
      <c r="G313" s="70" t="s">
        <v>302</v>
      </c>
      <c r="H313" s="70" t="s">
        <v>381</v>
      </c>
      <c r="I313" s="70" t="s">
        <v>368</v>
      </c>
      <c r="J313" s="71">
        <f>J314</f>
        <v>0</v>
      </c>
      <c r="K313" s="71">
        <f t="shared" ref="K313:T313" si="448">K314</f>
        <v>19080</v>
      </c>
      <c r="L313" s="71">
        <f t="shared" si="448"/>
        <v>19080</v>
      </c>
      <c r="M313" s="71">
        <f t="shared" si="448"/>
        <v>0</v>
      </c>
      <c r="N313" s="71">
        <f t="shared" si="448"/>
        <v>19080</v>
      </c>
      <c r="O313" s="71">
        <f t="shared" si="448"/>
        <v>0</v>
      </c>
      <c r="P313" s="71">
        <f t="shared" si="448"/>
        <v>19080</v>
      </c>
      <c r="Q313" s="71">
        <f t="shared" si="448"/>
        <v>0</v>
      </c>
      <c r="R313" s="71">
        <f t="shared" si="448"/>
        <v>19080</v>
      </c>
      <c r="S313" s="71">
        <f t="shared" si="448"/>
        <v>0</v>
      </c>
      <c r="T313" s="71">
        <f t="shared" si="448"/>
        <v>19080</v>
      </c>
    </row>
    <row r="314" spans="1:20" s="1" customFormat="1" ht="12.75" hidden="1" customHeight="1" x14ac:dyDescent="0.25">
      <c r="A314" s="72"/>
      <c r="B314" s="182" t="s">
        <v>369</v>
      </c>
      <c r="C314" s="182"/>
      <c r="D314" s="182"/>
      <c r="E314" s="33">
        <v>852</v>
      </c>
      <c r="F314" s="70" t="s">
        <v>359</v>
      </c>
      <c r="G314" s="70" t="s">
        <v>302</v>
      </c>
      <c r="H314" s="70" t="s">
        <v>381</v>
      </c>
      <c r="I314" s="70" t="s">
        <v>370</v>
      </c>
      <c r="J314" s="71"/>
      <c r="K314" s="71">
        <f>19080</f>
        <v>19080</v>
      </c>
      <c r="L314" s="71">
        <f t="shared" si="380"/>
        <v>19080</v>
      </c>
      <c r="M314" s="71"/>
      <c r="N314" s="71">
        <f t="shared" ref="N314" si="449">L314+M314</f>
        <v>19080</v>
      </c>
      <c r="O314" s="71"/>
      <c r="P314" s="71">
        <f t="shared" ref="P314" si="450">N314+O314</f>
        <v>19080</v>
      </c>
      <c r="Q314" s="71"/>
      <c r="R314" s="71">
        <f t="shared" ref="R314" si="451">P314+Q314</f>
        <v>19080</v>
      </c>
      <c r="S314" s="71"/>
      <c r="T314" s="71">
        <f t="shared" ref="T314" si="452">R314+S314</f>
        <v>19080</v>
      </c>
    </row>
    <row r="315" spans="1:20" s="1" customFormat="1" ht="12.75" hidden="1" customHeight="1" x14ac:dyDescent="0.25">
      <c r="A315" s="224" t="s">
        <v>386</v>
      </c>
      <c r="B315" s="224"/>
      <c r="C315" s="182"/>
      <c r="D315" s="182"/>
      <c r="E315" s="33">
        <v>852</v>
      </c>
      <c r="F315" s="45" t="s">
        <v>359</v>
      </c>
      <c r="G315" s="70" t="s">
        <v>302</v>
      </c>
      <c r="H315" s="45" t="s">
        <v>387</v>
      </c>
      <c r="I315" s="70"/>
      <c r="J315" s="71">
        <f t="shared" ref="J315:T316" si="453">J316</f>
        <v>0</v>
      </c>
      <c r="K315" s="71">
        <f t="shared" si="453"/>
        <v>0</v>
      </c>
      <c r="L315" s="71">
        <f t="shared" si="453"/>
        <v>0</v>
      </c>
      <c r="M315" s="71">
        <f t="shared" si="453"/>
        <v>1584536</v>
      </c>
      <c r="N315" s="71">
        <f t="shared" si="453"/>
        <v>1584536</v>
      </c>
      <c r="O315" s="71">
        <f t="shared" si="453"/>
        <v>0</v>
      </c>
      <c r="P315" s="71">
        <f t="shared" si="453"/>
        <v>1584536</v>
      </c>
      <c r="Q315" s="71">
        <f t="shared" si="453"/>
        <v>320500</v>
      </c>
      <c r="R315" s="71">
        <f t="shared" si="453"/>
        <v>1905036</v>
      </c>
      <c r="S315" s="71">
        <f t="shared" si="453"/>
        <v>0</v>
      </c>
      <c r="T315" s="71">
        <f t="shared" si="453"/>
        <v>1905036</v>
      </c>
    </row>
    <row r="316" spans="1:20" s="1" customFormat="1" ht="38.25" hidden="1" x14ac:dyDescent="0.25">
      <c r="A316" s="182"/>
      <c r="B316" s="182" t="s">
        <v>367</v>
      </c>
      <c r="C316" s="182"/>
      <c r="D316" s="182"/>
      <c r="E316" s="33">
        <v>852</v>
      </c>
      <c r="F316" s="70" t="s">
        <v>359</v>
      </c>
      <c r="G316" s="70" t="s">
        <v>302</v>
      </c>
      <c r="H316" s="45" t="s">
        <v>387</v>
      </c>
      <c r="I316" s="70" t="s">
        <v>368</v>
      </c>
      <c r="J316" s="71">
        <f t="shared" si="453"/>
        <v>0</v>
      </c>
      <c r="K316" s="71">
        <f t="shared" si="453"/>
        <v>0</v>
      </c>
      <c r="L316" s="71">
        <f t="shared" si="453"/>
        <v>0</v>
      </c>
      <c r="M316" s="71">
        <f t="shared" si="453"/>
        <v>1584536</v>
      </c>
      <c r="N316" s="71">
        <f t="shared" si="453"/>
        <v>1584536</v>
      </c>
      <c r="O316" s="71">
        <f t="shared" si="453"/>
        <v>0</v>
      </c>
      <c r="P316" s="71">
        <f t="shared" si="453"/>
        <v>1584536</v>
      </c>
      <c r="Q316" s="71">
        <f t="shared" si="453"/>
        <v>320500</v>
      </c>
      <c r="R316" s="71">
        <f t="shared" si="453"/>
        <v>1905036</v>
      </c>
      <c r="S316" s="71">
        <f t="shared" si="453"/>
        <v>0</v>
      </c>
      <c r="T316" s="71">
        <f t="shared" si="453"/>
        <v>1905036</v>
      </c>
    </row>
    <row r="317" spans="1:20" s="1" customFormat="1" ht="12.75" hidden="1" x14ac:dyDescent="0.25">
      <c r="A317" s="186"/>
      <c r="B317" s="186" t="s">
        <v>390</v>
      </c>
      <c r="C317" s="186"/>
      <c r="D317" s="186"/>
      <c r="E317" s="33">
        <v>852</v>
      </c>
      <c r="F317" s="70" t="s">
        <v>359</v>
      </c>
      <c r="G317" s="70" t="s">
        <v>302</v>
      </c>
      <c r="H317" s="45" t="s">
        <v>387</v>
      </c>
      <c r="I317" s="70" t="s">
        <v>391</v>
      </c>
      <c r="J317" s="71"/>
      <c r="K317" s="71"/>
      <c r="L317" s="71">
        <v>0</v>
      </c>
      <c r="M317" s="71">
        <f>1485000+99536</f>
        <v>1584536</v>
      </c>
      <c r="N317" s="71">
        <f t="shared" ref="N317" si="454">L317+M317</f>
        <v>1584536</v>
      </c>
      <c r="O317" s="71"/>
      <c r="P317" s="71">
        <f t="shared" ref="P317" si="455">N317+O317</f>
        <v>1584536</v>
      </c>
      <c r="Q317" s="71">
        <v>320500</v>
      </c>
      <c r="R317" s="71">
        <f t="shared" ref="R317" si="456">P317+Q317</f>
        <v>1905036</v>
      </c>
      <c r="S317" s="71"/>
      <c r="T317" s="71">
        <f t="shared" ref="T317" si="457">R317+S317</f>
        <v>1905036</v>
      </c>
    </row>
    <row r="318" spans="1:20" s="1" customFormat="1" ht="12.75" hidden="1" customHeight="1" x14ac:dyDescent="0.25">
      <c r="A318" s="224" t="s">
        <v>392</v>
      </c>
      <c r="B318" s="224"/>
      <c r="C318" s="182"/>
      <c r="D318" s="182"/>
      <c r="E318" s="33">
        <v>852</v>
      </c>
      <c r="F318" s="45" t="s">
        <v>359</v>
      </c>
      <c r="G318" s="45" t="s">
        <v>302</v>
      </c>
      <c r="H318" s="45" t="s">
        <v>393</v>
      </c>
      <c r="I318" s="70"/>
      <c r="J318" s="71">
        <f t="shared" ref="J318:T319" si="458">J319</f>
        <v>0</v>
      </c>
      <c r="K318" s="71">
        <f t="shared" si="458"/>
        <v>0</v>
      </c>
      <c r="L318" s="71">
        <f t="shared" si="458"/>
        <v>0</v>
      </c>
      <c r="M318" s="71">
        <f t="shared" si="458"/>
        <v>891000</v>
      </c>
      <c r="N318" s="71">
        <f t="shared" si="458"/>
        <v>891000</v>
      </c>
      <c r="O318" s="71">
        <f t="shared" si="458"/>
        <v>0</v>
      </c>
      <c r="P318" s="71">
        <f t="shared" si="458"/>
        <v>891000</v>
      </c>
      <c r="Q318" s="71">
        <f t="shared" si="458"/>
        <v>0</v>
      </c>
      <c r="R318" s="71">
        <f t="shared" si="458"/>
        <v>891000</v>
      </c>
      <c r="S318" s="71">
        <f t="shared" si="458"/>
        <v>0</v>
      </c>
      <c r="T318" s="71">
        <f t="shared" si="458"/>
        <v>891000</v>
      </c>
    </row>
    <row r="319" spans="1:20" s="1" customFormat="1" ht="38.25" hidden="1" x14ac:dyDescent="0.25">
      <c r="A319" s="182"/>
      <c r="B319" s="182" t="s">
        <v>367</v>
      </c>
      <c r="C319" s="182"/>
      <c r="D319" s="182"/>
      <c r="E319" s="33">
        <v>852</v>
      </c>
      <c r="F319" s="70" t="s">
        <v>359</v>
      </c>
      <c r="G319" s="70" t="s">
        <v>302</v>
      </c>
      <c r="H319" s="45" t="s">
        <v>393</v>
      </c>
      <c r="I319" s="70" t="s">
        <v>368</v>
      </c>
      <c r="J319" s="71">
        <f t="shared" si="458"/>
        <v>0</v>
      </c>
      <c r="K319" s="71">
        <f t="shared" si="458"/>
        <v>0</v>
      </c>
      <c r="L319" s="71">
        <f t="shared" si="458"/>
        <v>0</v>
      </c>
      <c r="M319" s="71">
        <f t="shared" si="458"/>
        <v>891000</v>
      </c>
      <c r="N319" s="71">
        <f t="shared" si="458"/>
        <v>891000</v>
      </c>
      <c r="O319" s="71">
        <f t="shared" si="458"/>
        <v>0</v>
      </c>
      <c r="P319" s="71">
        <f t="shared" si="458"/>
        <v>891000</v>
      </c>
      <c r="Q319" s="71">
        <f t="shared" si="458"/>
        <v>0</v>
      </c>
      <c r="R319" s="71">
        <f t="shared" si="458"/>
        <v>891000</v>
      </c>
      <c r="S319" s="71">
        <f t="shared" si="458"/>
        <v>0</v>
      </c>
      <c r="T319" s="71">
        <f t="shared" si="458"/>
        <v>891000</v>
      </c>
    </row>
    <row r="320" spans="1:20" s="1" customFormat="1" ht="12.75" hidden="1" x14ac:dyDescent="0.25">
      <c r="A320" s="186"/>
      <c r="B320" s="186" t="s">
        <v>390</v>
      </c>
      <c r="C320" s="186"/>
      <c r="D320" s="186"/>
      <c r="E320" s="33">
        <v>852</v>
      </c>
      <c r="F320" s="70" t="s">
        <v>359</v>
      </c>
      <c r="G320" s="70" t="s">
        <v>302</v>
      </c>
      <c r="H320" s="45" t="s">
        <v>393</v>
      </c>
      <c r="I320" s="70" t="s">
        <v>391</v>
      </c>
      <c r="J320" s="71"/>
      <c r="K320" s="71"/>
      <c r="L320" s="71"/>
      <c r="M320" s="71">
        <v>891000</v>
      </c>
      <c r="N320" s="71">
        <f t="shared" ref="N320" si="459">L320+M320</f>
        <v>891000</v>
      </c>
      <c r="O320" s="71"/>
      <c r="P320" s="71">
        <f t="shared" ref="P320" si="460">N320+O320</f>
        <v>891000</v>
      </c>
      <c r="Q320" s="71"/>
      <c r="R320" s="71">
        <f t="shared" ref="R320" si="461">P320+Q320</f>
        <v>891000</v>
      </c>
      <c r="S320" s="71"/>
      <c r="T320" s="71">
        <f t="shared" ref="T320" si="462">R320+S320</f>
        <v>891000</v>
      </c>
    </row>
    <row r="321" spans="1:20" s="1" customFormat="1" ht="12.75" hidden="1" x14ac:dyDescent="0.25">
      <c r="A321" s="228" t="s">
        <v>443</v>
      </c>
      <c r="B321" s="228"/>
      <c r="C321" s="188"/>
      <c r="D321" s="188"/>
      <c r="E321" s="33">
        <v>852</v>
      </c>
      <c r="F321" s="67" t="s">
        <v>359</v>
      </c>
      <c r="G321" s="67" t="s">
        <v>359</v>
      </c>
      <c r="H321" s="67"/>
      <c r="I321" s="67"/>
      <c r="J321" s="68">
        <f t="shared" ref="J321:T323" si="463">J322</f>
        <v>125300</v>
      </c>
      <c r="K321" s="68">
        <f t="shared" si="463"/>
        <v>0</v>
      </c>
      <c r="L321" s="68">
        <f t="shared" si="463"/>
        <v>125300</v>
      </c>
      <c r="M321" s="68">
        <f t="shared" si="463"/>
        <v>0</v>
      </c>
      <c r="N321" s="68">
        <f t="shared" si="463"/>
        <v>125300</v>
      </c>
      <c r="O321" s="68">
        <f t="shared" si="463"/>
        <v>0</v>
      </c>
      <c r="P321" s="68">
        <f t="shared" si="463"/>
        <v>125300</v>
      </c>
      <c r="Q321" s="68">
        <f t="shared" si="463"/>
        <v>0</v>
      </c>
      <c r="R321" s="68">
        <f t="shared" si="463"/>
        <v>125300</v>
      </c>
      <c r="S321" s="68">
        <f t="shared" si="463"/>
        <v>0</v>
      </c>
      <c r="T321" s="68">
        <f t="shared" si="463"/>
        <v>125300</v>
      </c>
    </row>
    <row r="322" spans="1:20" s="1" customFormat="1" ht="12.75" hidden="1" x14ac:dyDescent="0.25">
      <c r="A322" s="224" t="s">
        <v>444</v>
      </c>
      <c r="B322" s="224"/>
      <c r="C322" s="182"/>
      <c r="D322" s="182"/>
      <c r="E322" s="33">
        <v>852</v>
      </c>
      <c r="F322" s="70" t="s">
        <v>359</v>
      </c>
      <c r="G322" s="70" t="s">
        <v>359</v>
      </c>
      <c r="H322" s="70" t="s">
        <v>445</v>
      </c>
      <c r="I322" s="70"/>
      <c r="J322" s="71">
        <f>J323</f>
        <v>125300</v>
      </c>
      <c r="K322" s="71">
        <f t="shared" si="463"/>
        <v>0</v>
      </c>
      <c r="L322" s="71">
        <f t="shared" si="463"/>
        <v>125300</v>
      </c>
      <c r="M322" s="71">
        <f t="shared" si="463"/>
        <v>0</v>
      </c>
      <c r="N322" s="71">
        <f t="shared" si="463"/>
        <v>125300</v>
      </c>
      <c r="O322" s="71">
        <f t="shared" si="463"/>
        <v>0</v>
      </c>
      <c r="P322" s="71">
        <f t="shared" si="463"/>
        <v>125300</v>
      </c>
      <c r="Q322" s="71">
        <f t="shared" si="463"/>
        <v>0</v>
      </c>
      <c r="R322" s="71">
        <f t="shared" si="463"/>
        <v>125300</v>
      </c>
      <c r="S322" s="71">
        <f t="shared" si="463"/>
        <v>0</v>
      </c>
      <c r="T322" s="71">
        <f t="shared" si="463"/>
        <v>125300</v>
      </c>
    </row>
    <row r="323" spans="1:20" s="1" customFormat="1" ht="12.75" hidden="1" x14ac:dyDescent="0.25">
      <c r="A323" s="72"/>
      <c r="B323" s="186" t="s">
        <v>242</v>
      </c>
      <c r="C323" s="186"/>
      <c r="D323" s="186"/>
      <c r="E323" s="33">
        <v>852</v>
      </c>
      <c r="F323" s="70" t="s">
        <v>359</v>
      </c>
      <c r="G323" s="70" t="s">
        <v>359</v>
      </c>
      <c r="H323" s="70" t="s">
        <v>445</v>
      </c>
      <c r="I323" s="70" t="s">
        <v>243</v>
      </c>
      <c r="J323" s="71">
        <f t="shared" si="463"/>
        <v>125300</v>
      </c>
      <c r="K323" s="71">
        <f t="shared" si="463"/>
        <v>0</v>
      </c>
      <c r="L323" s="71">
        <f t="shared" si="463"/>
        <v>125300</v>
      </c>
      <c r="M323" s="71">
        <f t="shared" si="463"/>
        <v>0</v>
      </c>
      <c r="N323" s="71">
        <f t="shared" si="463"/>
        <v>125300</v>
      </c>
      <c r="O323" s="71">
        <f t="shared" si="463"/>
        <v>0</v>
      </c>
      <c r="P323" s="71">
        <f t="shared" si="463"/>
        <v>125300</v>
      </c>
      <c r="Q323" s="71">
        <f t="shared" si="463"/>
        <v>0</v>
      </c>
      <c r="R323" s="71">
        <f t="shared" si="463"/>
        <v>125300</v>
      </c>
      <c r="S323" s="71">
        <f t="shared" si="463"/>
        <v>0</v>
      </c>
      <c r="T323" s="71">
        <f t="shared" si="463"/>
        <v>125300</v>
      </c>
    </row>
    <row r="324" spans="1:20" s="1" customFormat="1" ht="25.5" hidden="1" x14ac:dyDescent="0.25">
      <c r="A324" s="72"/>
      <c r="B324" s="182" t="s">
        <v>244</v>
      </c>
      <c r="C324" s="182"/>
      <c r="D324" s="182"/>
      <c r="E324" s="33">
        <v>852</v>
      </c>
      <c r="F324" s="70" t="s">
        <v>359</v>
      </c>
      <c r="G324" s="70" t="s">
        <v>359</v>
      </c>
      <c r="H324" s="70" t="s">
        <v>445</v>
      </c>
      <c r="I324" s="70" t="s">
        <v>245</v>
      </c>
      <c r="J324" s="71">
        <v>125300</v>
      </c>
      <c r="K324" s="71"/>
      <c r="L324" s="71">
        <f t="shared" si="380"/>
        <v>125300</v>
      </c>
      <c r="M324" s="71"/>
      <c r="N324" s="71">
        <f t="shared" ref="N324" si="464">L324+M324</f>
        <v>125300</v>
      </c>
      <c r="O324" s="71"/>
      <c r="P324" s="71">
        <f t="shared" ref="P324" si="465">N324+O324</f>
        <v>125300</v>
      </c>
      <c r="Q324" s="71"/>
      <c r="R324" s="71">
        <f t="shared" ref="R324" si="466">P324+Q324</f>
        <v>125300</v>
      </c>
      <c r="S324" s="71"/>
      <c r="T324" s="71">
        <f t="shared" ref="T324" si="467">R324+S324</f>
        <v>125300</v>
      </c>
    </row>
    <row r="325" spans="1:20" s="1" customFormat="1" ht="12.75" hidden="1" customHeight="1" x14ac:dyDescent="0.25">
      <c r="A325" s="228" t="s">
        <v>446</v>
      </c>
      <c r="B325" s="228"/>
      <c r="C325" s="188"/>
      <c r="D325" s="188"/>
      <c r="E325" s="33">
        <v>852</v>
      </c>
      <c r="F325" s="67" t="s">
        <v>359</v>
      </c>
      <c r="G325" s="67" t="s">
        <v>313</v>
      </c>
      <c r="H325" s="67"/>
      <c r="I325" s="67"/>
      <c r="J325" s="68">
        <f>J326+J333+J337+J342+J355+J365+J368</f>
        <v>13304900</v>
      </c>
      <c r="K325" s="68">
        <f t="shared" ref="K325:T325" si="468">K326+K333+K337+K342+K355+K365+K368</f>
        <v>2866900</v>
      </c>
      <c r="L325" s="68">
        <f t="shared" si="468"/>
        <v>16171800</v>
      </c>
      <c r="M325" s="68">
        <f t="shared" si="468"/>
        <v>-2676000</v>
      </c>
      <c r="N325" s="68">
        <f t="shared" si="468"/>
        <v>13495800</v>
      </c>
      <c r="O325" s="68">
        <f t="shared" si="468"/>
        <v>0</v>
      </c>
      <c r="P325" s="68">
        <f t="shared" si="468"/>
        <v>13495800</v>
      </c>
      <c r="Q325" s="68">
        <f t="shared" si="468"/>
        <v>0</v>
      </c>
      <c r="R325" s="68">
        <f t="shared" si="468"/>
        <v>13495800</v>
      </c>
      <c r="S325" s="68">
        <f t="shared" si="468"/>
        <v>0</v>
      </c>
      <c r="T325" s="68">
        <f t="shared" si="468"/>
        <v>13495800</v>
      </c>
    </row>
    <row r="326" spans="1:20" s="1" customFormat="1" ht="12.75" hidden="1" customHeight="1" x14ac:dyDescent="0.25">
      <c r="A326" s="224" t="s">
        <v>233</v>
      </c>
      <c r="B326" s="224"/>
      <c r="C326" s="182"/>
      <c r="D326" s="182"/>
      <c r="E326" s="33">
        <v>852</v>
      </c>
      <c r="F326" s="70" t="s">
        <v>359</v>
      </c>
      <c r="G326" s="70" t="s">
        <v>313</v>
      </c>
      <c r="H326" s="70" t="s">
        <v>254</v>
      </c>
      <c r="I326" s="70"/>
      <c r="J326" s="71">
        <f t="shared" ref="J326:T331" si="469">J327</f>
        <v>963900</v>
      </c>
      <c r="K326" s="71">
        <f t="shared" si="469"/>
        <v>0</v>
      </c>
      <c r="L326" s="71">
        <f t="shared" si="469"/>
        <v>963900</v>
      </c>
      <c r="M326" s="71">
        <f t="shared" si="469"/>
        <v>0</v>
      </c>
      <c r="N326" s="71">
        <f t="shared" si="469"/>
        <v>963900</v>
      </c>
      <c r="O326" s="71">
        <f t="shared" si="469"/>
        <v>0</v>
      </c>
      <c r="P326" s="71">
        <f t="shared" si="469"/>
        <v>963900</v>
      </c>
      <c r="Q326" s="71">
        <f t="shared" si="469"/>
        <v>0</v>
      </c>
      <c r="R326" s="71">
        <f t="shared" si="469"/>
        <v>963900</v>
      </c>
      <c r="S326" s="71">
        <f t="shared" si="469"/>
        <v>0</v>
      </c>
      <c r="T326" s="71">
        <f t="shared" si="469"/>
        <v>963900</v>
      </c>
    </row>
    <row r="327" spans="1:20" s="1" customFormat="1" ht="12.75" hidden="1" customHeight="1" x14ac:dyDescent="0.25">
      <c r="A327" s="224" t="s">
        <v>235</v>
      </c>
      <c r="B327" s="224"/>
      <c r="C327" s="182"/>
      <c r="D327" s="182"/>
      <c r="E327" s="33">
        <v>852</v>
      </c>
      <c r="F327" s="70" t="s">
        <v>359</v>
      </c>
      <c r="G327" s="70" t="s">
        <v>313</v>
      </c>
      <c r="H327" s="70" t="s">
        <v>236</v>
      </c>
      <c r="I327" s="70"/>
      <c r="J327" s="71">
        <f>J330+J328</f>
        <v>963900</v>
      </c>
      <c r="K327" s="71">
        <f t="shared" ref="K327:T327" si="470">K330+K328</f>
        <v>0</v>
      </c>
      <c r="L327" s="71">
        <f t="shared" si="470"/>
        <v>963900</v>
      </c>
      <c r="M327" s="71">
        <f t="shared" si="470"/>
        <v>0</v>
      </c>
      <c r="N327" s="71">
        <f t="shared" si="470"/>
        <v>963900</v>
      </c>
      <c r="O327" s="71">
        <f t="shared" si="470"/>
        <v>0</v>
      </c>
      <c r="P327" s="71">
        <f t="shared" si="470"/>
        <v>963900</v>
      </c>
      <c r="Q327" s="71">
        <f t="shared" si="470"/>
        <v>0</v>
      </c>
      <c r="R327" s="71">
        <f t="shared" si="470"/>
        <v>963900</v>
      </c>
      <c r="S327" s="71">
        <f t="shared" si="470"/>
        <v>0</v>
      </c>
      <c r="T327" s="71">
        <f t="shared" si="470"/>
        <v>963900</v>
      </c>
    </row>
    <row r="328" spans="1:20" s="1" customFormat="1" ht="38.25" hidden="1" x14ac:dyDescent="0.25">
      <c r="A328" s="182"/>
      <c r="B328" s="182" t="s">
        <v>237</v>
      </c>
      <c r="C328" s="182"/>
      <c r="D328" s="182"/>
      <c r="E328" s="33">
        <v>852</v>
      </c>
      <c r="F328" s="70" t="s">
        <v>359</v>
      </c>
      <c r="G328" s="70" t="s">
        <v>313</v>
      </c>
      <c r="H328" s="70" t="s">
        <v>236</v>
      </c>
      <c r="I328" s="70" t="s">
        <v>239</v>
      </c>
      <c r="J328" s="71">
        <f>J329</f>
        <v>0</v>
      </c>
      <c r="K328" s="71">
        <f t="shared" ref="K328:T328" si="471">K329</f>
        <v>963900</v>
      </c>
      <c r="L328" s="71">
        <f t="shared" si="471"/>
        <v>963900</v>
      </c>
      <c r="M328" s="71">
        <f t="shared" si="471"/>
        <v>0</v>
      </c>
      <c r="N328" s="71">
        <f t="shared" si="471"/>
        <v>963900</v>
      </c>
      <c r="O328" s="71">
        <f t="shared" si="471"/>
        <v>0</v>
      </c>
      <c r="P328" s="71">
        <f t="shared" si="471"/>
        <v>963900</v>
      </c>
      <c r="Q328" s="71">
        <f t="shared" si="471"/>
        <v>0</v>
      </c>
      <c r="R328" s="71">
        <f t="shared" si="471"/>
        <v>963900</v>
      </c>
      <c r="S328" s="71">
        <f t="shared" si="471"/>
        <v>0</v>
      </c>
      <c r="T328" s="71">
        <f t="shared" si="471"/>
        <v>963900</v>
      </c>
    </row>
    <row r="329" spans="1:20" s="1" customFormat="1" ht="12.75" hidden="1" x14ac:dyDescent="0.25">
      <c r="A329" s="182"/>
      <c r="B329" s="186" t="s">
        <v>240</v>
      </c>
      <c r="C329" s="186"/>
      <c r="D329" s="186"/>
      <c r="E329" s="33">
        <v>852</v>
      </c>
      <c r="F329" s="70" t="s">
        <v>359</v>
      </c>
      <c r="G329" s="70" t="s">
        <v>313</v>
      </c>
      <c r="H329" s="70" t="s">
        <v>236</v>
      </c>
      <c r="I329" s="70" t="s">
        <v>241</v>
      </c>
      <c r="J329" s="71"/>
      <c r="K329" s="71">
        <v>963900</v>
      </c>
      <c r="L329" s="71">
        <f>J329+K329</f>
        <v>963900</v>
      </c>
      <c r="M329" s="71"/>
      <c r="N329" s="71">
        <f>L329+M329</f>
        <v>963900</v>
      </c>
      <c r="O329" s="71"/>
      <c r="P329" s="71">
        <f>N329+O329</f>
        <v>963900</v>
      </c>
      <c r="Q329" s="71"/>
      <c r="R329" s="71">
        <f>P329+Q329</f>
        <v>963900</v>
      </c>
      <c r="S329" s="71"/>
      <c r="T329" s="71">
        <f>R329+S329</f>
        <v>963900</v>
      </c>
    </row>
    <row r="330" spans="1:20" s="1" customFormat="1" ht="12.75" hidden="1" customHeight="1" x14ac:dyDescent="0.25">
      <c r="A330" s="224" t="s">
        <v>447</v>
      </c>
      <c r="B330" s="224"/>
      <c r="C330" s="182"/>
      <c r="D330" s="182"/>
      <c r="E330" s="33">
        <v>852</v>
      </c>
      <c r="F330" s="70" t="s">
        <v>359</v>
      </c>
      <c r="G330" s="70" t="s">
        <v>313</v>
      </c>
      <c r="H330" s="70" t="s">
        <v>448</v>
      </c>
      <c r="I330" s="70"/>
      <c r="J330" s="71">
        <f t="shared" si="469"/>
        <v>963900</v>
      </c>
      <c r="K330" s="71">
        <f t="shared" si="469"/>
        <v>-963900</v>
      </c>
      <c r="L330" s="71">
        <f t="shared" si="469"/>
        <v>0</v>
      </c>
      <c r="M330" s="71">
        <f t="shared" si="469"/>
        <v>0</v>
      </c>
      <c r="N330" s="71">
        <f t="shared" si="469"/>
        <v>0</v>
      </c>
      <c r="O330" s="71">
        <f t="shared" si="469"/>
        <v>0</v>
      </c>
      <c r="P330" s="71">
        <f t="shared" si="469"/>
        <v>0</v>
      </c>
      <c r="Q330" s="71">
        <f t="shared" si="469"/>
        <v>0</v>
      </c>
      <c r="R330" s="71">
        <f t="shared" si="469"/>
        <v>0</v>
      </c>
      <c r="S330" s="71">
        <f t="shared" si="469"/>
        <v>0</v>
      </c>
      <c r="T330" s="71">
        <f t="shared" si="469"/>
        <v>0</v>
      </c>
    </row>
    <row r="331" spans="1:20" s="1" customFormat="1" ht="12.75" hidden="1" customHeight="1" x14ac:dyDescent="0.25">
      <c r="A331" s="182"/>
      <c r="B331" s="182" t="s">
        <v>237</v>
      </c>
      <c r="C331" s="182"/>
      <c r="D331" s="182"/>
      <c r="E331" s="33">
        <v>852</v>
      </c>
      <c r="F331" s="70" t="s">
        <v>359</v>
      </c>
      <c r="G331" s="70" t="s">
        <v>313</v>
      </c>
      <c r="H331" s="70" t="s">
        <v>448</v>
      </c>
      <c r="I331" s="70" t="s">
        <v>239</v>
      </c>
      <c r="J331" s="71">
        <f t="shared" si="469"/>
        <v>963900</v>
      </c>
      <c r="K331" s="71">
        <f t="shared" si="469"/>
        <v>-963900</v>
      </c>
      <c r="L331" s="71">
        <f t="shared" si="469"/>
        <v>0</v>
      </c>
      <c r="M331" s="71">
        <f t="shared" si="469"/>
        <v>0</v>
      </c>
      <c r="N331" s="71">
        <f t="shared" si="469"/>
        <v>0</v>
      </c>
      <c r="O331" s="71">
        <f t="shared" si="469"/>
        <v>0</v>
      </c>
      <c r="P331" s="71">
        <f t="shared" si="469"/>
        <v>0</v>
      </c>
      <c r="Q331" s="71">
        <f t="shared" si="469"/>
        <v>0</v>
      </c>
      <c r="R331" s="71">
        <f t="shared" si="469"/>
        <v>0</v>
      </c>
      <c r="S331" s="71">
        <f t="shared" si="469"/>
        <v>0</v>
      </c>
      <c r="T331" s="71">
        <f t="shared" si="469"/>
        <v>0</v>
      </c>
    </row>
    <row r="332" spans="1:20" s="1" customFormat="1" ht="12.75" hidden="1" customHeight="1" x14ac:dyDescent="0.25">
      <c r="A332" s="72"/>
      <c r="B332" s="186" t="s">
        <v>240</v>
      </c>
      <c r="C332" s="186"/>
      <c r="D332" s="186"/>
      <c r="E332" s="33">
        <v>852</v>
      </c>
      <c r="F332" s="70" t="s">
        <v>359</v>
      </c>
      <c r="G332" s="70" t="s">
        <v>313</v>
      </c>
      <c r="H332" s="70" t="s">
        <v>448</v>
      </c>
      <c r="I332" s="70" t="s">
        <v>241</v>
      </c>
      <c r="J332" s="71">
        <v>963900</v>
      </c>
      <c r="K332" s="71">
        <v>-963900</v>
      </c>
      <c r="L332" s="71">
        <f t="shared" si="380"/>
        <v>0</v>
      </c>
      <c r="M332" s="71"/>
      <c r="N332" s="71">
        <f t="shared" ref="N332" si="472">L332+M332</f>
        <v>0</v>
      </c>
      <c r="O332" s="71"/>
      <c r="P332" s="71">
        <f t="shared" ref="P332" si="473">N332+O332</f>
        <v>0</v>
      </c>
      <c r="Q332" s="71"/>
      <c r="R332" s="71">
        <f t="shared" ref="R332" si="474">P332+Q332</f>
        <v>0</v>
      </c>
      <c r="S332" s="71"/>
      <c r="T332" s="71">
        <f t="shared" ref="T332" si="475">R332+S332</f>
        <v>0</v>
      </c>
    </row>
    <row r="333" spans="1:20" s="1" customFormat="1" ht="12.75" hidden="1" x14ac:dyDescent="0.25">
      <c r="A333" s="214" t="s">
        <v>449</v>
      </c>
      <c r="B333" s="215"/>
      <c r="C333" s="176"/>
      <c r="D333" s="70" t="s">
        <v>587</v>
      </c>
      <c r="E333" s="33">
        <v>852</v>
      </c>
      <c r="F333" s="70" t="s">
        <v>359</v>
      </c>
      <c r="G333" s="70" t="s">
        <v>313</v>
      </c>
      <c r="H333" s="70" t="s">
        <v>450</v>
      </c>
      <c r="I333" s="70"/>
      <c r="J333" s="83">
        <f t="shared" ref="J333:T335" si="476">J334</f>
        <v>0</v>
      </c>
      <c r="K333" s="83">
        <f t="shared" si="476"/>
        <v>561600</v>
      </c>
      <c r="L333" s="83">
        <f t="shared" si="476"/>
        <v>561600</v>
      </c>
      <c r="M333" s="83">
        <f t="shared" si="476"/>
        <v>0</v>
      </c>
      <c r="N333" s="83">
        <f t="shared" si="476"/>
        <v>561600</v>
      </c>
      <c r="O333" s="83">
        <f t="shared" si="476"/>
        <v>0</v>
      </c>
      <c r="P333" s="83">
        <f t="shared" si="476"/>
        <v>561600</v>
      </c>
      <c r="Q333" s="83">
        <f t="shared" si="476"/>
        <v>0</v>
      </c>
      <c r="R333" s="83">
        <f t="shared" si="476"/>
        <v>561600</v>
      </c>
      <c r="S333" s="83">
        <f t="shared" si="476"/>
        <v>0</v>
      </c>
      <c r="T333" s="83">
        <f t="shared" si="476"/>
        <v>561600</v>
      </c>
    </row>
    <row r="334" spans="1:20" s="1" customFormat="1" ht="12.75" hidden="1" x14ac:dyDescent="0.25">
      <c r="A334" s="214" t="s">
        <v>451</v>
      </c>
      <c r="B334" s="215"/>
      <c r="C334" s="176"/>
      <c r="D334" s="70" t="s">
        <v>359</v>
      </c>
      <c r="E334" s="33">
        <v>852</v>
      </c>
      <c r="F334" s="70" t="s">
        <v>359</v>
      </c>
      <c r="G334" s="70" t="s">
        <v>313</v>
      </c>
      <c r="H334" s="70" t="s">
        <v>452</v>
      </c>
      <c r="I334" s="70"/>
      <c r="J334" s="83">
        <f t="shared" si="476"/>
        <v>0</v>
      </c>
      <c r="K334" s="83">
        <f t="shared" si="476"/>
        <v>561600</v>
      </c>
      <c r="L334" s="83">
        <f t="shared" si="476"/>
        <v>561600</v>
      </c>
      <c r="M334" s="83">
        <f t="shared" si="476"/>
        <v>0</v>
      </c>
      <c r="N334" s="83">
        <f t="shared" si="476"/>
        <v>561600</v>
      </c>
      <c r="O334" s="83">
        <f t="shared" si="476"/>
        <v>0</v>
      </c>
      <c r="P334" s="83">
        <f t="shared" si="476"/>
        <v>561600</v>
      </c>
      <c r="Q334" s="83">
        <f t="shared" si="476"/>
        <v>0</v>
      </c>
      <c r="R334" s="83">
        <f t="shared" si="476"/>
        <v>561600</v>
      </c>
      <c r="S334" s="83">
        <f t="shared" si="476"/>
        <v>0</v>
      </c>
      <c r="T334" s="83">
        <f t="shared" si="476"/>
        <v>561600</v>
      </c>
    </row>
    <row r="335" spans="1:20" s="1" customFormat="1" ht="12.75" hidden="1" customHeight="1" x14ac:dyDescent="0.25">
      <c r="A335" s="182"/>
      <c r="B335" s="182" t="s">
        <v>367</v>
      </c>
      <c r="C335" s="182"/>
      <c r="D335" s="70" t="s">
        <v>359</v>
      </c>
      <c r="E335" s="33">
        <v>852</v>
      </c>
      <c r="F335" s="70" t="s">
        <v>359</v>
      </c>
      <c r="G335" s="70" t="s">
        <v>313</v>
      </c>
      <c r="H335" s="70" t="s">
        <v>452</v>
      </c>
      <c r="I335" s="70" t="s">
        <v>368</v>
      </c>
      <c r="J335" s="83">
        <f t="shared" si="476"/>
        <v>0</v>
      </c>
      <c r="K335" s="83">
        <f t="shared" si="476"/>
        <v>561600</v>
      </c>
      <c r="L335" s="83">
        <f t="shared" si="476"/>
        <v>561600</v>
      </c>
      <c r="M335" s="83">
        <f t="shared" si="476"/>
        <v>0</v>
      </c>
      <c r="N335" s="83">
        <f t="shared" si="476"/>
        <v>561600</v>
      </c>
      <c r="O335" s="83">
        <f t="shared" si="476"/>
        <v>0</v>
      </c>
      <c r="P335" s="83">
        <f t="shared" si="476"/>
        <v>561600</v>
      </c>
      <c r="Q335" s="83">
        <f t="shared" si="476"/>
        <v>0</v>
      </c>
      <c r="R335" s="83">
        <f t="shared" si="476"/>
        <v>561600</v>
      </c>
      <c r="S335" s="83">
        <f t="shared" si="476"/>
        <v>0</v>
      </c>
      <c r="T335" s="83">
        <f t="shared" si="476"/>
        <v>561600</v>
      </c>
    </row>
    <row r="336" spans="1:20" s="1" customFormat="1" ht="12.75" hidden="1" x14ac:dyDescent="0.25">
      <c r="A336" s="186"/>
      <c r="B336" s="186" t="s">
        <v>390</v>
      </c>
      <c r="C336" s="186"/>
      <c r="D336" s="70" t="s">
        <v>359</v>
      </c>
      <c r="E336" s="33">
        <v>852</v>
      </c>
      <c r="F336" s="70" t="s">
        <v>359</v>
      </c>
      <c r="G336" s="70" t="s">
        <v>313</v>
      </c>
      <c r="H336" s="70" t="s">
        <v>452</v>
      </c>
      <c r="I336" s="70" t="s">
        <v>391</v>
      </c>
      <c r="J336" s="83"/>
      <c r="K336" s="83">
        <v>561600</v>
      </c>
      <c r="L336" s="83">
        <f>J336+K336</f>
        <v>561600</v>
      </c>
      <c r="M336" s="83"/>
      <c r="N336" s="83">
        <f>L336+M336</f>
        <v>561600</v>
      </c>
      <c r="O336" s="83"/>
      <c r="P336" s="83">
        <f>N336+O336</f>
        <v>561600</v>
      </c>
      <c r="Q336" s="83"/>
      <c r="R336" s="83">
        <f>P336+Q336</f>
        <v>561600</v>
      </c>
      <c r="S336" s="83"/>
      <c r="T336" s="83">
        <f>R336+S336</f>
        <v>561600</v>
      </c>
    </row>
    <row r="337" spans="1:20" s="1" customFormat="1" ht="12.75" hidden="1" x14ac:dyDescent="0.25">
      <c r="A337" s="224" t="s">
        <v>453</v>
      </c>
      <c r="B337" s="224"/>
      <c r="C337" s="182"/>
      <c r="D337" s="182"/>
      <c r="E337" s="33">
        <v>852</v>
      </c>
      <c r="F337" s="70" t="s">
        <v>359</v>
      </c>
      <c r="G337" s="70" t="s">
        <v>313</v>
      </c>
      <c r="H337" s="70" t="s">
        <v>454</v>
      </c>
      <c r="I337" s="70"/>
      <c r="J337" s="71">
        <f t="shared" ref="J337:T340" si="477">J338</f>
        <v>584000</v>
      </c>
      <c r="K337" s="71">
        <f t="shared" si="477"/>
        <v>340100</v>
      </c>
      <c r="L337" s="71">
        <f t="shared" si="477"/>
        <v>924100</v>
      </c>
      <c r="M337" s="71">
        <f t="shared" si="477"/>
        <v>0</v>
      </c>
      <c r="N337" s="71">
        <f t="shared" si="477"/>
        <v>924100</v>
      </c>
      <c r="O337" s="71">
        <f t="shared" si="477"/>
        <v>0</v>
      </c>
      <c r="P337" s="71">
        <f t="shared" si="477"/>
        <v>924100</v>
      </c>
      <c r="Q337" s="71">
        <f t="shared" si="477"/>
        <v>0</v>
      </c>
      <c r="R337" s="71">
        <f t="shared" si="477"/>
        <v>924100</v>
      </c>
      <c r="S337" s="71">
        <f t="shared" si="477"/>
        <v>0</v>
      </c>
      <c r="T337" s="71">
        <f t="shared" si="477"/>
        <v>924100</v>
      </c>
    </row>
    <row r="338" spans="1:20" s="1" customFormat="1" ht="12.75" hidden="1" x14ac:dyDescent="0.25">
      <c r="A338" s="224" t="s">
        <v>363</v>
      </c>
      <c r="B338" s="224"/>
      <c r="C338" s="182"/>
      <c r="D338" s="182"/>
      <c r="E338" s="33">
        <v>852</v>
      </c>
      <c r="F338" s="70" t="s">
        <v>359</v>
      </c>
      <c r="G338" s="70" t="s">
        <v>313</v>
      </c>
      <c r="H338" s="70" t="s">
        <v>455</v>
      </c>
      <c r="I338" s="70"/>
      <c r="J338" s="71">
        <f t="shared" si="477"/>
        <v>584000</v>
      </c>
      <c r="K338" s="71">
        <f t="shared" si="477"/>
        <v>340100</v>
      </c>
      <c r="L338" s="71">
        <f t="shared" si="477"/>
        <v>924100</v>
      </c>
      <c r="M338" s="71">
        <f t="shared" si="477"/>
        <v>0</v>
      </c>
      <c r="N338" s="71">
        <f t="shared" si="477"/>
        <v>924100</v>
      </c>
      <c r="O338" s="71">
        <f t="shared" si="477"/>
        <v>0</v>
      </c>
      <c r="P338" s="71">
        <f t="shared" si="477"/>
        <v>924100</v>
      </c>
      <c r="Q338" s="71">
        <f t="shared" si="477"/>
        <v>0</v>
      </c>
      <c r="R338" s="71">
        <f t="shared" si="477"/>
        <v>924100</v>
      </c>
      <c r="S338" s="71">
        <f t="shared" si="477"/>
        <v>0</v>
      </c>
      <c r="T338" s="71">
        <f t="shared" si="477"/>
        <v>924100</v>
      </c>
    </row>
    <row r="339" spans="1:20" s="1" customFormat="1" ht="12.75" hidden="1" x14ac:dyDescent="0.25">
      <c r="A339" s="224" t="s">
        <v>456</v>
      </c>
      <c r="B339" s="224"/>
      <c r="C339" s="182"/>
      <c r="D339" s="182"/>
      <c r="E339" s="33">
        <v>852</v>
      </c>
      <c r="F339" s="70" t="s">
        <v>359</v>
      </c>
      <c r="G339" s="70" t="s">
        <v>313</v>
      </c>
      <c r="H339" s="70" t="s">
        <v>457</v>
      </c>
      <c r="I339" s="70"/>
      <c r="J339" s="71">
        <f t="shared" si="477"/>
        <v>584000</v>
      </c>
      <c r="K339" s="71">
        <f t="shared" si="477"/>
        <v>340100</v>
      </c>
      <c r="L339" s="71">
        <f t="shared" si="477"/>
        <v>924100</v>
      </c>
      <c r="M339" s="71">
        <f t="shared" si="477"/>
        <v>0</v>
      </c>
      <c r="N339" s="71">
        <f t="shared" si="477"/>
        <v>924100</v>
      </c>
      <c r="O339" s="71">
        <f t="shared" si="477"/>
        <v>0</v>
      </c>
      <c r="P339" s="71">
        <f t="shared" si="477"/>
        <v>924100</v>
      </c>
      <c r="Q339" s="71">
        <f t="shared" si="477"/>
        <v>0</v>
      </c>
      <c r="R339" s="71">
        <f t="shared" si="477"/>
        <v>924100</v>
      </c>
      <c r="S339" s="71">
        <f t="shared" si="477"/>
        <v>0</v>
      </c>
      <c r="T339" s="71">
        <f t="shared" si="477"/>
        <v>924100</v>
      </c>
    </row>
    <row r="340" spans="1:20" s="1" customFormat="1" ht="38.25" hidden="1" x14ac:dyDescent="0.25">
      <c r="A340" s="182"/>
      <c r="B340" s="182" t="s">
        <v>367</v>
      </c>
      <c r="C340" s="182"/>
      <c r="D340" s="182"/>
      <c r="E340" s="33">
        <v>852</v>
      </c>
      <c r="F340" s="70" t="s">
        <v>359</v>
      </c>
      <c r="G340" s="70" t="s">
        <v>313</v>
      </c>
      <c r="H340" s="70" t="s">
        <v>457</v>
      </c>
      <c r="I340" s="70" t="s">
        <v>368</v>
      </c>
      <c r="J340" s="71">
        <f t="shared" si="477"/>
        <v>584000</v>
      </c>
      <c r="K340" s="71">
        <f t="shared" si="477"/>
        <v>340100</v>
      </c>
      <c r="L340" s="71">
        <f t="shared" si="477"/>
        <v>924100</v>
      </c>
      <c r="M340" s="71">
        <f t="shared" si="477"/>
        <v>0</v>
      </c>
      <c r="N340" s="71">
        <f t="shared" si="477"/>
        <v>924100</v>
      </c>
      <c r="O340" s="71">
        <f t="shared" si="477"/>
        <v>0</v>
      </c>
      <c r="P340" s="71">
        <f t="shared" si="477"/>
        <v>924100</v>
      </c>
      <c r="Q340" s="71">
        <f t="shared" si="477"/>
        <v>0</v>
      </c>
      <c r="R340" s="71">
        <f t="shared" si="477"/>
        <v>924100</v>
      </c>
      <c r="S340" s="71">
        <f t="shared" si="477"/>
        <v>0</v>
      </c>
      <c r="T340" s="71">
        <f t="shared" si="477"/>
        <v>924100</v>
      </c>
    </row>
    <row r="341" spans="1:20" s="1" customFormat="1" ht="38.25" hidden="1" x14ac:dyDescent="0.25">
      <c r="A341" s="182"/>
      <c r="B341" s="182" t="s">
        <v>369</v>
      </c>
      <c r="C341" s="182"/>
      <c r="D341" s="182"/>
      <c r="E341" s="33">
        <v>852</v>
      </c>
      <c r="F341" s="70" t="s">
        <v>359</v>
      </c>
      <c r="G341" s="70" t="s">
        <v>313</v>
      </c>
      <c r="H341" s="70" t="s">
        <v>457</v>
      </c>
      <c r="I341" s="70" t="s">
        <v>370</v>
      </c>
      <c r="J341" s="71">
        <v>584000</v>
      </c>
      <c r="K341" s="71">
        <v>340100</v>
      </c>
      <c r="L341" s="71">
        <f t="shared" si="380"/>
        <v>924100</v>
      </c>
      <c r="M341" s="71"/>
      <c r="N341" s="71">
        <f t="shared" ref="N341" si="478">L341+M341</f>
        <v>924100</v>
      </c>
      <c r="O341" s="71"/>
      <c r="P341" s="71">
        <f t="shared" ref="P341" si="479">N341+O341</f>
        <v>924100</v>
      </c>
      <c r="Q341" s="71"/>
      <c r="R341" s="71">
        <f t="shared" ref="R341" si="480">P341+Q341</f>
        <v>924100</v>
      </c>
      <c r="S341" s="71"/>
      <c r="T341" s="71">
        <f t="shared" ref="T341" si="481">R341+S341</f>
        <v>924100</v>
      </c>
    </row>
    <row r="342" spans="1:20" s="2" customFormat="1" ht="12.75" hidden="1" x14ac:dyDescent="0.25">
      <c r="A342" s="224" t="s">
        <v>458</v>
      </c>
      <c r="B342" s="224"/>
      <c r="C342" s="182"/>
      <c r="D342" s="182"/>
      <c r="E342" s="33">
        <v>852</v>
      </c>
      <c r="F342" s="70" t="s">
        <v>359</v>
      </c>
      <c r="G342" s="70" t="s">
        <v>313</v>
      </c>
      <c r="H342" s="70" t="s">
        <v>459</v>
      </c>
      <c r="I342" s="70"/>
      <c r="J342" s="71">
        <f>J343</f>
        <v>9000000</v>
      </c>
      <c r="K342" s="71">
        <f t="shared" ref="K342:T342" si="482">K343</f>
        <v>282900</v>
      </c>
      <c r="L342" s="71">
        <f t="shared" si="482"/>
        <v>9282900</v>
      </c>
      <c r="M342" s="71">
        <f t="shared" si="482"/>
        <v>0</v>
      </c>
      <c r="N342" s="71">
        <f t="shared" si="482"/>
        <v>9282900</v>
      </c>
      <c r="O342" s="71">
        <f t="shared" si="482"/>
        <v>0</v>
      </c>
      <c r="P342" s="71">
        <f t="shared" si="482"/>
        <v>9282900</v>
      </c>
      <c r="Q342" s="71">
        <f t="shared" si="482"/>
        <v>0</v>
      </c>
      <c r="R342" s="71">
        <f t="shared" si="482"/>
        <v>9282900</v>
      </c>
      <c r="S342" s="71">
        <f t="shared" si="482"/>
        <v>0</v>
      </c>
      <c r="T342" s="71">
        <f t="shared" si="482"/>
        <v>9282900</v>
      </c>
    </row>
    <row r="343" spans="1:20" s="1" customFormat="1" ht="12.75" hidden="1" customHeight="1" x14ac:dyDescent="0.25">
      <c r="A343" s="224" t="s">
        <v>363</v>
      </c>
      <c r="B343" s="224"/>
      <c r="C343" s="182"/>
      <c r="D343" s="182"/>
      <c r="E343" s="33">
        <v>852</v>
      </c>
      <c r="F343" s="70" t="s">
        <v>359</v>
      </c>
      <c r="G343" s="70" t="s">
        <v>313</v>
      </c>
      <c r="H343" s="70" t="s">
        <v>460</v>
      </c>
      <c r="I343" s="70"/>
      <c r="J343" s="71">
        <f>J344+J347</f>
        <v>9000000</v>
      </c>
      <c r="K343" s="71">
        <f t="shared" ref="K343:T343" si="483">K344+K347</f>
        <v>282900</v>
      </c>
      <c r="L343" s="71">
        <f t="shared" si="483"/>
        <v>9282900</v>
      </c>
      <c r="M343" s="71">
        <f t="shared" si="483"/>
        <v>0</v>
      </c>
      <c r="N343" s="71">
        <f t="shared" si="483"/>
        <v>9282900</v>
      </c>
      <c r="O343" s="71">
        <f t="shared" si="483"/>
        <v>0</v>
      </c>
      <c r="P343" s="71">
        <f t="shared" si="483"/>
        <v>9282900</v>
      </c>
      <c r="Q343" s="71">
        <f t="shared" si="483"/>
        <v>0</v>
      </c>
      <c r="R343" s="71">
        <f t="shared" si="483"/>
        <v>9282900</v>
      </c>
      <c r="S343" s="71">
        <f t="shared" si="483"/>
        <v>0</v>
      </c>
      <c r="T343" s="71">
        <f t="shared" si="483"/>
        <v>9282900</v>
      </c>
    </row>
    <row r="344" spans="1:20" s="1" customFormat="1" ht="12.75" hidden="1" customHeight="1" x14ac:dyDescent="0.25">
      <c r="A344" s="224" t="s">
        <v>461</v>
      </c>
      <c r="B344" s="224"/>
      <c r="C344" s="182"/>
      <c r="D344" s="182"/>
      <c r="E344" s="33">
        <v>852</v>
      </c>
      <c r="F344" s="45" t="s">
        <v>359</v>
      </c>
      <c r="G344" s="45" t="s">
        <v>313</v>
      </c>
      <c r="H344" s="70" t="s">
        <v>462</v>
      </c>
      <c r="I344" s="70"/>
      <c r="J344" s="71">
        <f t="shared" ref="J344:T345" si="484">J345</f>
        <v>6946200</v>
      </c>
      <c r="K344" s="71">
        <f t="shared" si="484"/>
        <v>0</v>
      </c>
      <c r="L344" s="71">
        <f t="shared" si="484"/>
        <v>6946200</v>
      </c>
      <c r="M344" s="71">
        <f t="shared" si="484"/>
        <v>0</v>
      </c>
      <c r="N344" s="71">
        <f t="shared" si="484"/>
        <v>6946200</v>
      </c>
      <c r="O344" s="71">
        <f t="shared" si="484"/>
        <v>0</v>
      </c>
      <c r="P344" s="71">
        <f t="shared" si="484"/>
        <v>6946200</v>
      </c>
      <c r="Q344" s="71">
        <f t="shared" si="484"/>
        <v>0</v>
      </c>
      <c r="R344" s="71">
        <f t="shared" si="484"/>
        <v>6946200</v>
      </c>
      <c r="S344" s="71">
        <f t="shared" si="484"/>
        <v>0</v>
      </c>
      <c r="T344" s="71">
        <f t="shared" si="484"/>
        <v>6946200</v>
      </c>
    </row>
    <row r="345" spans="1:20" s="1" customFormat="1" ht="12.75" hidden="1" customHeight="1" x14ac:dyDescent="0.25">
      <c r="A345" s="182"/>
      <c r="B345" s="182" t="s">
        <v>367</v>
      </c>
      <c r="C345" s="182"/>
      <c r="D345" s="182"/>
      <c r="E345" s="33">
        <v>852</v>
      </c>
      <c r="F345" s="70" t="s">
        <v>359</v>
      </c>
      <c r="G345" s="70" t="s">
        <v>313</v>
      </c>
      <c r="H345" s="70" t="s">
        <v>462</v>
      </c>
      <c r="I345" s="70" t="s">
        <v>368</v>
      </c>
      <c r="J345" s="71">
        <f t="shared" si="484"/>
        <v>6946200</v>
      </c>
      <c r="K345" s="71">
        <f t="shared" si="484"/>
        <v>0</v>
      </c>
      <c r="L345" s="71">
        <f t="shared" si="484"/>
        <v>6946200</v>
      </c>
      <c r="M345" s="71">
        <f t="shared" si="484"/>
        <v>0</v>
      </c>
      <c r="N345" s="71">
        <f t="shared" si="484"/>
        <v>6946200</v>
      </c>
      <c r="O345" s="71">
        <f t="shared" si="484"/>
        <v>0</v>
      </c>
      <c r="P345" s="71">
        <f t="shared" si="484"/>
        <v>6946200</v>
      </c>
      <c r="Q345" s="71">
        <f t="shared" si="484"/>
        <v>0</v>
      </c>
      <c r="R345" s="71">
        <f t="shared" si="484"/>
        <v>6946200</v>
      </c>
      <c r="S345" s="71">
        <f t="shared" si="484"/>
        <v>0</v>
      </c>
      <c r="T345" s="71">
        <f t="shared" si="484"/>
        <v>6946200</v>
      </c>
    </row>
    <row r="346" spans="1:20" s="1" customFormat="1" ht="38.25" hidden="1" x14ac:dyDescent="0.25">
      <c r="A346" s="182"/>
      <c r="B346" s="182" t="s">
        <v>369</v>
      </c>
      <c r="C346" s="182"/>
      <c r="D346" s="182"/>
      <c r="E346" s="33">
        <v>852</v>
      </c>
      <c r="F346" s="70" t="s">
        <v>359</v>
      </c>
      <c r="G346" s="70" t="s">
        <v>313</v>
      </c>
      <c r="H346" s="70" t="s">
        <v>462</v>
      </c>
      <c r="I346" s="70" t="s">
        <v>370</v>
      </c>
      <c r="J346" s="71">
        <v>6946200</v>
      </c>
      <c r="K346" s="71"/>
      <c r="L346" s="71">
        <f t="shared" si="380"/>
        <v>6946200</v>
      </c>
      <c r="M346" s="71"/>
      <c r="N346" s="71">
        <f t="shared" ref="N346" si="485">L346+M346</f>
        <v>6946200</v>
      </c>
      <c r="O346" s="71"/>
      <c r="P346" s="71">
        <f t="shared" ref="P346" si="486">N346+O346</f>
        <v>6946200</v>
      </c>
      <c r="Q346" s="71"/>
      <c r="R346" s="71">
        <f t="shared" ref="R346" si="487">P346+Q346</f>
        <v>6946200</v>
      </c>
      <c r="S346" s="71"/>
      <c r="T346" s="71">
        <f t="shared" ref="T346" si="488">R346+S346</f>
        <v>6946200</v>
      </c>
    </row>
    <row r="347" spans="1:20" s="1" customFormat="1" ht="12.75" hidden="1" x14ac:dyDescent="0.25">
      <c r="A347" s="224" t="s">
        <v>463</v>
      </c>
      <c r="B347" s="224"/>
      <c r="C347" s="182"/>
      <c r="D347" s="182"/>
      <c r="E347" s="33">
        <v>852</v>
      </c>
      <c r="F347" s="45" t="s">
        <v>359</v>
      </c>
      <c r="G347" s="45" t="s">
        <v>313</v>
      </c>
      <c r="H347" s="70" t="s">
        <v>464</v>
      </c>
      <c r="I347" s="70"/>
      <c r="J347" s="71">
        <f>J348+J350+J352</f>
        <v>2053800</v>
      </c>
      <c r="K347" s="71">
        <f t="shared" ref="K347:T347" si="489">K348+K350+K352</f>
        <v>282900</v>
      </c>
      <c r="L347" s="71">
        <f t="shared" si="489"/>
        <v>2336700</v>
      </c>
      <c r="M347" s="71">
        <f t="shared" si="489"/>
        <v>0</v>
      </c>
      <c r="N347" s="71">
        <f t="shared" si="489"/>
        <v>2336700</v>
      </c>
      <c r="O347" s="71">
        <f t="shared" si="489"/>
        <v>0</v>
      </c>
      <c r="P347" s="71">
        <f t="shared" si="489"/>
        <v>2336700</v>
      </c>
      <c r="Q347" s="71">
        <f t="shared" si="489"/>
        <v>0</v>
      </c>
      <c r="R347" s="71">
        <f t="shared" si="489"/>
        <v>2336700</v>
      </c>
      <c r="S347" s="71">
        <f t="shared" si="489"/>
        <v>0</v>
      </c>
      <c r="T347" s="71">
        <f t="shared" si="489"/>
        <v>2336700</v>
      </c>
    </row>
    <row r="348" spans="1:20" s="1" customFormat="1" ht="38.25" hidden="1" x14ac:dyDescent="0.25">
      <c r="A348" s="182"/>
      <c r="B348" s="182" t="s">
        <v>237</v>
      </c>
      <c r="C348" s="182"/>
      <c r="D348" s="182"/>
      <c r="E348" s="33">
        <v>852</v>
      </c>
      <c r="F348" s="70" t="s">
        <v>359</v>
      </c>
      <c r="G348" s="70" t="s">
        <v>313</v>
      </c>
      <c r="H348" s="70" t="s">
        <v>464</v>
      </c>
      <c r="I348" s="70" t="s">
        <v>239</v>
      </c>
      <c r="J348" s="71">
        <f>J349</f>
        <v>1634900</v>
      </c>
      <c r="K348" s="71">
        <f t="shared" ref="K348:T348" si="490">K349</f>
        <v>282900</v>
      </c>
      <c r="L348" s="71">
        <f t="shared" si="490"/>
        <v>1917800</v>
      </c>
      <c r="M348" s="71">
        <f t="shared" si="490"/>
        <v>0</v>
      </c>
      <c r="N348" s="71">
        <f t="shared" si="490"/>
        <v>1917800</v>
      </c>
      <c r="O348" s="71">
        <f t="shared" si="490"/>
        <v>0</v>
      </c>
      <c r="P348" s="71">
        <f t="shared" si="490"/>
        <v>1917800</v>
      </c>
      <c r="Q348" s="71">
        <f t="shared" si="490"/>
        <v>0</v>
      </c>
      <c r="R348" s="71">
        <f t="shared" si="490"/>
        <v>1917800</v>
      </c>
      <c r="S348" s="71">
        <f t="shared" si="490"/>
        <v>0</v>
      </c>
      <c r="T348" s="71">
        <f t="shared" si="490"/>
        <v>1917800</v>
      </c>
    </row>
    <row r="349" spans="1:20" s="1" customFormat="1" ht="12.75" hidden="1" x14ac:dyDescent="0.25">
      <c r="A349" s="72"/>
      <c r="B349" s="186" t="s">
        <v>240</v>
      </c>
      <c r="C349" s="186"/>
      <c r="D349" s="186"/>
      <c r="E349" s="33">
        <v>852</v>
      </c>
      <c r="F349" s="70" t="s">
        <v>359</v>
      </c>
      <c r="G349" s="70" t="s">
        <v>313</v>
      </c>
      <c r="H349" s="70" t="s">
        <v>464</v>
      </c>
      <c r="I349" s="70" t="s">
        <v>241</v>
      </c>
      <c r="J349" s="71">
        <v>1634900</v>
      </c>
      <c r="K349" s="71">
        <v>282900</v>
      </c>
      <c r="L349" s="71">
        <f t="shared" si="380"/>
        <v>1917800</v>
      </c>
      <c r="M349" s="71"/>
      <c r="N349" s="71">
        <f t="shared" ref="N349" si="491">L349+M349</f>
        <v>1917800</v>
      </c>
      <c r="O349" s="71"/>
      <c r="P349" s="71">
        <f t="shared" ref="P349" si="492">N349+O349</f>
        <v>1917800</v>
      </c>
      <c r="Q349" s="71"/>
      <c r="R349" s="71">
        <f t="shared" ref="R349" si="493">P349+Q349</f>
        <v>1917800</v>
      </c>
      <c r="S349" s="71"/>
      <c r="T349" s="71">
        <f t="shared" ref="T349" si="494">R349+S349</f>
        <v>1917800</v>
      </c>
    </row>
    <row r="350" spans="1:20" s="1" customFormat="1" ht="12.75" hidden="1" customHeight="1" x14ac:dyDescent="0.25">
      <c r="A350" s="72"/>
      <c r="B350" s="186" t="s">
        <v>242</v>
      </c>
      <c r="C350" s="186"/>
      <c r="D350" s="186"/>
      <c r="E350" s="33">
        <v>852</v>
      </c>
      <c r="F350" s="70" t="s">
        <v>359</v>
      </c>
      <c r="G350" s="70" t="s">
        <v>313</v>
      </c>
      <c r="H350" s="70" t="s">
        <v>464</v>
      </c>
      <c r="I350" s="70" t="s">
        <v>243</v>
      </c>
      <c r="J350" s="71">
        <f>J351</f>
        <v>381900</v>
      </c>
      <c r="K350" s="71">
        <f t="shared" ref="K350:T350" si="495">K351</f>
        <v>0</v>
      </c>
      <c r="L350" s="71">
        <f t="shared" si="495"/>
        <v>381900</v>
      </c>
      <c r="M350" s="71">
        <f t="shared" si="495"/>
        <v>0</v>
      </c>
      <c r="N350" s="71">
        <f t="shared" si="495"/>
        <v>381900</v>
      </c>
      <c r="O350" s="71">
        <f t="shared" si="495"/>
        <v>0</v>
      </c>
      <c r="P350" s="71">
        <f t="shared" si="495"/>
        <v>381900</v>
      </c>
      <c r="Q350" s="71">
        <f t="shared" si="495"/>
        <v>0</v>
      </c>
      <c r="R350" s="71">
        <f t="shared" si="495"/>
        <v>381900</v>
      </c>
      <c r="S350" s="71">
        <f t="shared" si="495"/>
        <v>0</v>
      </c>
      <c r="T350" s="71">
        <f t="shared" si="495"/>
        <v>381900</v>
      </c>
    </row>
    <row r="351" spans="1:20" s="1" customFormat="1" ht="25.5" hidden="1" x14ac:dyDescent="0.25">
      <c r="A351" s="72"/>
      <c r="B351" s="182" t="s">
        <v>244</v>
      </c>
      <c r="C351" s="182"/>
      <c r="D351" s="182"/>
      <c r="E351" s="33">
        <v>852</v>
      </c>
      <c r="F351" s="70" t="s">
        <v>359</v>
      </c>
      <c r="G351" s="70" t="s">
        <v>313</v>
      </c>
      <c r="H351" s="70" t="s">
        <v>464</v>
      </c>
      <c r="I351" s="70" t="s">
        <v>245</v>
      </c>
      <c r="J351" s="71">
        <v>381900</v>
      </c>
      <c r="K351" s="71"/>
      <c r="L351" s="71">
        <f t="shared" si="380"/>
        <v>381900</v>
      </c>
      <c r="M351" s="71"/>
      <c r="N351" s="71">
        <f t="shared" ref="N351" si="496">L351+M351</f>
        <v>381900</v>
      </c>
      <c r="O351" s="71"/>
      <c r="P351" s="71">
        <f t="shared" ref="P351" si="497">N351+O351</f>
        <v>381900</v>
      </c>
      <c r="Q351" s="71"/>
      <c r="R351" s="71">
        <f t="shared" ref="R351" si="498">P351+Q351</f>
        <v>381900</v>
      </c>
      <c r="S351" s="71"/>
      <c r="T351" s="71">
        <f t="shared" ref="T351" si="499">R351+S351</f>
        <v>381900</v>
      </c>
    </row>
    <row r="352" spans="1:20" s="1" customFormat="1" ht="12.75" hidden="1" x14ac:dyDescent="0.25">
      <c r="A352" s="182"/>
      <c r="B352" s="182" t="s">
        <v>246</v>
      </c>
      <c r="C352" s="182"/>
      <c r="D352" s="182"/>
      <c r="E352" s="33">
        <v>852</v>
      </c>
      <c r="F352" s="70" t="s">
        <v>359</v>
      </c>
      <c r="G352" s="70" t="s">
        <v>313</v>
      </c>
      <c r="H352" s="70" t="s">
        <v>464</v>
      </c>
      <c r="I352" s="70" t="s">
        <v>247</v>
      </c>
      <c r="J352" s="71">
        <f>J353+J354</f>
        <v>37000</v>
      </c>
      <c r="K352" s="71">
        <f t="shared" ref="K352:T352" si="500">K353+K354</f>
        <v>0</v>
      </c>
      <c r="L352" s="71">
        <f t="shared" si="500"/>
        <v>37000</v>
      </c>
      <c r="M352" s="71">
        <f t="shared" si="500"/>
        <v>0</v>
      </c>
      <c r="N352" s="71">
        <f t="shared" si="500"/>
        <v>37000</v>
      </c>
      <c r="O352" s="71">
        <f t="shared" si="500"/>
        <v>0</v>
      </c>
      <c r="P352" s="71">
        <f t="shared" si="500"/>
        <v>37000</v>
      </c>
      <c r="Q352" s="71">
        <f t="shared" si="500"/>
        <v>0</v>
      </c>
      <c r="R352" s="71">
        <f t="shared" si="500"/>
        <v>37000</v>
      </c>
      <c r="S352" s="71">
        <f t="shared" si="500"/>
        <v>0</v>
      </c>
      <c r="T352" s="71">
        <f t="shared" si="500"/>
        <v>37000</v>
      </c>
    </row>
    <row r="353" spans="1:20" s="1" customFormat="1" ht="12.75" hidden="1" customHeight="1" x14ac:dyDescent="0.25">
      <c r="A353" s="182"/>
      <c r="B353" s="182" t="s">
        <v>465</v>
      </c>
      <c r="C353" s="182"/>
      <c r="D353" s="182"/>
      <c r="E353" s="33">
        <v>852</v>
      </c>
      <c r="F353" s="70" t="s">
        <v>359</v>
      </c>
      <c r="G353" s="70" t="s">
        <v>313</v>
      </c>
      <c r="H353" s="70" t="s">
        <v>464</v>
      </c>
      <c r="I353" s="70" t="s">
        <v>249</v>
      </c>
      <c r="J353" s="71">
        <v>37000</v>
      </c>
      <c r="K353" s="71"/>
      <c r="L353" s="71">
        <f t="shared" si="380"/>
        <v>37000</v>
      </c>
      <c r="M353" s="71"/>
      <c r="N353" s="71">
        <f t="shared" ref="N353:N354" si="501">L353+M353</f>
        <v>37000</v>
      </c>
      <c r="O353" s="71"/>
      <c r="P353" s="71">
        <f t="shared" ref="P353:P354" si="502">N353+O353</f>
        <v>37000</v>
      </c>
      <c r="Q353" s="71"/>
      <c r="R353" s="71">
        <f t="shared" ref="R353:R354" si="503">P353+Q353</f>
        <v>37000</v>
      </c>
      <c r="S353" s="71"/>
      <c r="T353" s="71">
        <f t="shared" ref="T353:T354" si="504">R353+S353</f>
        <v>37000</v>
      </c>
    </row>
    <row r="354" spans="1:20" s="1" customFormat="1" ht="12.75" hidden="1" x14ac:dyDescent="0.25">
      <c r="A354" s="182"/>
      <c r="B354" s="182" t="s">
        <v>250</v>
      </c>
      <c r="C354" s="182"/>
      <c r="D354" s="182"/>
      <c r="E354" s="33">
        <v>852</v>
      </c>
      <c r="F354" s="70" t="s">
        <v>359</v>
      </c>
      <c r="G354" s="70" t="s">
        <v>313</v>
      </c>
      <c r="H354" s="70" t="s">
        <v>464</v>
      </c>
      <c r="I354" s="70" t="s">
        <v>251</v>
      </c>
      <c r="J354" s="71"/>
      <c r="K354" s="71"/>
      <c r="L354" s="71">
        <f t="shared" si="380"/>
        <v>0</v>
      </c>
      <c r="M354" s="71"/>
      <c r="N354" s="71">
        <f t="shared" si="501"/>
        <v>0</v>
      </c>
      <c r="O354" s="71"/>
      <c r="P354" s="71">
        <f t="shared" si="502"/>
        <v>0</v>
      </c>
      <c r="Q354" s="71"/>
      <c r="R354" s="71">
        <f t="shared" si="503"/>
        <v>0</v>
      </c>
      <c r="S354" s="71"/>
      <c r="T354" s="71">
        <f t="shared" si="504"/>
        <v>0</v>
      </c>
    </row>
    <row r="355" spans="1:20" s="1" customFormat="1" ht="12.75" hidden="1" x14ac:dyDescent="0.25">
      <c r="A355" s="224" t="s">
        <v>286</v>
      </c>
      <c r="B355" s="224"/>
      <c r="C355" s="182"/>
      <c r="D355" s="182"/>
      <c r="E355" s="33">
        <v>852</v>
      </c>
      <c r="F355" s="45" t="s">
        <v>359</v>
      </c>
      <c r="G355" s="45" t="s">
        <v>313</v>
      </c>
      <c r="H355" s="45" t="s">
        <v>287</v>
      </c>
      <c r="I355" s="45"/>
      <c r="J355" s="41">
        <f t="shared" ref="J355:T358" si="505">J356</f>
        <v>81000</v>
      </c>
      <c r="K355" s="41">
        <f t="shared" si="505"/>
        <v>1682300</v>
      </c>
      <c r="L355" s="41">
        <f t="shared" si="505"/>
        <v>1763300</v>
      </c>
      <c r="M355" s="41">
        <f t="shared" si="505"/>
        <v>0</v>
      </c>
      <c r="N355" s="41">
        <f t="shared" si="505"/>
        <v>1763300</v>
      </c>
      <c r="O355" s="41">
        <f t="shared" si="505"/>
        <v>0</v>
      </c>
      <c r="P355" s="41">
        <f t="shared" si="505"/>
        <v>1763300</v>
      </c>
      <c r="Q355" s="41">
        <f t="shared" si="505"/>
        <v>0</v>
      </c>
      <c r="R355" s="41">
        <f t="shared" si="505"/>
        <v>1763300</v>
      </c>
      <c r="S355" s="41">
        <f t="shared" si="505"/>
        <v>0</v>
      </c>
      <c r="T355" s="41">
        <f t="shared" si="505"/>
        <v>1763300</v>
      </c>
    </row>
    <row r="356" spans="1:20" s="1" customFormat="1" ht="12.75" hidden="1" customHeight="1" x14ac:dyDescent="0.25">
      <c r="A356" s="224" t="s">
        <v>288</v>
      </c>
      <c r="B356" s="224"/>
      <c r="C356" s="182"/>
      <c r="D356" s="182"/>
      <c r="E356" s="33">
        <v>852</v>
      </c>
      <c r="F356" s="70" t="s">
        <v>359</v>
      </c>
      <c r="G356" s="45" t="s">
        <v>313</v>
      </c>
      <c r="H356" s="70" t="s">
        <v>289</v>
      </c>
      <c r="I356" s="70"/>
      <c r="J356" s="71">
        <f>J357+J362</f>
        <v>81000</v>
      </c>
      <c r="K356" s="71">
        <f t="shared" ref="K356:T356" si="506">K357+K362</f>
        <v>1682300</v>
      </c>
      <c r="L356" s="71">
        <f t="shared" si="506"/>
        <v>1763300</v>
      </c>
      <c r="M356" s="71">
        <f t="shared" si="506"/>
        <v>0</v>
      </c>
      <c r="N356" s="71">
        <f t="shared" si="506"/>
        <v>1763300</v>
      </c>
      <c r="O356" s="71">
        <f t="shared" si="506"/>
        <v>0</v>
      </c>
      <c r="P356" s="71">
        <f t="shared" si="506"/>
        <v>1763300</v>
      </c>
      <c r="Q356" s="71">
        <f t="shared" si="506"/>
        <v>0</v>
      </c>
      <c r="R356" s="71">
        <f t="shared" si="506"/>
        <v>1763300</v>
      </c>
      <c r="S356" s="71">
        <f t="shared" si="506"/>
        <v>0</v>
      </c>
      <c r="T356" s="71">
        <f t="shared" si="506"/>
        <v>1763300</v>
      </c>
    </row>
    <row r="357" spans="1:20" s="1" customFormat="1" ht="12.75" hidden="1" x14ac:dyDescent="0.25">
      <c r="A357" s="224" t="s">
        <v>374</v>
      </c>
      <c r="B357" s="224"/>
      <c r="C357" s="182"/>
      <c r="D357" s="182"/>
      <c r="E357" s="33">
        <v>852</v>
      </c>
      <c r="F357" s="70" t="s">
        <v>359</v>
      </c>
      <c r="G357" s="45" t="s">
        <v>313</v>
      </c>
      <c r="H357" s="70" t="s">
        <v>375</v>
      </c>
      <c r="I357" s="70"/>
      <c r="J357" s="71">
        <f>J358+J360</f>
        <v>81000</v>
      </c>
      <c r="K357" s="71">
        <f t="shared" ref="K357:T357" si="507">K358+K360</f>
        <v>1682300</v>
      </c>
      <c r="L357" s="71">
        <f t="shared" si="507"/>
        <v>1763300</v>
      </c>
      <c r="M357" s="71">
        <f t="shared" si="507"/>
        <v>0</v>
      </c>
      <c r="N357" s="71">
        <f t="shared" si="507"/>
        <v>1763300</v>
      </c>
      <c r="O357" s="71">
        <f t="shared" si="507"/>
        <v>0</v>
      </c>
      <c r="P357" s="71">
        <f t="shared" si="507"/>
        <v>1763300</v>
      </c>
      <c r="Q357" s="71">
        <f t="shared" si="507"/>
        <v>0</v>
      </c>
      <c r="R357" s="71">
        <f t="shared" si="507"/>
        <v>1763300</v>
      </c>
      <c r="S357" s="71">
        <f t="shared" si="507"/>
        <v>0</v>
      </c>
      <c r="T357" s="71">
        <f t="shared" si="507"/>
        <v>1763300</v>
      </c>
    </row>
    <row r="358" spans="1:20" s="1" customFormat="1" ht="12.75" hidden="1" x14ac:dyDescent="0.25">
      <c r="A358" s="72"/>
      <c r="B358" s="186" t="s">
        <v>376</v>
      </c>
      <c r="C358" s="186"/>
      <c r="D358" s="186"/>
      <c r="E358" s="33">
        <v>852</v>
      </c>
      <c r="F358" s="70" t="s">
        <v>359</v>
      </c>
      <c r="G358" s="70" t="s">
        <v>313</v>
      </c>
      <c r="H358" s="70" t="s">
        <v>375</v>
      </c>
      <c r="I358" s="70" t="s">
        <v>377</v>
      </c>
      <c r="J358" s="71">
        <f>J359</f>
        <v>81000</v>
      </c>
      <c r="K358" s="71">
        <f t="shared" si="505"/>
        <v>1628300</v>
      </c>
      <c r="L358" s="71">
        <f t="shared" si="505"/>
        <v>1709300</v>
      </c>
      <c r="M358" s="71">
        <f t="shared" si="505"/>
        <v>0</v>
      </c>
      <c r="N358" s="71">
        <f t="shared" si="505"/>
        <v>1709300</v>
      </c>
      <c r="O358" s="71">
        <f t="shared" si="505"/>
        <v>0</v>
      </c>
      <c r="P358" s="71">
        <f t="shared" si="505"/>
        <v>1709300</v>
      </c>
      <c r="Q358" s="71">
        <f t="shared" si="505"/>
        <v>0</v>
      </c>
      <c r="R358" s="71">
        <f t="shared" si="505"/>
        <v>1709300</v>
      </c>
      <c r="S358" s="71">
        <f t="shared" si="505"/>
        <v>0</v>
      </c>
      <c r="T358" s="71">
        <f t="shared" si="505"/>
        <v>1709300</v>
      </c>
    </row>
    <row r="359" spans="1:20" s="1" customFormat="1" ht="12.75" hidden="1" customHeight="1" x14ac:dyDescent="0.25">
      <c r="A359" s="72"/>
      <c r="B359" s="182" t="s">
        <v>378</v>
      </c>
      <c r="C359" s="182"/>
      <c r="D359" s="182"/>
      <c r="E359" s="33">
        <v>852</v>
      </c>
      <c r="F359" s="70" t="s">
        <v>359</v>
      </c>
      <c r="G359" s="70" t="s">
        <v>313</v>
      </c>
      <c r="H359" s="70" t="s">
        <v>375</v>
      </c>
      <c r="I359" s="70" t="s">
        <v>379</v>
      </c>
      <c r="J359" s="71">
        <v>81000</v>
      </c>
      <c r="K359" s="71">
        <v>1628300</v>
      </c>
      <c r="L359" s="71">
        <f t="shared" si="380"/>
        <v>1709300</v>
      </c>
      <c r="M359" s="71"/>
      <c r="N359" s="71">
        <f t="shared" ref="N359" si="508">L359+M359</f>
        <v>1709300</v>
      </c>
      <c r="O359" s="71"/>
      <c r="P359" s="71">
        <f t="shared" ref="P359" si="509">N359+O359</f>
        <v>1709300</v>
      </c>
      <c r="Q359" s="71"/>
      <c r="R359" s="71">
        <f t="shared" ref="R359" si="510">P359+Q359</f>
        <v>1709300</v>
      </c>
      <c r="S359" s="71"/>
      <c r="T359" s="71">
        <f t="shared" ref="T359" si="511">R359+S359</f>
        <v>1709300</v>
      </c>
    </row>
    <row r="360" spans="1:20" s="1" customFormat="1" ht="12.75" hidden="1" customHeight="1" x14ac:dyDescent="0.25">
      <c r="A360" s="72"/>
      <c r="B360" s="182" t="s">
        <v>367</v>
      </c>
      <c r="C360" s="182"/>
      <c r="D360" s="182"/>
      <c r="E360" s="33">
        <v>852</v>
      </c>
      <c r="F360" s="70" t="s">
        <v>359</v>
      </c>
      <c r="G360" s="70" t="s">
        <v>313</v>
      </c>
      <c r="H360" s="70" t="s">
        <v>375</v>
      </c>
      <c r="I360" s="70" t="s">
        <v>368</v>
      </c>
      <c r="J360" s="71">
        <f>J361</f>
        <v>0</v>
      </c>
      <c r="K360" s="71">
        <f t="shared" ref="K360:T360" si="512">K361</f>
        <v>54000</v>
      </c>
      <c r="L360" s="71">
        <f t="shared" si="512"/>
        <v>54000</v>
      </c>
      <c r="M360" s="71">
        <f t="shared" si="512"/>
        <v>0</v>
      </c>
      <c r="N360" s="71">
        <f t="shared" si="512"/>
        <v>54000</v>
      </c>
      <c r="O360" s="71">
        <f t="shared" si="512"/>
        <v>0</v>
      </c>
      <c r="P360" s="71">
        <f t="shared" si="512"/>
        <v>54000</v>
      </c>
      <c r="Q360" s="71">
        <f t="shared" si="512"/>
        <v>0</v>
      </c>
      <c r="R360" s="71">
        <f t="shared" si="512"/>
        <v>54000</v>
      </c>
      <c r="S360" s="71">
        <f t="shared" si="512"/>
        <v>0</v>
      </c>
      <c r="T360" s="71">
        <f t="shared" si="512"/>
        <v>54000</v>
      </c>
    </row>
    <row r="361" spans="1:20" s="1" customFormat="1" ht="12.75" hidden="1" customHeight="1" x14ac:dyDescent="0.25">
      <c r="A361" s="72"/>
      <c r="B361" s="182" t="s">
        <v>369</v>
      </c>
      <c r="C361" s="182"/>
      <c r="D361" s="182"/>
      <c r="E361" s="33">
        <v>852</v>
      </c>
      <c r="F361" s="70" t="s">
        <v>359</v>
      </c>
      <c r="G361" s="70" t="s">
        <v>313</v>
      </c>
      <c r="H361" s="70" t="s">
        <v>375</v>
      </c>
      <c r="I361" s="70" t="s">
        <v>370</v>
      </c>
      <c r="J361" s="71"/>
      <c r="K361" s="71">
        <v>54000</v>
      </c>
      <c r="L361" s="71">
        <f t="shared" ref="L361" si="513">J361+K361</f>
        <v>54000</v>
      </c>
      <c r="M361" s="71"/>
      <c r="N361" s="71">
        <f t="shared" ref="N361" si="514">L361+M361</f>
        <v>54000</v>
      </c>
      <c r="O361" s="71"/>
      <c r="P361" s="71">
        <f t="shared" ref="P361" si="515">N361+O361</f>
        <v>54000</v>
      </c>
      <c r="Q361" s="71"/>
      <c r="R361" s="71">
        <f t="shared" ref="R361" si="516">P361+Q361</f>
        <v>54000</v>
      </c>
      <c r="S361" s="71"/>
      <c r="T361" s="71">
        <f t="shared" ref="T361" si="517">R361+S361</f>
        <v>54000</v>
      </c>
    </row>
    <row r="362" spans="1:20" s="1" customFormat="1" ht="12.75" hidden="1" customHeight="1" x14ac:dyDescent="0.25">
      <c r="A362" s="224" t="s">
        <v>380</v>
      </c>
      <c r="B362" s="224"/>
      <c r="C362" s="182"/>
      <c r="D362" s="182"/>
      <c r="E362" s="33">
        <v>852</v>
      </c>
      <c r="F362" s="70" t="s">
        <v>359</v>
      </c>
      <c r="G362" s="70" t="s">
        <v>313</v>
      </c>
      <c r="H362" s="70" t="s">
        <v>381</v>
      </c>
      <c r="I362" s="70"/>
      <c r="J362" s="71">
        <f t="shared" ref="J362:T363" si="518">J363</f>
        <v>0</v>
      </c>
      <c r="K362" s="71">
        <f t="shared" si="518"/>
        <v>0</v>
      </c>
      <c r="L362" s="71">
        <f t="shared" si="518"/>
        <v>0</v>
      </c>
      <c r="M362" s="71">
        <f t="shared" si="518"/>
        <v>0</v>
      </c>
      <c r="N362" s="71">
        <f t="shared" si="518"/>
        <v>0</v>
      </c>
      <c r="O362" s="71">
        <f t="shared" si="518"/>
        <v>0</v>
      </c>
      <c r="P362" s="71">
        <f t="shared" si="518"/>
        <v>0</v>
      </c>
      <c r="Q362" s="71">
        <f t="shared" si="518"/>
        <v>0</v>
      </c>
      <c r="R362" s="71">
        <f t="shared" si="518"/>
        <v>0</v>
      </c>
      <c r="S362" s="71">
        <f t="shared" si="518"/>
        <v>0</v>
      </c>
      <c r="T362" s="71">
        <f t="shared" si="518"/>
        <v>0</v>
      </c>
    </row>
    <row r="363" spans="1:20" s="1" customFormat="1" ht="12.75" hidden="1" x14ac:dyDescent="0.25">
      <c r="A363" s="72"/>
      <c r="B363" s="186" t="s">
        <v>376</v>
      </c>
      <c r="C363" s="182"/>
      <c r="D363" s="182"/>
      <c r="E363" s="33">
        <v>852</v>
      </c>
      <c r="F363" s="70" t="s">
        <v>359</v>
      </c>
      <c r="G363" s="70" t="s">
        <v>313</v>
      </c>
      <c r="H363" s="70" t="s">
        <v>381</v>
      </c>
      <c r="I363" s="70" t="s">
        <v>377</v>
      </c>
      <c r="J363" s="71">
        <f>J364</f>
        <v>0</v>
      </c>
      <c r="K363" s="71">
        <f t="shared" si="518"/>
        <v>0</v>
      </c>
      <c r="L363" s="71">
        <f t="shared" si="518"/>
        <v>0</v>
      </c>
      <c r="M363" s="71">
        <f t="shared" si="518"/>
        <v>0</v>
      </c>
      <c r="N363" s="71">
        <f t="shared" si="518"/>
        <v>0</v>
      </c>
      <c r="O363" s="71">
        <f t="shared" si="518"/>
        <v>0</v>
      </c>
      <c r="P363" s="71">
        <f t="shared" si="518"/>
        <v>0</v>
      </c>
      <c r="Q363" s="71">
        <f t="shared" si="518"/>
        <v>0</v>
      </c>
      <c r="R363" s="71">
        <f t="shared" si="518"/>
        <v>0</v>
      </c>
      <c r="S363" s="71">
        <f t="shared" si="518"/>
        <v>0</v>
      </c>
      <c r="T363" s="71">
        <f t="shared" si="518"/>
        <v>0</v>
      </c>
    </row>
    <row r="364" spans="1:20" s="1" customFormat="1" ht="25.5" hidden="1" x14ac:dyDescent="0.25">
      <c r="A364" s="72"/>
      <c r="B364" s="182" t="s">
        <v>382</v>
      </c>
      <c r="C364" s="182"/>
      <c r="D364" s="182"/>
      <c r="E364" s="33">
        <v>852</v>
      </c>
      <c r="F364" s="70" t="s">
        <v>359</v>
      </c>
      <c r="G364" s="70" t="s">
        <v>313</v>
      </c>
      <c r="H364" s="70" t="s">
        <v>381</v>
      </c>
      <c r="I364" s="70" t="s">
        <v>383</v>
      </c>
      <c r="J364" s="71"/>
      <c r="K364" s="71">
        <v>0</v>
      </c>
      <c r="L364" s="71">
        <f>J364+K364</f>
        <v>0</v>
      </c>
      <c r="M364" s="71">
        <v>0</v>
      </c>
      <c r="N364" s="71">
        <f>L364+M364</f>
        <v>0</v>
      </c>
      <c r="O364" s="71">
        <v>0</v>
      </c>
      <c r="P364" s="71">
        <f>N364+O364</f>
        <v>0</v>
      </c>
      <c r="Q364" s="71">
        <v>0</v>
      </c>
      <c r="R364" s="71">
        <f>P364+Q364</f>
        <v>0</v>
      </c>
      <c r="S364" s="71">
        <v>0</v>
      </c>
      <c r="T364" s="71">
        <f>R364+S364</f>
        <v>0</v>
      </c>
    </row>
    <row r="365" spans="1:20" s="1" customFormat="1" ht="12.75" hidden="1" customHeight="1" x14ac:dyDescent="0.25">
      <c r="A365" s="224" t="s">
        <v>386</v>
      </c>
      <c r="B365" s="224"/>
      <c r="C365" s="182"/>
      <c r="D365" s="182"/>
      <c r="E365" s="33">
        <v>852</v>
      </c>
      <c r="F365" s="45" t="s">
        <v>359</v>
      </c>
      <c r="G365" s="45" t="s">
        <v>313</v>
      </c>
      <c r="H365" s="45" t="s">
        <v>387</v>
      </c>
      <c r="I365" s="70"/>
      <c r="J365" s="71">
        <f t="shared" ref="J365:T366" si="519">J366</f>
        <v>1685000</v>
      </c>
      <c r="K365" s="71">
        <f t="shared" si="519"/>
        <v>0</v>
      </c>
      <c r="L365" s="71">
        <f t="shared" si="519"/>
        <v>1685000</v>
      </c>
      <c r="M365" s="71">
        <f t="shared" si="519"/>
        <v>-1685000</v>
      </c>
      <c r="N365" s="71">
        <f t="shared" si="519"/>
        <v>0</v>
      </c>
      <c r="O365" s="71">
        <f t="shared" si="519"/>
        <v>0</v>
      </c>
      <c r="P365" s="71">
        <f t="shared" si="519"/>
        <v>0</v>
      </c>
      <c r="Q365" s="71">
        <f t="shared" si="519"/>
        <v>0</v>
      </c>
      <c r="R365" s="71">
        <f t="shared" si="519"/>
        <v>0</v>
      </c>
      <c r="S365" s="71">
        <f t="shared" si="519"/>
        <v>0</v>
      </c>
      <c r="T365" s="71">
        <f t="shared" si="519"/>
        <v>0</v>
      </c>
    </row>
    <row r="366" spans="1:20" s="1" customFormat="1" ht="38.25" hidden="1" x14ac:dyDescent="0.25">
      <c r="A366" s="182"/>
      <c r="B366" s="182" t="s">
        <v>367</v>
      </c>
      <c r="C366" s="182"/>
      <c r="D366" s="182"/>
      <c r="E366" s="33">
        <v>852</v>
      </c>
      <c r="F366" s="70" t="s">
        <v>359</v>
      </c>
      <c r="G366" s="70" t="s">
        <v>313</v>
      </c>
      <c r="H366" s="45" t="s">
        <v>387</v>
      </c>
      <c r="I366" s="70" t="s">
        <v>368</v>
      </c>
      <c r="J366" s="71">
        <f t="shared" si="519"/>
        <v>1685000</v>
      </c>
      <c r="K366" s="71">
        <f t="shared" si="519"/>
        <v>0</v>
      </c>
      <c r="L366" s="71">
        <f t="shared" si="519"/>
        <v>1685000</v>
      </c>
      <c r="M366" s="71">
        <f t="shared" si="519"/>
        <v>-1685000</v>
      </c>
      <c r="N366" s="71">
        <f t="shared" si="519"/>
        <v>0</v>
      </c>
      <c r="O366" s="71">
        <f t="shared" si="519"/>
        <v>0</v>
      </c>
      <c r="P366" s="71">
        <f t="shared" si="519"/>
        <v>0</v>
      </c>
      <c r="Q366" s="71">
        <f t="shared" si="519"/>
        <v>0</v>
      </c>
      <c r="R366" s="71">
        <f t="shared" si="519"/>
        <v>0</v>
      </c>
      <c r="S366" s="71">
        <f t="shared" si="519"/>
        <v>0</v>
      </c>
      <c r="T366" s="71">
        <f t="shared" si="519"/>
        <v>0</v>
      </c>
    </row>
    <row r="367" spans="1:20" s="1" customFormat="1" ht="12.75" hidden="1" x14ac:dyDescent="0.25">
      <c r="A367" s="186"/>
      <c r="B367" s="186" t="s">
        <v>390</v>
      </c>
      <c r="C367" s="186"/>
      <c r="D367" s="186"/>
      <c r="E367" s="33">
        <v>852</v>
      </c>
      <c r="F367" s="70" t="s">
        <v>359</v>
      </c>
      <c r="G367" s="70" t="s">
        <v>313</v>
      </c>
      <c r="H367" s="45" t="s">
        <v>387</v>
      </c>
      <c r="I367" s="70" t="s">
        <v>391</v>
      </c>
      <c r="J367" s="71">
        <v>1685000</v>
      </c>
      <c r="K367" s="71"/>
      <c r="L367" s="71">
        <f t="shared" ref="L367:L426" si="520">J367+K367</f>
        <v>1685000</v>
      </c>
      <c r="M367" s="71">
        <v>-1685000</v>
      </c>
      <c r="N367" s="71">
        <f t="shared" ref="N367" si="521">L367+M367</f>
        <v>0</v>
      </c>
      <c r="O367" s="71"/>
      <c r="P367" s="71">
        <f t="shared" ref="P367" si="522">N367+O367</f>
        <v>0</v>
      </c>
      <c r="Q367" s="71"/>
      <c r="R367" s="71">
        <f t="shared" ref="R367" si="523">P367+Q367</f>
        <v>0</v>
      </c>
      <c r="S367" s="71"/>
      <c r="T367" s="71">
        <f t="shared" ref="T367" si="524">R367+S367</f>
        <v>0</v>
      </c>
    </row>
    <row r="368" spans="1:20" s="1" customFormat="1" ht="12.75" hidden="1" customHeight="1" x14ac:dyDescent="0.25">
      <c r="A368" s="224" t="s">
        <v>392</v>
      </c>
      <c r="B368" s="224"/>
      <c r="C368" s="182"/>
      <c r="D368" s="182"/>
      <c r="E368" s="33">
        <v>852</v>
      </c>
      <c r="F368" s="45" t="s">
        <v>359</v>
      </c>
      <c r="G368" s="45" t="s">
        <v>313</v>
      </c>
      <c r="H368" s="45" t="s">
        <v>393</v>
      </c>
      <c r="I368" s="70"/>
      <c r="J368" s="71">
        <f t="shared" ref="J368:T369" si="525">J369</f>
        <v>991000</v>
      </c>
      <c r="K368" s="71">
        <f t="shared" si="525"/>
        <v>0</v>
      </c>
      <c r="L368" s="71">
        <f t="shared" si="525"/>
        <v>991000</v>
      </c>
      <c r="M368" s="71">
        <f t="shared" si="525"/>
        <v>-991000</v>
      </c>
      <c r="N368" s="71">
        <f t="shared" si="525"/>
        <v>0</v>
      </c>
      <c r="O368" s="71">
        <f t="shared" si="525"/>
        <v>0</v>
      </c>
      <c r="P368" s="71">
        <f t="shared" si="525"/>
        <v>0</v>
      </c>
      <c r="Q368" s="71">
        <f t="shared" si="525"/>
        <v>0</v>
      </c>
      <c r="R368" s="71">
        <f t="shared" si="525"/>
        <v>0</v>
      </c>
      <c r="S368" s="71">
        <f t="shared" si="525"/>
        <v>0</v>
      </c>
      <c r="T368" s="71">
        <f t="shared" si="525"/>
        <v>0</v>
      </c>
    </row>
    <row r="369" spans="1:20" s="1" customFormat="1" ht="38.25" hidden="1" x14ac:dyDescent="0.25">
      <c r="A369" s="182"/>
      <c r="B369" s="182" t="s">
        <v>367</v>
      </c>
      <c r="C369" s="182"/>
      <c r="D369" s="182"/>
      <c r="E369" s="33">
        <v>852</v>
      </c>
      <c r="F369" s="70" t="s">
        <v>359</v>
      </c>
      <c r="G369" s="70" t="s">
        <v>313</v>
      </c>
      <c r="H369" s="45" t="s">
        <v>393</v>
      </c>
      <c r="I369" s="70" t="s">
        <v>368</v>
      </c>
      <c r="J369" s="71">
        <f t="shared" si="525"/>
        <v>991000</v>
      </c>
      <c r="K369" s="71">
        <f t="shared" si="525"/>
        <v>0</v>
      </c>
      <c r="L369" s="71">
        <f t="shared" si="525"/>
        <v>991000</v>
      </c>
      <c r="M369" s="71">
        <f t="shared" si="525"/>
        <v>-991000</v>
      </c>
      <c r="N369" s="71">
        <f t="shared" si="525"/>
        <v>0</v>
      </c>
      <c r="O369" s="71">
        <f t="shared" si="525"/>
        <v>0</v>
      </c>
      <c r="P369" s="71">
        <f t="shared" si="525"/>
        <v>0</v>
      </c>
      <c r="Q369" s="71">
        <f t="shared" si="525"/>
        <v>0</v>
      </c>
      <c r="R369" s="71">
        <f t="shared" si="525"/>
        <v>0</v>
      </c>
      <c r="S369" s="71">
        <f t="shared" si="525"/>
        <v>0</v>
      </c>
      <c r="T369" s="71">
        <f t="shared" si="525"/>
        <v>0</v>
      </c>
    </row>
    <row r="370" spans="1:20" s="1" customFormat="1" ht="12.75" hidden="1" customHeight="1" x14ac:dyDescent="0.25">
      <c r="A370" s="186"/>
      <c r="B370" s="186" t="s">
        <v>390</v>
      </c>
      <c r="C370" s="186"/>
      <c r="D370" s="186"/>
      <c r="E370" s="33">
        <v>852</v>
      </c>
      <c r="F370" s="70" t="s">
        <v>359</v>
      </c>
      <c r="G370" s="70" t="s">
        <v>313</v>
      </c>
      <c r="H370" s="45" t="s">
        <v>393</v>
      </c>
      <c r="I370" s="70" t="s">
        <v>391</v>
      </c>
      <c r="J370" s="71">
        <v>991000</v>
      </c>
      <c r="K370" s="71"/>
      <c r="L370" s="71">
        <f t="shared" si="520"/>
        <v>991000</v>
      </c>
      <c r="M370" s="71">
        <v>-991000</v>
      </c>
      <c r="N370" s="71">
        <f t="shared" ref="N370" si="526">L370+M370</f>
        <v>0</v>
      </c>
      <c r="O370" s="71"/>
      <c r="P370" s="71">
        <f t="shared" ref="P370" si="527">N370+O370</f>
        <v>0</v>
      </c>
      <c r="Q370" s="71"/>
      <c r="R370" s="71">
        <f t="shared" ref="R370" si="528">P370+Q370</f>
        <v>0</v>
      </c>
      <c r="S370" s="71"/>
      <c r="T370" s="71">
        <f t="shared" ref="T370" si="529">R370+S370</f>
        <v>0</v>
      </c>
    </row>
    <row r="371" spans="1:20" s="1" customFormat="1" ht="12.75" hidden="1" customHeight="1" x14ac:dyDescent="0.25">
      <c r="A371" s="226" t="s">
        <v>502</v>
      </c>
      <c r="B371" s="226"/>
      <c r="C371" s="183"/>
      <c r="D371" s="183"/>
      <c r="E371" s="33">
        <v>852</v>
      </c>
      <c r="F371" s="64" t="s">
        <v>503</v>
      </c>
      <c r="G371" s="64"/>
      <c r="H371" s="64"/>
      <c r="I371" s="64"/>
      <c r="J371" s="65">
        <f>J372+J380+J396</f>
        <v>8603400</v>
      </c>
      <c r="K371" s="65">
        <f t="shared" ref="K371:T371" si="530">K372+K380+K396</f>
        <v>153000</v>
      </c>
      <c r="L371" s="65">
        <f t="shared" si="530"/>
        <v>8756400</v>
      </c>
      <c r="M371" s="65">
        <f t="shared" si="530"/>
        <v>0</v>
      </c>
      <c r="N371" s="65">
        <f t="shared" si="530"/>
        <v>8756400</v>
      </c>
      <c r="O371" s="65">
        <f t="shared" si="530"/>
        <v>0</v>
      </c>
      <c r="P371" s="65">
        <f t="shared" si="530"/>
        <v>8756400</v>
      </c>
      <c r="Q371" s="65">
        <f t="shared" si="530"/>
        <v>0</v>
      </c>
      <c r="R371" s="65">
        <f t="shared" si="530"/>
        <v>8756400</v>
      </c>
      <c r="S371" s="65">
        <f t="shared" si="530"/>
        <v>0</v>
      </c>
      <c r="T371" s="65">
        <f t="shared" si="530"/>
        <v>8756400</v>
      </c>
    </row>
    <row r="372" spans="1:20" s="1" customFormat="1" ht="12.75" hidden="1" x14ac:dyDescent="0.25">
      <c r="A372" s="202" t="s">
        <v>512</v>
      </c>
      <c r="B372" s="203"/>
      <c r="C372" s="179"/>
      <c r="D372" s="179"/>
      <c r="E372" s="33">
        <v>852</v>
      </c>
      <c r="F372" s="67" t="s">
        <v>503</v>
      </c>
      <c r="G372" s="67" t="s">
        <v>232</v>
      </c>
      <c r="H372" s="67"/>
      <c r="I372" s="67"/>
      <c r="J372" s="68">
        <f>J373+J377</f>
        <v>285000</v>
      </c>
      <c r="K372" s="68">
        <f t="shared" ref="K372:T372" si="531">K373+K377</f>
        <v>153000</v>
      </c>
      <c r="L372" s="68">
        <f t="shared" si="531"/>
        <v>438000</v>
      </c>
      <c r="M372" s="68">
        <f t="shared" si="531"/>
        <v>0</v>
      </c>
      <c r="N372" s="68">
        <f t="shared" si="531"/>
        <v>438000</v>
      </c>
      <c r="O372" s="68">
        <f t="shared" si="531"/>
        <v>0</v>
      </c>
      <c r="P372" s="68">
        <f t="shared" si="531"/>
        <v>438000</v>
      </c>
      <c r="Q372" s="68">
        <f t="shared" si="531"/>
        <v>0</v>
      </c>
      <c r="R372" s="68">
        <f t="shared" si="531"/>
        <v>438000</v>
      </c>
      <c r="S372" s="68">
        <f t="shared" si="531"/>
        <v>0</v>
      </c>
      <c r="T372" s="68">
        <f t="shared" si="531"/>
        <v>438000</v>
      </c>
    </row>
    <row r="373" spans="1:20" s="1" customFormat="1" ht="12.75" hidden="1" x14ac:dyDescent="0.25">
      <c r="A373" s="224" t="s">
        <v>513</v>
      </c>
      <c r="B373" s="224"/>
      <c r="C373" s="182"/>
      <c r="D373" s="182"/>
      <c r="E373" s="33">
        <v>852</v>
      </c>
      <c r="F373" s="70" t="s">
        <v>503</v>
      </c>
      <c r="G373" s="70" t="s">
        <v>232</v>
      </c>
      <c r="H373" s="70" t="s">
        <v>514</v>
      </c>
      <c r="I373" s="70"/>
      <c r="J373" s="71">
        <f t="shared" ref="J373:T375" si="532">J374</f>
        <v>132000</v>
      </c>
      <c r="K373" s="71">
        <f t="shared" si="532"/>
        <v>0</v>
      </c>
      <c r="L373" s="71">
        <f t="shared" si="532"/>
        <v>132000</v>
      </c>
      <c r="M373" s="71">
        <f t="shared" si="532"/>
        <v>0</v>
      </c>
      <c r="N373" s="71">
        <f t="shared" si="532"/>
        <v>132000</v>
      </c>
      <c r="O373" s="71">
        <f t="shared" si="532"/>
        <v>0</v>
      </c>
      <c r="P373" s="71">
        <f t="shared" si="532"/>
        <v>132000</v>
      </c>
      <c r="Q373" s="71">
        <f t="shared" si="532"/>
        <v>0</v>
      </c>
      <c r="R373" s="71">
        <f t="shared" si="532"/>
        <v>132000</v>
      </c>
      <c r="S373" s="71">
        <f t="shared" si="532"/>
        <v>0</v>
      </c>
      <c r="T373" s="71">
        <f t="shared" si="532"/>
        <v>132000</v>
      </c>
    </row>
    <row r="374" spans="1:20" s="1" customFormat="1" ht="12.75" hidden="1" x14ac:dyDescent="0.25">
      <c r="A374" s="224" t="s">
        <v>515</v>
      </c>
      <c r="B374" s="224"/>
      <c r="C374" s="182"/>
      <c r="D374" s="182"/>
      <c r="E374" s="33">
        <v>852</v>
      </c>
      <c r="F374" s="70" t="s">
        <v>503</v>
      </c>
      <c r="G374" s="70" t="s">
        <v>232</v>
      </c>
      <c r="H374" s="70" t="s">
        <v>516</v>
      </c>
      <c r="I374" s="70"/>
      <c r="J374" s="71">
        <f t="shared" si="532"/>
        <v>132000</v>
      </c>
      <c r="K374" s="71">
        <f t="shared" si="532"/>
        <v>0</v>
      </c>
      <c r="L374" s="71">
        <f t="shared" si="532"/>
        <v>132000</v>
      </c>
      <c r="M374" s="71">
        <f t="shared" si="532"/>
        <v>0</v>
      </c>
      <c r="N374" s="71">
        <f t="shared" si="532"/>
        <v>132000</v>
      </c>
      <c r="O374" s="71">
        <f t="shared" si="532"/>
        <v>0</v>
      </c>
      <c r="P374" s="71">
        <f t="shared" si="532"/>
        <v>132000</v>
      </c>
      <c r="Q374" s="71">
        <f t="shared" si="532"/>
        <v>0</v>
      </c>
      <c r="R374" s="71">
        <f t="shared" si="532"/>
        <v>132000</v>
      </c>
      <c r="S374" s="71">
        <f t="shared" si="532"/>
        <v>0</v>
      </c>
      <c r="T374" s="71">
        <f t="shared" si="532"/>
        <v>132000</v>
      </c>
    </row>
    <row r="375" spans="1:20" s="1" customFormat="1" ht="30.75" hidden="1" customHeight="1" x14ac:dyDescent="0.25">
      <c r="A375" s="72"/>
      <c r="B375" s="186" t="s">
        <v>376</v>
      </c>
      <c r="C375" s="186"/>
      <c r="D375" s="186"/>
      <c r="E375" s="33">
        <v>852</v>
      </c>
      <c r="F375" s="70" t="s">
        <v>503</v>
      </c>
      <c r="G375" s="70" t="s">
        <v>232</v>
      </c>
      <c r="H375" s="70" t="s">
        <v>516</v>
      </c>
      <c r="I375" s="70" t="s">
        <v>377</v>
      </c>
      <c r="J375" s="71">
        <f>J376</f>
        <v>132000</v>
      </c>
      <c r="K375" s="71">
        <f t="shared" si="532"/>
        <v>0</v>
      </c>
      <c r="L375" s="71">
        <f t="shared" si="532"/>
        <v>132000</v>
      </c>
      <c r="M375" s="71">
        <f t="shared" si="532"/>
        <v>0</v>
      </c>
      <c r="N375" s="71">
        <f t="shared" si="532"/>
        <v>132000</v>
      </c>
      <c r="O375" s="71">
        <f t="shared" si="532"/>
        <v>0</v>
      </c>
      <c r="P375" s="71">
        <f t="shared" si="532"/>
        <v>132000</v>
      </c>
      <c r="Q375" s="71">
        <f t="shared" si="532"/>
        <v>0</v>
      </c>
      <c r="R375" s="71">
        <f t="shared" si="532"/>
        <v>132000</v>
      </c>
      <c r="S375" s="71">
        <f t="shared" si="532"/>
        <v>0</v>
      </c>
      <c r="T375" s="71">
        <f t="shared" si="532"/>
        <v>132000</v>
      </c>
    </row>
    <row r="376" spans="1:20" s="1" customFormat="1" ht="25.5" hidden="1" x14ac:dyDescent="0.25">
      <c r="A376" s="182"/>
      <c r="B376" s="186" t="s">
        <v>511</v>
      </c>
      <c r="C376" s="186"/>
      <c r="D376" s="186"/>
      <c r="E376" s="33">
        <v>852</v>
      </c>
      <c r="F376" s="70" t="s">
        <v>503</v>
      </c>
      <c r="G376" s="70" t="s">
        <v>232</v>
      </c>
      <c r="H376" s="70" t="s">
        <v>516</v>
      </c>
      <c r="I376" s="70" t="s">
        <v>379</v>
      </c>
      <c r="J376" s="71">
        <v>132000</v>
      </c>
      <c r="K376" s="71"/>
      <c r="L376" s="71">
        <f t="shared" si="520"/>
        <v>132000</v>
      </c>
      <c r="M376" s="71"/>
      <c r="N376" s="71">
        <f t="shared" ref="N376" si="533">L376+M376</f>
        <v>132000</v>
      </c>
      <c r="O376" s="71"/>
      <c r="P376" s="71">
        <f t="shared" ref="P376" si="534">N376+O376</f>
        <v>132000</v>
      </c>
      <c r="Q376" s="71"/>
      <c r="R376" s="71">
        <f t="shared" ref="R376" si="535">P376+Q376</f>
        <v>132000</v>
      </c>
      <c r="S376" s="71"/>
      <c r="T376" s="71">
        <f t="shared" ref="T376" si="536">R376+S376</f>
        <v>132000</v>
      </c>
    </row>
    <row r="377" spans="1:20" s="1" customFormat="1" ht="13.5" hidden="1" customHeight="1" x14ac:dyDescent="0.25">
      <c r="A377" s="225" t="s">
        <v>517</v>
      </c>
      <c r="B377" s="225"/>
      <c r="C377" s="186"/>
      <c r="D377" s="186"/>
      <c r="E377" s="33">
        <v>852</v>
      </c>
      <c r="F377" s="70" t="s">
        <v>503</v>
      </c>
      <c r="G377" s="70" t="s">
        <v>232</v>
      </c>
      <c r="H377" s="70" t="s">
        <v>518</v>
      </c>
      <c r="I377" s="70"/>
      <c r="J377" s="71">
        <f t="shared" ref="J377:T378" si="537">J378</f>
        <v>153000</v>
      </c>
      <c r="K377" s="71">
        <f t="shared" si="537"/>
        <v>153000</v>
      </c>
      <c r="L377" s="71">
        <f t="shared" si="537"/>
        <v>306000</v>
      </c>
      <c r="M377" s="71">
        <f t="shared" si="537"/>
        <v>0</v>
      </c>
      <c r="N377" s="71">
        <f t="shared" si="537"/>
        <v>306000</v>
      </c>
      <c r="O377" s="71">
        <f t="shared" si="537"/>
        <v>0</v>
      </c>
      <c r="P377" s="71">
        <f t="shared" si="537"/>
        <v>306000</v>
      </c>
      <c r="Q377" s="71">
        <f t="shared" si="537"/>
        <v>0</v>
      </c>
      <c r="R377" s="71">
        <f t="shared" si="537"/>
        <v>306000</v>
      </c>
      <c r="S377" s="71">
        <f t="shared" si="537"/>
        <v>0</v>
      </c>
      <c r="T377" s="71">
        <f t="shared" si="537"/>
        <v>306000</v>
      </c>
    </row>
    <row r="378" spans="1:20" s="1" customFormat="1" ht="13.5" hidden="1" customHeight="1" x14ac:dyDescent="0.25">
      <c r="A378" s="185"/>
      <c r="B378" s="186" t="s">
        <v>376</v>
      </c>
      <c r="C378" s="186"/>
      <c r="D378" s="186"/>
      <c r="E378" s="33">
        <v>852</v>
      </c>
      <c r="F378" s="70" t="s">
        <v>503</v>
      </c>
      <c r="G378" s="70" t="s">
        <v>232</v>
      </c>
      <c r="H378" s="70" t="s">
        <v>518</v>
      </c>
      <c r="I378" s="70" t="s">
        <v>377</v>
      </c>
      <c r="J378" s="71">
        <f t="shared" si="537"/>
        <v>153000</v>
      </c>
      <c r="K378" s="71">
        <f t="shared" si="537"/>
        <v>153000</v>
      </c>
      <c r="L378" s="71">
        <f t="shared" si="537"/>
        <v>306000</v>
      </c>
      <c r="M378" s="71">
        <f t="shared" si="537"/>
        <v>0</v>
      </c>
      <c r="N378" s="71">
        <f t="shared" si="537"/>
        <v>306000</v>
      </c>
      <c r="O378" s="71">
        <f t="shared" si="537"/>
        <v>0</v>
      </c>
      <c r="P378" s="71">
        <f t="shared" si="537"/>
        <v>306000</v>
      </c>
      <c r="Q378" s="71">
        <f t="shared" si="537"/>
        <v>0</v>
      </c>
      <c r="R378" s="71">
        <f t="shared" si="537"/>
        <v>306000</v>
      </c>
      <c r="S378" s="71">
        <f t="shared" si="537"/>
        <v>0</v>
      </c>
      <c r="T378" s="71">
        <f t="shared" si="537"/>
        <v>306000</v>
      </c>
    </row>
    <row r="379" spans="1:20" s="1" customFormat="1" ht="12.75" hidden="1" customHeight="1" x14ac:dyDescent="0.25">
      <c r="A379" s="185"/>
      <c r="B379" s="186" t="s">
        <v>519</v>
      </c>
      <c r="C379" s="186"/>
      <c r="D379" s="186"/>
      <c r="E379" s="33">
        <v>852</v>
      </c>
      <c r="F379" s="70" t="s">
        <v>503</v>
      </c>
      <c r="G379" s="70" t="s">
        <v>232</v>
      </c>
      <c r="H379" s="70" t="s">
        <v>518</v>
      </c>
      <c r="I379" s="70" t="s">
        <v>520</v>
      </c>
      <c r="J379" s="71">
        <v>153000</v>
      </c>
      <c r="K379" s="71">
        <v>153000</v>
      </c>
      <c r="L379" s="71">
        <f t="shared" si="520"/>
        <v>306000</v>
      </c>
      <c r="M379" s="71"/>
      <c r="N379" s="71">
        <f t="shared" ref="N379" si="538">L379+M379</f>
        <v>306000</v>
      </c>
      <c r="O379" s="71"/>
      <c r="P379" s="71">
        <f t="shared" ref="P379" si="539">N379+O379</f>
        <v>306000</v>
      </c>
      <c r="Q379" s="71"/>
      <c r="R379" s="71">
        <f t="shared" ref="R379" si="540">P379+Q379</f>
        <v>306000</v>
      </c>
      <c r="S379" s="71"/>
      <c r="T379" s="71">
        <f t="shared" ref="T379" si="541">R379+S379</f>
        <v>306000</v>
      </c>
    </row>
    <row r="380" spans="1:20" s="1" customFormat="1" ht="12.75" hidden="1" x14ac:dyDescent="0.25">
      <c r="A380" s="228" t="s">
        <v>525</v>
      </c>
      <c r="B380" s="228"/>
      <c r="C380" s="188"/>
      <c r="D380" s="188"/>
      <c r="E380" s="33">
        <v>852</v>
      </c>
      <c r="F380" s="67" t="s">
        <v>503</v>
      </c>
      <c r="G380" s="67" t="s">
        <v>253</v>
      </c>
      <c r="H380" s="67"/>
      <c r="I380" s="67"/>
      <c r="J380" s="68">
        <f>J381+J386</f>
        <v>7313900</v>
      </c>
      <c r="K380" s="68">
        <f t="shared" ref="K380:T380" si="542">K381+K386</f>
        <v>0</v>
      </c>
      <c r="L380" s="68">
        <f t="shared" si="542"/>
        <v>7313900</v>
      </c>
      <c r="M380" s="68">
        <f t="shared" si="542"/>
        <v>0</v>
      </c>
      <c r="N380" s="68">
        <f t="shared" si="542"/>
        <v>7313900</v>
      </c>
      <c r="O380" s="68">
        <f t="shared" si="542"/>
        <v>0</v>
      </c>
      <c r="P380" s="68">
        <f t="shared" si="542"/>
        <v>7313900</v>
      </c>
      <c r="Q380" s="68">
        <f t="shared" si="542"/>
        <v>0</v>
      </c>
      <c r="R380" s="68">
        <f t="shared" si="542"/>
        <v>7313900</v>
      </c>
      <c r="S380" s="68">
        <f t="shared" si="542"/>
        <v>0</v>
      </c>
      <c r="T380" s="68">
        <f t="shared" si="542"/>
        <v>7313900</v>
      </c>
    </row>
    <row r="381" spans="1:20" s="1" customFormat="1" ht="12.75" hidden="1" x14ac:dyDescent="0.25">
      <c r="A381" s="229" t="s">
        <v>513</v>
      </c>
      <c r="B381" s="229"/>
      <c r="C381" s="185"/>
      <c r="D381" s="185"/>
      <c r="E381" s="33">
        <v>852</v>
      </c>
      <c r="F381" s="70" t="s">
        <v>503</v>
      </c>
      <c r="G381" s="70" t="s">
        <v>253</v>
      </c>
      <c r="H381" s="70" t="s">
        <v>514</v>
      </c>
      <c r="I381" s="70"/>
      <c r="J381" s="71">
        <f>J382</f>
        <v>132400</v>
      </c>
      <c r="K381" s="71">
        <f t="shared" ref="K381:T381" si="543">K382</f>
        <v>0</v>
      </c>
      <c r="L381" s="71">
        <f t="shared" si="543"/>
        <v>132400</v>
      </c>
      <c r="M381" s="71">
        <f t="shared" si="543"/>
        <v>0</v>
      </c>
      <c r="N381" s="71">
        <f t="shared" si="543"/>
        <v>132400</v>
      </c>
      <c r="O381" s="71">
        <f t="shared" si="543"/>
        <v>0</v>
      </c>
      <c r="P381" s="71">
        <f t="shared" si="543"/>
        <v>132400</v>
      </c>
      <c r="Q381" s="71">
        <f t="shared" si="543"/>
        <v>0</v>
      </c>
      <c r="R381" s="71">
        <f t="shared" si="543"/>
        <v>132400</v>
      </c>
      <c r="S381" s="71">
        <f t="shared" si="543"/>
        <v>0</v>
      </c>
      <c r="T381" s="71">
        <f t="shared" si="543"/>
        <v>132400</v>
      </c>
    </row>
    <row r="382" spans="1:20" s="1" customFormat="1" ht="12.75" hidden="1" x14ac:dyDescent="0.25">
      <c r="A382" s="225" t="s">
        <v>526</v>
      </c>
      <c r="B382" s="225"/>
      <c r="C382" s="186"/>
      <c r="D382" s="186"/>
      <c r="E382" s="33">
        <v>852</v>
      </c>
      <c r="F382" s="70" t="s">
        <v>503</v>
      </c>
      <c r="G382" s="70" t="s">
        <v>253</v>
      </c>
      <c r="H382" s="70" t="s">
        <v>527</v>
      </c>
      <c r="I382" s="70"/>
      <c r="J382" s="71">
        <f t="shared" ref="J382:T384" si="544">J383</f>
        <v>132400</v>
      </c>
      <c r="K382" s="71">
        <f t="shared" si="544"/>
        <v>0</v>
      </c>
      <c r="L382" s="71">
        <f t="shared" si="544"/>
        <v>132400</v>
      </c>
      <c r="M382" s="71">
        <f t="shared" si="544"/>
        <v>0</v>
      </c>
      <c r="N382" s="71">
        <f t="shared" si="544"/>
        <v>132400</v>
      </c>
      <c r="O382" s="71">
        <f t="shared" si="544"/>
        <v>0</v>
      </c>
      <c r="P382" s="71">
        <f t="shared" si="544"/>
        <v>132400</v>
      </c>
      <c r="Q382" s="71">
        <f t="shared" si="544"/>
        <v>0</v>
      </c>
      <c r="R382" s="71">
        <f t="shared" si="544"/>
        <v>132400</v>
      </c>
      <c r="S382" s="71">
        <f t="shared" si="544"/>
        <v>0</v>
      </c>
      <c r="T382" s="71">
        <f t="shared" si="544"/>
        <v>132400</v>
      </c>
    </row>
    <row r="383" spans="1:20" s="66" customFormat="1" ht="12.75" hidden="1" x14ac:dyDescent="0.25">
      <c r="A383" s="224" t="s">
        <v>528</v>
      </c>
      <c r="B383" s="224"/>
      <c r="C383" s="182"/>
      <c r="D383" s="182"/>
      <c r="E383" s="33">
        <v>852</v>
      </c>
      <c r="F383" s="70" t="s">
        <v>503</v>
      </c>
      <c r="G383" s="70" t="s">
        <v>253</v>
      </c>
      <c r="H383" s="70" t="s">
        <v>529</v>
      </c>
      <c r="I383" s="70"/>
      <c r="J383" s="71">
        <f t="shared" si="544"/>
        <v>132400</v>
      </c>
      <c r="K383" s="71">
        <f t="shared" si="544"/>
        <v>0</v>
      </c>
      <c r="L383" s="71">
        <f t="shared" si="544"/>
        <v>132400</v>
      </c>
      <c r="M383" s="71">
        <f t="shared" si="544"/>
        <v>0</v>
      </c>
      <c r="N383" s="71">
        <f t="shared" si="544"/>
        <v>132400</v>
      </c>
      <c r="O383" s="71">
        <f t="shared" si="544"/>
        <v>0</v>
      </c>
      <c r="P383" s="71">
        <f t="shared" si="544"/>
        <v>132400</v>
      </c>
      <c r="Q383" s="71">
        <f t="shared" si="544"/>
        <v>0</v>
      </c>
      <c r="R383" s="71">
        <f t="shared" si="544"/>
        <v>132400</v>
      </c>
      <c r="S383" s="71">
        <f t="shared" si="544"/>
        <v>0</v>
      </c>
      <c r="T383" s="71">
        <f t="shared" si="544"/>
        <v>132400</v>
      </c>
    </row>
    <row r="384" spans="1:20" s="1" customFormat="1" ht="12.75" hidden="1" customHeight="1" x14ac:dyDescent="0.25">
      <c r="A384" s="185"/>
      <c r="B384" s="186" t="s">
        <v>376</v>
      </c>
      <c r="C384" s="186"/>
      <c r="D384" s="186"/>
      <c r="E384" s="33">
        <v>852</v>
      </c>
      <c r="F384" s="70" t="s">
        <v>503</v>
      </c>
      <c r="G384" s="70" t="s">
        <v>253</v>
      </c>
      <c r="H384" s="70" t="s">
        <v>529</v>
      </c>
      <c r="I384" s="70" t="s">
        <v>377</v>
      </c>
      <c r="J384" s="71">
        <f t="shared" si="544"/>
        <v>132400</v>
      </c>
      <c r="K384" s="71">
        <f t="shared" si="544"/>
        <v>0</v>
      </c>
      <c r="L384" s="71">
        <f t="shared" si="544"/>
        <v>132400</v>
      </c>
      <c r="M384" s="71">
        <f t="shared" si="544"/>
        <v>0</v>
      </c>
      <c r="N384" s="71">
        <f t="shared" si="544"/>
        <v>132400</v>
      </c>
      <c r="O384" s="71">
        <f t="shared" si="544"/>
        <v>0</v>
      </c>
      <c r="P384" s="71">
        <f t="shared" si="544"/>
        <v>132400</v>
      </c>
      <c r="Q384" s="71">
        <f t="shared" si="544"/>
        <v>0</v>
      </c>
      <c r="R384" s="71">
        <f t="shared" si="544"/>
        <v>132400</v>
      </c>
      <c r="S384" s="71">
        <f t="shared" si="544"/>
        <v>0</v>
      </c>
      <c r="T384" s="71">
        <f t="shared" si="544"/>
        <v>132400</v>
      </c>
    </row>
    <row r="385" spans="1:20" s="1" customFormat="1" ht="12.75" hidden="1" customHeight="1" x14ac:dyDescent="0.25">
      <c r="A385" s="185"/>
      <c r="B385" s="186" t="s">
        <v>530</v>
      </c>
      <c r="C385" s="186"/>
      <c r="D385" s="186"/>
      <c r="E385" s="33">
        <v>852</v>
      </c>
      <c r="F385" s="70" t="s">
        <v>503</v>
      </c>
      <c r="G385" s="70" t="s">
        <v>253</v>
      </c>
      <c r="H385" s="70" t="s">
        <v>529</v>
      </c>
      <c r="I385" s="70" t="s">
        <v>531</v>
      </c>
      <c r="J385" s="71">
        <v>132400</v>
      </c>
      <c r="K385" s="71"/>
      <c r="L385" s="71">
        <f t="shared" si="520"/>
        <v>132400</v>
      </c>
      <c r="M385" s="71"/>
      <c r="N385" s="71">
        <f t="shared" ref="N385" si="545">L385+M385</f>
        <v>132400</v>
      </c>
      <c r="O385" s="71"/>
      <c r="P385" s="71">
        <f t="shared" ref="P385" si="546">N385+O385</f>
        <v>132400</v>
      </c>
      <c r="Q385" s="71"/>
      <c r="R385" s="71">
        <f t="shared" ref="R385" si="547">P385+Q385</f>
        <v>132400</v>
      </c>
      <c r="S385" s="71"/>
      <c r="T385" s="71">
        <f t="shared" ref="T385" si="548">R385+S385</f>
        <v>132400</v>
      </c>
    </row>
    <row r="386" spans="1:20" s="1" customFormat="1" ht="12.75" hidden="1" customHeight="1" x14ac:dyDescent="0.25">
      <c r="A386" s="229" t="s">
        <v>437</v>
      </c>
      <c r="B386" s="229"/>
      <c r="C386" s="185"/>
      <c r="D386" s="185"/>
      <c r="E386" s="33">
        <v>852</v>
      </c>
      <c r="F386" s="70" t="s">
        <v>503</v>
      </c>
      <c r="G386" s="70" t="s">
        <v>253</v>
      </c>
      <c r="H386" s="70" t="s">
        <v>438</v>
      </c>
      <c r="I386" s="70"/>
      <c r="J386" s="71">
        <f>J387+J391</f>
        <v>7181500</v>
      </c>
      <c r="K386" s="71">
        <f t="shared" ref="K386:T386" si="549">K387+K391</f>
        <v>0</v>
      </c>
      <c r="L386" s="71">
        <f t="shared" si="549"/>
        <v>7181500</v>
      </c>
      <c r="M386" s="71">
        <f t="shared" si="549"/>
        <v>0</v>
      </c>
      <c r="N386" s="71">
        <f t="shared" si="549"/>
        <v>7181500</v>
      </c>
      <c r="O386" s="71">
        <f t="shared" si="549"/>
        <v>0</v>
      </c>
      <c r="P386" s="71">
        <f t="shared" si="549"/>
        <v>7181500</v>
      </c>
      <c r="Q386" s="71">
        <f t="shared" si="549"/>
        <v>0</v>
      </c>
      <c r="R386" s="71">
        <f t="shared" si="549"/>
        <v>7181500</v>
      </c>
      <c r="S386" s="71">
        <f t="shared" si="549"/>
        <v>0</v>
      </c>
      <c r="T386" s="71">
        <f t="shared" si="549"/>
        <v>7181500</v>
      </c>
    </row>
    <row r="387" spans="1:20" s="1" customFormat="1" ht="12.75" hidden="1" customHeight="1" x14ac:dyDescent="0.25">
      <c r="A387" s="225" t="s">
        <v>539</v>
      </c>
      <c r="B387" s="225"/>
      <c r="C387" s="186"/>
      <c r="D387" s="186"/>
      <c r="E387" s="33">
        <v>852</v>
      </c>
      <c r="F387" s="70" t="s">
        <v>503</v>
      </c>
      <c r="G387" s="70" t="s">
        <v>253</v>
      </c>
      <c r="H387" s="70" t="s">
        <v>540</v>
      </c>
      <c r="I387" s="70"/>
      <c r="J387" s="71">
        <f t="shared" ref="J387:T387" si="550">J388</f>
        <v>652000</v>
      </c>
      <c r="K387" s="71">
        <f t="shared" si="550"/>
        <v>0</v>
      </c>
      <c r="L387" s="71">
        <f t="shared" si="550"/>
        <v>652000</v>
      </c>
      <c r="M387" s="71">
        <f t="shared" si="550"/>
        <v>0</v>
      </c>
      <c r="N387" s="71">
        <f t="shared" si="550"/>
        <v>652000</v>
      </c>
      <c r="O387" s="71">
        <f t="shared" si="550"/>
        <v>0</v>
      </c>
      <c r="P387" s="71">
        <f t="shared" si="550"/>
        <v>652000</v>
      </c>
      <c r="Q387" s="71">
        <f t="shared" si="550"/>
        <v>0</v>
      </c>
      <c r="R387" s="71">
        <f t="shared" si="550"/>
        <v>652000</v>
      </c>
      <c r="S387" s="71">
        <f t="shared" si="550"/>
        <v>0</v>
      </c>
      <c r="T387" s="71">
        <f t="shared" si="550"/>
        <v>652000</v>
      </c>
    </row>
    <row r="388" spans="1:20" s="1" customFormat="1" ht="12.75" hidden="1" x14ac:dyDescent="0.25">
      <c r="A388" s="185"/>
      <c r="B388" s="186" t="s">
        <v>376</v>
      </c>
      <c r="C388" s="186"/>
      <c r="D388" s="186"/>
      <c r="E388" s="33">
        <v>852</v>
      </c>
      <c r="F388" s="70" t="s">
        <v>503</v>
      </c>
      <c r="G388" s="70" t="s">
        <v>253</v>
      </c>
      <c r="H388" s="70" t="s">
        <v>540</v>
      </c>
      <c r="I388" s="70" t="s">
        <v>377</v>
      </c>
      <c r="J388" s="71">
        <f>J389+J390</f>
        <v>652000</v>
      </c>
      <c r="K388" s="71">
        <f t="shared" ref="K388:T388" si="551">K389+K390</f>
        <v>0</v>
      </c>
      <c r="L388" s="71">
        <f t="shared" si="551"/>
        <v>652000</v>
      </c>
      <c r="M388" s="71">
        <f t="shared" si="551"/>
        <v>0</v>
      </c>
      <c r="N388" s="71">
        <f t="shared" si="551"/>
        <v>652000</v>
      </c>
      <c r="O388" s="71">
        <f t="shared" si="551"/>
        <v>0</v>
      </c>
      <c r="P388" s="71">
        <f t="shared" si="551"/>
        <v>652000</v>
      </c>
      <c r="Q388" s="71">
        <f t="shared" si="551"/>
        <v>0</v>
      </c>
      <c r="R388" s="71">
        <f t="shared" si="551"/>
        <v>652000</v>
      </c>
      <c r="S388" s="71">
        <f t="shared" si="551"/>
        <v>0</v>
      </c>
      <c r="T388" s="71">
        <f t="shared" si="551"/>
        <v>652000</v>
      </c>
    </row>
    <row r="389" spans="1:20" s="1" customFormat="1" ht="25.5" hidden="1" x14ac:dyDescent="0.25">
      <c r="A389" s="185"/>
      <c r="B389" s="186" t="s">
        <v>530</v>
      </c>
      <c r="C389" s="186"/>
      <c r="D389" s="186"/>
      <c r="E389" s="33">
        <v>852</v>
      </c>
      <c r="F389" s="70" t="s">
        <v>503</v>
      </c>
      <c r="G389" s="70" t="s">
        <v>253</v>
      </c>
      <c r="H389" s="70" t="s">
        <v>540</v>
      </c>
      <c r="I389" s="70" t="s">
        <v>531</v>
      </c>
      <c r="J389" s="71">
        <v>652000</v>
      </c>
      <c r="K389" s="71">
        <v>-652000</v>
      </c>
      <c r="L389" s="71">
        <f t="shared" si="520"/>
        <v>0</v>
      </c>
      <c r="M389" s="71"/>
      <c r="N389" s="71">
        <f t="shared" ref="N389:N390" si="552">L389+M389</f>
        <v>0</v>
      </c>
      <c r="O389" s="71"/>
      <c r="P389" s="71">
        <f t="shared" ref="P389:P390" si="553">N389+O389</f>
        <v>0</v>
      </c>
      <c r="Q389" s="71"/>
      <c r="R389" s="71">
        <f t="shared" ref="R389:R390" si="554">P389+Q389</f>
        <v>0</v>
      </c>
      <c r="S389" s="71"/>
      <c r="T389" s="71">
        <f t="shared" ref="T389:T390" si="555">R389+S389</f>
        <v>0</v>
      </c>
    </row>
    <row r="390" spans="1:20" s="1" customFormat="1" ht="25.5" hidden="1" x14ac:dyDescent="0.25">
      <c r="A390" s="185"/>
      <c r="B390" s="186" t="s">
        <v>511</v>
      </c>
      <c r="C390" s="186"/>
      <c r="D390" s="186"/>
      <c r="E390" s="33">
        <v>852</v>
      </c>
      <c r="F390" s="70" t="s">
        <v>503</v>
      </c>
      <c r="G390" s="70" t="s">
        <v>253</v>
      </c>
      <c r="H390" s="70" t="s">
        <v>540</v>
      </c>
      <c r="I390" s="70" t="s">
        <v>379</v>
      </c>
      <c r="J390" s="71"/>
      <c r="K390" s="71">
        <v>652000</v>
      </c>
      <c r="L390" s="71">
        <f t="shared" si="520"/>
        <v>652000</v>
      </c>
      <c r="M390" s="71"/>
      <c r="N390" s="71">
        <f t="shared" si="552"/>
        <v>652000</v>
      </c>
      <c r="O390" s="71"/>
      <c r="P390" s="71">
        <f t="shared" si="553"/>
        <v>652000</v>
      </c>
      <c r="Q390" s="71"/>
      <c r="R390" s="71">
        <f t="shared" si="554"/>
        <v>652000</v>
      </c>
      <c r="S390" s="71"/>
      <c r="T390" s="71">
        <f t="shared" si="555"/>
        <v>652000</v>
      </c>
    </row>
    <row r="391" spans="1:20" s="1" customFormat="1" ht="12.75" hidden="1" x14ac:dyDescent="0.25">
      <c r="A391" s="225" t="s">
        <v>541</v>
      </c>
      <c r="B391" s="225"/>
      <c r="C391" s="186"/>
      <c r="D391" s="186"/>
      <c r="E391" s="33">
        <v>852</v>
      </c>
      <c r="F391" s="70" t="s">
        <v>503</v>
      </c>
      <c r="G391" s="70" t="s">
        <v>253</v>
      </c>
      <c r="H391" s="70" t="s">
        <v>542</v>
      </c>
      <c r="I391" s="70"/>
      <c r="J391" s="71">
        <f>J392+J394</f>
        <v>6529500</v>
      </c>
      <c r="K391" s="71">
        <f t="shared" ref="K391:T391" si="556">K392+K394</f>
        <v>0</v>
      </c>
      <c r="L391" s="71">
        <f t="shared" si="556"/>
        <v>6529500</v>
      </c>
      <c r="M391" s="71">
        <f t="shared" si="556"/>
        <v>0</v>
      </c>
      <c r="N391" s="71">
        <f t="shared" si="556"/>
        <v>6529500</v>
      </c>
      <c r="O391" s="71">
        <f t="shared" si="556"/>
        <v>0</v>
      </c>
      <c r="P391" s="71">
        <f t="shared" si="556"/>
        <v>6529500</v>
      </c>
      <c r="Q391" s="71">
        <f t="shared" si="556"/>
        <v>0</v>
      </c>
      <c r="R391" s="71">
        <f t="shared" si="556"/>
        <v>6529500</v>
      </c>
      <c r="S391" s="71">
        <f t="shared" si="556"/>
        <v>0</v>
      </c>
      <c r="T391" s="71">
        <f t="shared" si="556"/>
        <v>6529500</v>
      </c>
    </row>
    <row r="392" spans="1:20" s="1" customFormat="1" ht="12.75" hidden="1" customHeight="1" x14ac:dyDescent="0.25">
      <c r="A392" s="72"/>
      <c r="B392" s="186" t="s">
        <v>242</v>
      </c>
      <c r="C392" s="186"/>
      <c r="D392" s="186"/>
      <c r="E392" s="33">
        <v>852</v>
      </c>
      <c r="F392" s="70" t="s">
        <v>543</v>
      </c>
      <c r="G392" s="70" t="s">
        <v>253</v>
      </c>
      <c r="H392" s="70" t="s">
        <v>542</v>
      </c>
      <c r="I392" s="70" t="s">
        <v>243</v>
      </c>
      <c r="J392" s="71">
        <f>J393</f>
        <v>1559600</v>
      </c>
      <c r="K392" s="71">
        <f t="shared" ref="K392:T392" si="557">K393</f>
        <v>0</v>
      </c>
      <c r="L392" s="71">
        <f t="shared" si="557"/>
        <v>1559600</v>
      </c>
      <c r="M392" s="71">
        <f t="shared" si="557"/>
        <v>0</v>
      </c>
      <c r="N392" s="71">
        <f t="shared" si="557"/>
        <v>1559600</v>
      </c>
      <c r="O392" s="71">
        <f t="shared" si="557"/>
        <v>0</v>
      </c>
      <c r="P392" s="71">
        <f t="shared" si="557"/>
        <v>1559600</v>
      </c>
      <c r="Q392" s="71">
        <f t="shared" si="557"/>
        <v>0</v>
      </c>
      <c r="R392" s="71">
        <f t="shared" si="557"/>
        <v>1559600</v>
      </c>
      <c r="S392" s="71">
        <f t="shared" si="557"/>
        <v>0</v>
      </c>
      <c r="T392" s="71">
        <f t="shared" si="557"/>
        <v>1559600</v>
      </c>
    </row>
    <row r="393" spans="1:20" s="1" customFormat="1" ht="25.5" hidden="1" x14ac:dyDescent="0.25">
      <c r="A393" s="72"/>
      <c r="B393" s="182" t="s">
        <v>244</v>
      </c>
      <c r="C393" s="182"/>
      <c r="D393" s="182"/>
      <c r="E393" s="33">
        <v>852</v>
      </c>
      <c r="F393" s="70" t="s">
        <v>543</v>
      </c>
      <c r="G393" s="70" t="s">
        <v>253</v>
      </c>
      <c r="H393" s="70" t="s">
        <v>542</v>
      </c>
      <c r="I393" s="70" t="s">
        <v>245</v>
      </c>
      <c r="J393" s="71">
        <v>1559600</v>
      </c>
      <c r="K393" s="71"/>
      <c r="L393" s="71">
        <f t="shared" si="520"/>
        <v>1559600</v>
      </c>
      <c r="M393" s="71"/>
      <c r="N393" s="71">
        <f t="shared" ref="N393" si="558">L393+M393</f>
        <v>1559600</v>
      </c>
      <c r="O393" s="71"/>
      <c r="P393" s="71">
        <f t="shared" ref="P393" si="559">N393+O393</f>
        <v>1559600</v>
      </c>
      <c r="Q393" s="71"/>
      <c r="R393" s="71">
        <f t="shared" ref="R393" si="560">P393+Q393</f>
        <v>1559600</v>
      </c>
      <c r="S393" s="71"/>
      <c r="T393" s="71">
        <f t="shared" ref="T393" si="561">R393+S393</f>
        <v>1559600</v>
      </c>
    </row>
    <row r="394" spans="1:20" s="1" customFormat="1" ht="12.75" hidden="1" x14ac:dyDescent="0.25">
      <c r="A394" s="185"/>
      <c r="B394" s="186" t="s">
        <v>376</v>
      </c>
      <c r="C394" s="186"/>
      <c r="D394" s="186"/>
      <c r="E394" s="33">
        <v>852</v>
      </c>
      <c r="F394" s="70" t="s">
        <v>503</v>
      </c>
      <c r="G394" s="70" t="s">
        <v>253</v>
      </c>
      <c r="H394" s="70" t="s">
        <v>542</v>
      </c>
      <c r="I394" s="70" t="s">
        <v>377</v>
      </c>
      <c r="J394" s="71">
        <f>J395</f>
        <v>4969900</v>
      </c>
      <c r="K394" s="71">
        <f t="shared" ref="K394:T394" si="562">K395</f>
        <v>0</v>
      </c>
      <c r="L394" s="71">
        <f t="shared" si="562"/>
        <v>4969900</v>
      </c>
      <c r="M394" s="71">
        <f t="shared" si="562"/>
        <v>0</v>
      </c>
      <c r="N394" s="71">
        <f t="shared" si="562"/>
        <v>4969900</v>
      </c>
      <c r="O394" s="71">
        <f t="shared" si="562"/>
        <v>0</v>
      </c>
      <c r="P394" s="71">
        <f t="shared" si="562"/>
        <v>4969900</v>
      </c>
      <c r="Q394" s="71">
        <f t="shared" si="562"/>
        <v>0</v>
      </c>
      <c r="R394" s="71">
        <f t="shared" si="562"/>
        <v>4969900</v>
      </c>
      <c r="S394" s="71">
        <f t="shared" si="562"/>
        <v>0</v>
      </c>
      <c r="T394" s="71">
        <f t="shared" si="562"/>
        <v>4969900</v>
      </c>
    </row>
    <row r="395" spans="1:20" s="1" customFormat="1" ht="25.5" hidden="1" x14ac:dyDescent="0.25">
      <c r="A395" s="185"/>
      <c r="B395" s="186" t="s">
        <v>530</v>
      </c>
      <c r="C395" s="186"/>
      <c r="D395" s="186"/>
      <c r="E395" s="33">
        <v>852</v>
      </c>
      <c r="F395" s="70" t="s">
        <v>503</v>
      </c>
      <c r="G395" s="70" t="s">
        <v>253</v>
      </c>
      <c r="H395" s="70" t="s">
        <v>542</v>
      </c>
      <c r="I395" s="70" t="s">
        <v>531</v>
      </c>
      <c r="J395" s="71">
        <v>4969900</v>
      </c>
      <c r="K395" s="71"/>
      <c r="L395" s="71">
        <f t="shared" si="520"/>
        <v>4969900</v>
      </c>
      <c r="M395" s="71"/>
      <c r="N395" s="71">
        <f t="shared" ref="N395" si="563">L395+M395</f>
        <v>4969900</v>
      </c>
      <c r="O395" s="71"/>
      <c r="P395" s="71">
        <f t="shared" ref="P395" si="564">N395+O395</f>
        <v>4969900</v>
      </c>
      <c r="Q395" s="71"/>
      <c r="R395" s="71">
        <f t="shared" ref="R395" si="565">P395+Q395</f>
        <v>4969900</v>
      </c>
      <c r="S395" s="71"/>
      <c r="T395" s="71">
        <f t="shared" ref="T395" si="566">R395+S395</f>
        <v>4969900</v>
      </c>
    </row>
    <row r="396" spans="1:20" s="1" customFormat="1" ht="12.75" hidden="1" x14ac:dyDescent="0.25">
      <c r="A396" s="228" t="s">
        <v>544</v>
      </c>
      <c r="B396" s="228"/>
      <c r="C396" s="188"/>
      <c r="D396" s="188"/>
      <c r="E396" s="33">
        <v>852</v>
      </c>
      <c r="F396" s="67" t="s">
        <v>503</v>
      </c>
      <c r="G396" s="67" t="s">
        <v>266</v>
      </c>
      <c r="H396" s="67"/>
      <c r="I396" s="67"/>
      <c r="J396" s="68">
        <f>J397</f>
        <v>1004500</v>
      </c>
      <c r="K396" s="68">
        <f t="shared" ref="K396:T397" si="567">K397</f>
        <v>0</v>
      </c>
      <c r="L396" s="68">
        <f t="shared" si="567"/>
        <v>1004500</v>
      </c>
      <c r="M396" s="68">
        <f t="shared" si="567"/>
        <v>0</v>
      </c>
      <c r="N396" s="68">
        <f t="shared" si="567"/>
        <v>1004500</v>
      </c>
      <c r="O396" s="68">
        <f t="shared" si="567"/>
        <v>0</v>
      </c>
      <c r="P396" s="68">
        <f t="shared" si="567"/>
        <v>1004500</v>
      </c>
      <c r="Q396" s="68">
        <f t="shared" si="567"/>
        <v>0</v>
      </c>
      <c r="R396" s="68">
        <f t="shared" si="567"/>
        <v>1004500</v>
      </c>
      <c r="S396" s="68">
        <f t="shared" si="567"/>
        <v>0</v>
      </c>
      <c r="T396" s="68">
        <f t="shared" si="567"/>
        <v>1004500</v>
      </c>
    </row>
    <row r="397" spans="1:20" s="69" customFormat="1" ht="12.75" hidden="1" customHeight="1" x14ac:dyDescent="0.25">
      <c r="A397" s="224" t="s">
        <v>286</v>
      </c>
      <c r="B397" s="224"/>
      <c r="C397" s="182"/>
      <c r="D397" s="182"/>
      <c r="E397" s="33">
        <v>852</v>
      </c>
      <c r="F397" s="70" t="s">
        <v>503</v>
      </c>
      <c r="G397" s="70" t="s">
        <v>266</v>
      </c>
      <c r="H397" s="70" t="s">
        <v>287</v>
      </c>
      <c r="I397" s="70"/>
      <c r="J397" s="71">
        <f>J398</f>
        <v>1004500</v>
      </c>
      <c r="K397" s="71">
        <f t="shared" si="567"/>
        <v>0</v>
      </c>
      <c r="L397" s="71">
        <f t="shared" si="567"/>
        <v>1004500</v>
      </c>
      <c r="M397" s="71">
        <f t="shared" si="567"/>
        <v>0</v>
      </c>
      <c r="N397" s="71">
        <f t="shared" si="567"/>
        <v>1004500</v>
      </c>
      <c r="O397" s="71">
        <f t="shared" si="567"/>
        <v>0</v>
      </c>
      <c r="P397" s="71">
        <f t="shared" si="567"/>
        <v>1004500</v>
      </c>
      <c r="Q397" s="71">
        <f t="shared" si="567"/>
        <v>0</v>
      </c>
      <c r="R397" s="71">
        <f t="shared" si="567"/>
        <v>1004500</v>
      </c>
      <c r="S397" s="71">
        <f t="shared" si="567"/>
        <v>0</v>
      </c>
      <c r="T397" s="71">
        <f t="shared" si="567"/>
        <v>1004500</v>
      </c>
    </row>
    <row r="398" spans="1:20" s="1" customFormat="1" ht="12.75" hidden="1" customHeight="1" x14ac:dyDescent="0.25">
      <c r="A398" s="224" t="s">
        <v>288</v>
      </c>
      <c r="B398" s="224"/>
      <c r="C398" s="182"/>
      <c r="D398" s="182"/>
      <c r="E398" s="33">
        <v>852</v>
      </c>
      <c r="F398" s="45" t="s">
        <v>503</v>
      </c>
      <c r="G398" s="45" t="s">
        <v>266</v>
      </c>
      <c r="H398" s="45" t="s">
        <v>289</v>
      </c>
      <c r="I398" s="45"/>
      <c r="J398" s="71">
        <f>J399+J404</f>
        <v>1004500</v>
      </c>
      <c r="K398" s="71">
        <f t="shared" ref="K398:T398" si="568">K399+K404</f>
        <v>0</v>
      </c>
      <c r="L398" s="71">
        <f t="shared" si="568"/>
        <v>1004500</v>
      </c>
      <c r="M398" s="71">
        <f t="shared" si="568"/>
        <v>0</v>
      </c>
      <c r="N398" s="71">
        <f t="shared" si="568"/>
        <v>1004500</v>
      </c>
      <c r="O398" s="71">
        <f t="shared" si="568"/>
        <v>0</v>
      </c>
      <c r="P398" s="71">
        <f t="shared" si="568"/>
        <v>1004500</v>
      </c>
      <c r="Q398" s="71">
        <f t="shared" si="568"/>
        <v>0</v>
      </c>
      <c r="R398" s="71">
        <f t="shared" si="568"/>
        <v>1004500</v>
      </c>
      <c r="S398" s="71">
        <f t="shared" si="568"/>
        <v>0</v>
      </c>
      <c r="T398" s="71">
        <f t="shared" si="568"/>
        <v>1004500</v>
      </c>
    </row>
    <row r="399" spans="1:20" s="1" customFormat="1" ht="26.25" customHeight="1" x14ac:dyDescent="0.25">
      <c r="A399" s="224" t="s">
        <v>545</v>
      </c>
      <c r="B399" s="224"/>
      <c r="C399" s="182"/>
      <c r="D399" s="182"/>
      <c r="E399" s="33">
        <v>852</v>
      </c>
      <c r="F399" s="45" t="s">
        <v>503</v>
      </c>
      <c r="G399" s="45" t="s">
        <v>266</v>
      </c>
      <c r="H399" s="45" t="s">
        <v>546</v>
      </c>
      <c r="I399" s="45"/>
      <c r="J399" s="71">
        <f>J400+J402</f>
        <v>430500</v>
      </c>
      <c r="K399" s="71">
        <f t="shared" ref="K399:T399" si="569">K400+K402</f>
        <v>0</v>
      </c>
      <c r="L399" s="71">
        <f t="shared" si="569"/>
        <v>430500</v>
      </c>
      <c r="M399" s="71">
        <f t="shared" si="569"/>
        <v>0</v>
      </c>
      <c r="N399" s="71">
        <f t="shared" si="569"/>
        <v>430500</v>
      </c>
      <c r="O399" s="71">
        <f t="shared" si="569"/>
        <v>0</v>
      </c>
      <c r="P399" s="71">
        <f t="shared" si="569"/>
        <v>430500</v>
      </c>
      <c r="Q399" s="71">
        <f t="shared" si="569"/>
        <v>0</v>
      </c>
      <c r="R399" s="71">
        <f t="shared" si="569"/>
        <v>430500</v>
      </c>
      <c r="S399" s="71">
        <f t="shared" si="569"/>
        <v>0</v>
      </c>
      <c r="T399" s="71">
        <f t="shared" si="569"/>
        <v>430500</v>
      </c>
    </row>
    <row r="400" spans="1:20" s="1" customFormat="1" ht="27.75" customHeight="1" x14ac:dyDescent="0.25">
      <c r="A400" s="182"/>
      <c r="B400" s="182" t="s">
        <v>237</v>
      </c>
      <c r="C400" s="182"/>
      <c r="D400" s="182"/>
      <c r="E400" s="33">
        <v>852</v>
      </c>
      <c r="F400" s="45" t="s">
        <v>503</v>
      </c>
      <c r="G400" s="45" t="s">
        <v>266</v>
      </c>
      <c r="H400" s="45" t="s">
        <v>546</v>
      </c>
      <c r="I400" s="70" t="s">
        <v>239</v>
      </c>
      <c r="J400" s="71">
        <f>J401</f>
        <v>347000</v>
      </c>
      <c r="K400" s="71">
        <f t="shared" ref="K400:T400" si="570">K401</f>
        <v>0</v>
      </c>
      <c r="L400" s="71">
        <f t="shared" ref="L400:L408" si="571">J400+K400</f>
        <v>347000</v>
      </c>
      <c r="M400" s="71">
        <f t="shared" si="570"/>
        <v>0</v>
      </c>
      <c r="N400" s="71">
        <f t="shared" si="570"/>
        <v>347000</v>
      </c>
      <c r="O400" s="71">
        <f t="shared" si="570"/>
        <v>0</v>
      </c>
      <c r="P400" s="71">
        <f t="shared" si="570"/>
        <v>347000</v>
      </c>
      <c r="Q400" s="71">
        <f t="shared" si="570"/>
        <v>0</v>
      </c>
      <c r="R400" s="71">
        <f t="shared" si="570"/>
        <v>347000</v>
      </c>
      <c r="S400" s="71">
        <f t="shared" si="570"/>
        <v>65498</v>
      </c>
      <c r="T400" s="71">
        <f t="shared" si="570"/>
        <v>412498</v>
      </c>
    </row>
    <row r="401" spans="1:20" s="1" customFormat="1" ht="15" customHeight="1" x14ac:dyDescent="0.25">
      <c r="A401" s="72"/>
      <c r="B401" s="186" t="s">
        <v>240</v>
      </c>
      <c r="C401" s="186"/>
      <c r="D401" s="186"/>
      <c r="E401" s="33">
        <v>852</v>
      </c>
      <c r="F401" s="45" t="s">
        <v>503</v>
      </c>
      <c r="G401" s="45" t="s">
        <v>266</v>
      </c>
      <c r="H401" s="45" t="s">
        <v>546</v>
      </c>
      <c r="I401" s="70" t="s">
        <v>241</v>
      </c>
      <c r="J401" s="71">
        <f>347033-33</f>
        <v>347000</v>
      </c>
      <c r="K401" s="71"/>
      <c r="L401" s="71">
        <f t="shared" si="571"/>
        <v>347000</v>
      </c>
      <c r="M401" s="71"/>
      <c r="N401" s="71">
        <f>L401+M401</f>
        <v>347000</v>
      </c>
      <c r="O401" s="71"/>
      <c r="P401" s="71">
        <f t="shared" ref="P401" si="572">N401+O401</f>
        <v>347000</v>
      </c>
      <c r="Q401" s="71"/>
      <c r="R401" s="71">
        <f t="shared" ref="R401" si="573">P401+Q401</f>
        <v>347000</v>
      </c>
      <c r="S401" s="71">
        <v>65498</v>
      </c>
      <c r="T401" s="71">
        <f t="shared" ref="T401" si="574">R401+S401</f>
        <v>412498</v>
      </c>
    </row>
    <row r="402" spans="1:20" s="1" customFormat="1" ht="15" customHeight="1" x14ac:dyDescent="0.25">
      <c r="A402" s="72"/>
      <c r="B402" s="186" t="s">
        <v>242</v>
      </c>
      <c r="C402" s="186"/>
      <c r="D402" s="186"/>
      <c r="E402" s="33">
        <v>852</v>
      </c>
      <c r="F402" s="45" t="s">
        <v>503</v>
      </c>
      <c r="G402" s="45" t="s">
        <v>266</v>
      </c>
      <c r="H402" s="45" t="s">
        <v>546</v>
      </c>
      <c r="I402" s="70" t="s">
        <v>243</v>
      </c>
      <c r="J402" s="71">
        <f>J403</f>
        <v>83500</v>
      </c>
      <c r="K402" s="71">
        <f t="shared" ref="K402:T402" si="575">K403</f>
        <v>0</v>
      </c>
      <c r="L402" s="71">
        <f t="shared" si="571"/>
        <v>83500</v>
      </c>
      <c r="M402" s="71">
        <f t="shared" si="575"/>
        <v>0</v>
      </c>
      <c r="N402" s="71">
        <f t="shared" si="575"/>
        <v>83500</v>
      </c>
      <c r="O402" s="71">
        <f t="shared" si="575"/>
        <v>0</v>
      </c>
      <c r="P402" s="71">
        <f t="shared" si="575"/>
        <v>83500</v>
      </c>
      <c r="Q402" s="71">
        <f t="shared" si="575"/>
        <v>0</v>
      </c>
      <c r="R402" s="71">
        <f t="shared" si="575"/>
        <v>83500</v>
      </c>
      <c r="S402" s="71">
        <f t="shared" si="575"/>
        <v>-65498</v>
      </c>
      <c r="T402" s="71">
        <f t="shared" si="575"/>
        <v>18002</v>
      </c>
    </row>
    <row r="403" spans="1:20" s="1" customFormat="1" ht="15.75" customHeight="1" x14ac:dyDescent="0.25">
      <c r="A403" s="72"/>
      <c r="B403" s="182" t="s">
        <v>244</v>
      </c>
      <c r="C403" s="182"/>
      <c r="D403" s="182"/>
      <c r="E403" s="33">
        <v>852</v>
      </c>
      <c r="F403" s="45" t="s">
        <v>503</v>
      </c>
      <c r="G403" s="45" t="s">
        <v>266</v>
      </c>
      <c r="H403" s="45" t="s">
        <v>546</v>
      </c>
      <c r="I403" s="70" t="s">
        <v>245</v>
      </c>
      <c r="J403" s="71">
        <f>83467+33</f>
        <v>83500</v>
      </c>
      <c r="K403" s="71"/>
      <c r="L403" s="71">
        <f t="shared" si="571"/>
        <v>83500</v>
      </c>
      <c r="M403" s="71"/>
      <c r="N403" s="71">
        <f>L403+M403</f>
        <v>83500</v>
      </c>
      <c r="O403" s="71"/>
      <c r="P403" s="71">
        <f t="shared" ref="P403" si="576">N403+O403</f>
        <v>83500</v>
      </c>
      <c r="Q403" s="71"/>
      <c r="R403" s="71">
        <f t="shared" ref="R403" si="577">P403+Q403</f>
        <v>83500</v>
      </c>
      <c r="S403" s="71">
        <v>-65498</v>
      </c>
      <c r="T403" s="71">
        <f t="shared" ref="T403" si="578">R403+S403</f>
        <v>18002</v>
      </c>
    </row>
    <row r="404" spans="1:20" s="1" customFormat="1" ht="17.25" customHeight="1" x14ac:dyDescent="0.25">
      <c r="A404" s="206" t="s">
        <v>547</v>
      </c>
      <c r="B404" s="207"/>
      <c r="C404" s="182"/>
      <c r="D404" s="182"/>
      <c r="E404" s="33">
        <v>852</v>
      </c>
      <c r="F404" s="70" t="s">
        <v>503</v>
      </c>
      <c r="G404" s="70" t="s">
        <v>266</v>
      </c>
      <c r="H404" s="70" t="s">
        <v>548</v>
      </c>
      <c r="I404" s="70"/>
      <c r="J404" s="71">
        <f>J405+J407</f>
        <v>574000</v>
      </c>
      <c r="K404" s="71">
        <f t="shared" ref="K404:T404" si="579">K405+K407</f>
        <v>0</v>
      </c>
      <c r="L404" s="71">
        <f t="shared" si="571"/>
        <v>574000</v>
      </c>
      <c r="M404" s="71">
        <f t="shared" si="579"/>
        <v>0</v>
      </c>
      <c r="N404" s="71">
        <f t="shared" si="579"/>
        <v>574000</v>
      </c>
      <c r="O404" s="71">
        <f t="shared" si="579"/>
        <v>0</v>
      </c>
      <c r="P404" s="71">
        <f t="shared" si="579"/>
        <v>574000</v>
      </c>
      <c r="Q404" s="71">
        <f t="shared" si="579"/>
        <v>0</v>
      </c>
      <c r="R404" s="71">
        <f t="shared" si="579"/>
        <v>574000</v>
      </c>
      <c r="S404" s="71">
        <f t="shared" si="579"/>
        <v>0</v>
      </c>
      <c r="T404" s="71">
        <f t="shared" si="579"/>
        <v>574000</v>
      </c>
    </row>
    <row r="405" spans="1:20" s="1" customFormat="1" ht="27" customHeight="1" x14ac:dyDescent="0.25">
      <c r="A405" s="182"/>
      <c r="B405" s="182" t="s">
        <v>237</v>
      </c>
      <c r="C405" s="182"/>
      <c r="D405" s="182"/>
      <c r="E405" s="33">
        <v>852</v>
      </c>
      <c r="F405" s="45" t="s">
        <v>503</v>
      </c>
      <c r="G405" s="45" t="s">
        <v>266</v>
      </c>
      <c r="H405" s="70" t="s">
        <v>548</v>
      </c>
      <c r="I405" s="70" t="s">
        <v>239</v>
      </c>
      <c r="J405" s="71">
        <f>J406</f>
        <v>340600</v>
      </c>
      <c r="K405" s="71">
        <f t="shared" ref="K405:T405" si="580">K406</f>
        <v>0</v>
      </c>
      <c r="L405" s="71">
        <f t="shared" si="571"/>
        <v>340600</v>
      </c>
      <c r="M405" s="71">
        <f t="shared" si="580"/>
        <v>0</v>
      </c>
      <c r="N405" s="71">
        <f t="shared" si="580"/>
        <v>340600</v>
      </c>
      <c r="O405" s="71">
        <f t="shared" si="580"/>
        <v>0</v>
      </c>
      <c r="P405" s="71">
        <f t="shared" si="580"/>
        <v>340600</v>
      </c>
      <c r="Q405" s="71">
        <f t="shared" si="580"/>
        <v>0</v>
      </c>
      <c r="R405" s="71">
        <f t="shared" si="580"/>
        <v>340600</v>
      </c>
      <c r="S405" s="71">
        <f t="shared" si="580"/>
        <v>60527</v>
      </c>
      <c r="T405" s="71">
        <f t="shared" si="580"/>
        <v>401127</v>
      </c>
    </row>
    <row r="406" spans="1:20" s="1" customFormat="1" ht="12.75" customHeight="1" x14ac:dyDescent="0.25">
      <c r="A406" s="72"/>
      <c r="B406" s="186" t="s">
        <v>240</v>
      </c>
      <c r="C406" s="186"/>
      <c r="D406" s="186"/>
      <c r="E406" s="33">
        <v>852</v>
      </c>
      <c r="F406" s="45" t="s">
        <v>503</v>
      </c>
      <c r="G406" s="45" t="s">
        <v>266</v>
      </c>
      <c r="H406" s="70" t="s">
        <v>548</v>
      </c>
      <c r="I406" s="70" t="s">
        <v>241</v>
      </c>
      <c r="J406" s="71">
        <f>340646-46</f>
        <v>340600</v>
      </c>
      <c r="K406" s="71"/>
      <c r="L406" s="71">
        <f t="shared" si="571"/>
        <v>340600</v>
      </c>
      <c r="M406" s="71"/>
      <c r="N406" s="71">
        <f>L406+M406</f>
        <v>340600</v>
      </c>
      <c r="O406" s="71"/>
      <c r="P406" s="71">
        <f t="shared" ref="P406" si="581">N406+O406</f>
        <v>340600</v>
      </c>
      <c r="Q406" s="71"/>
      <c r="R406" s="71">
        <f t="shared" ref="R406" si="582">P406+Q406</f>
        <v>340600</v>
      </c>
      <c r="S406" s="71">
        <v>60527</v>
      </c>
      <c r="T406" s="71">
        <f t="shared" ref="T406" si="583">R406+S406</f>
        <v>401127</v>
      </c>
    </row>
    <row r="407" spans="1:20" s="1" customFormat="1" ht="12.75" customHeight="1" x14ac:dyDescent="0.25">
      <c r="A407" s="72"/>
      <c r="B407" s="186" t="s">
        <v>242</v>
      </c>
      <c r="C407" s="186"/>
      <c r="D407" s="186"/>
      <c r="E407" s="33">
        <v>852</v>
      </c>
      <c r="F407" s="45" t="s">
        <v>503</v>
      </c>
      <c r="G407" s="45" t="s">
        <v>266</v>
      </c>
      <c r="H407" s="70" t="s">
        <v>548</v>
      </c>
      <c r="I407" s="70" t="s">
        <v>243</v>
      </c>
      <c r="J407" s="71">
        <f>J408</f>
        <v>233400</v>
      </c>
      <c r="K407" s="71">
        <f t="shared" ref="K407:T407" si="584">K408</f>
        <v>0</v>
      </c>
      <c r="L407" s="71">
        <f t="shared" si="571"/>
        <v>233400</v>
      </c>
      <c r="M407" s="71">
        <f t="shared" si="584"/>
        <v>0</v>
      </c>
      <c r="N407" s="71">
        <f t="shared" si="584"/>
        <v>233400</v>
      </c>
      <c r="O407" s="71">
        <f t="shared" si="584"/>
        <v>0</v>
      </c>
      <c r="P407" s="71">
        <f t="shared" si="584"/>
        <v>233400</v>
      </c>
      <c r="Q407" s="71">
        <f t="shared" si="584"/>
        <v>0</v>
      </c>
      <c r="R407" s="71">
        <f t="shared" si="584"/>
        <v>233400</v>
      </c>
      <c r="S407" s="71">
        <f t="shared" si="584"/>
        <v>-60527</v>
      </c>
      <c r="T407" s="71">
        <f t="shared" si="584"/>
        <v>172873</v>
      </c>
    </row>
    <row r="408" spans="1:20" s="1" customFormat="1" ht="15" customHeight="1" x14ac:dyDescent="0.25">
      <c r="A408" s="72"/>
      <c r="B408" s="182" t="s">
        <v>244</v>
      </c>
      <c r="C408" s="182"/>
      <c r="D408" s="182"/>
      <c r="E408" s="33">
        <v>852</v>
      </c>
      <c r="F408" s="45" t="s">
        <v>503</v>
      </c>
      <c r="G408" s="45" t="s">
        <v>266</v>
      </c>
      <c r="H408" s="70" t="s">
        <v>548</v>
      </c>
      <c r="I408" s="70" t="s">
        <v>245</v>
      </c>
      <c r="J408" s="71">
        <f>233354+46</f>
        <v>233400</v>
      </c>
      <c r="K408" s="71"/>
      <c r="L408" s="71">
        <f t="shared" si="571"/>
        <v>233400</v>
      </c>
      <c r="M408" s="71"/>
      <c r="N408" s="71">
        <f>L408+M408</f>
        <v>233400</v>
      </c>
      <c r="O408" s="71"/>
      <c r="P408" s="71">
        <f t="shared" ref="P408" si="585">N408+O408</f>
        <v>233400</v>
      </c>
      <c r="Q408" s="71"/>
      <c r="R408" s="71">
        <f t="shared" ref="R408" si="586">P408+Q408</f>
        <v>233400</v>
      </c>
      <c r="S408" s="71">
        <v>-60527</v>
      </c>
      <c r="T408" s="71">
        <f t="shared" ref="T408" si="587">R408+S408</f>
        <v>172873</v>
      </c>
    </row>
    <row r="409" spans="1:20" s="1" customFormat="1" ht="21.75" customHeight="1" x14ac:dyDescent="0.25">
      <c r="A409" s="236" t="s">
        <v>588</v>
      </c>
      <c r="B409" s="237"/>
      <c r="C409" s="187"/>
      <c r="D409" s="187"/>
      <c r="E409" s="105">
        <v>853</v>
      </c>
      <c r="F409" s="70"/>
      <c r="G409" s="70"/>
      <c r="H409" s="70"/>
      <c r="I409" s="70"/>
      <c r="J409" s="106">
        <f>J410+J427+J434+J441+J455</f>
        <v>31220400</v>
      </c>
      <c r="K409" s="106">
        <f t="shared" ref="K409:T409" si="588">K410+K427+K434+K441+K455</f>
        <v>585220</v>
      </c>
      <c r="L409" s="106">
        <f t="shared" si="588"/>
        <v>31805620</v>
      </c>
      <c r="M409" s="106">
        <f t="shared" si="588"/>
        <v>0</v>
      </c>
      <c r="N409" s="106">
        <f t="shared" si="588"/>
        <v>31805620</v>
      </c>
      <c r="O409" s="106">
        <f t="shared" si="588"/>
        <v>0</v>
      </c>
      <c r="P409" s="106">
        <f t="shared" si="588"/>
        <v>31805620</v>
      </c>
      <c r="Q409" s="106">
        <f t="shared" si="588"/>
        <v>2927</v>
      </c>
      <c r="R409" s="106">
        <f t="shared" si="588"/>
        <v>31808547</v>
      </c>
      <c r="S409" s="106">
        <f t="shared" si="588"/>
        <v>0</v>
      </c>
      <c r="T409" s="106">
        <f t="shared" si="588"/>
        <v>31808547</v>
      </c>
    </row>
    <row r="410" spans="1:20" s="66" customFormat="1" ht="12.75" hidden="1" customHeight="1" x14ac:dyDescent="0.25">
      <c r="A410" s="226" t="s">
        <v>229</v>
      </c>
      <c r="B410" s="226"/>
      <c r="C410" s="180"/>
      <c r="D410" s="180"/>
      <c r="E410" s="107">
        <v>853</v>
      </c>
      <c r="F410" s="64" t="s">
        <v>230</v>
      </c>
      <c r="G410" s="64"/>
      <c r="H410" s="64"/>
      <c r="I410" s="64"/>
      <c r="J410" s="65">
        <f>J411+J421</f>
        <v>3346500</v>
      </c>
      <c r="K410" s="65">
        <f t="shared" ref="K410:T410" si="589">K411+K421</f>
        <v>721800</v>
      </c>
      <c r="L410" s="65">
        <f t="shared" si="589"/>
        <v>4068300</v>
      </c>
      <c r="M410" s="65">
        <f t="shared" si="589"/>
        <v>0</v>
      </c>
      <c r="N410" s="65">
        <f t="shared" si="589"/>
        <v>4068300</v>
      </c>
      <c r="O410" s="65">
        <f t="shared" si="589"/>
        <v>0</v>
      </c>
      <c r="P410" s="65">
        <f t="shared" si="589"/>
        <v>4068300</v>
      </c>
      <c r="Q410" s="65">
        <f t="shared" si="589"/>
        <v>0</v>
      </c>
      <c r="R410" s="65">
        <f t="shared" si="589"/>
        <v>4068300</v>
      </c>
      <c r="S410" s="65">
        <f t="shared" si="589"/>
        <v>0</v>
      </c>
      <c r="T410" s="65">
        <f t="shared" si="589"/>
        <v>4068300</v>
      </c>
    </row>
    <row r="411" spans="1:20" s="69" customFormat="1" ht="12.75" hidden="1" customHeight="1" x14ac:dyDescent="0.25">
      <c r="A411" s="228" t="s">
        <v>265</v>
      </c>
      <c r="B411" s="228"/>
      <c r="C411" s="178"/>
      <c r="D411" s="178"/>
      <c r="E411" s="107">
        <v>853</v>
      </c>
      <c r="F411" s="67" t="s">
        <v>230</v>
      </c>
      <c r="G411" s="67" t="s">
        <v>266</v>
      </c>
      <c r="H411" s="67"/>
      <c r="I411" s="67"/>
      <c r="J411" s="68">
        <f>J412</f>
        <v>3346300</v>
      </c>
      <c r="K411" s="68">
        <f t="shared" ref="K411:T412" si="590">K412</f>
        <v>721800</v>
      </c>
      <c r="L411" s="68">
        <f t="shared" si="590"/>
        <v>4068100</v>
      </c>
      <c r="M411" s="68">
        <f t="shared" si="590"/>
        <v>0</v>
      </c>
      <c r="N411" s="68">
        <f t="shared" si="590"/>
        <v>4068100</v>
      </c>
      <c r="O411" s="68">
        <f t="shared" si="590"/>
        <v>0</v>
      </c>
      <c r="P411" s="68">
        <f t="shared" si="590"/>
        <v>4068100</v>
      </c>
      <c r="Q411" s="68">
        <f t="shared" si="590"/>
        <v>0</v>
      </c>
      <c r="R411" s="68">
        <f t="shared" si="590"/>
        <v>4068100</v>
      </c>
      <c r="S411" s="68">
        <f t="shared" si="590"/>
        <v>0</v>
      </c>
      <c r="T411" s="68">
        <f t="shared" si="590"/>
        <v>4068100</v>
      </c>
    </row>
    <row r="412" spans="1:20" s="1" customFormat="1" ht="12.75" hidden="1" customHeight="1" x14ac:dyDescent="0.25">
      <c r="A412" s="224" t="s">
        <v>233</v>
      </c>
      <c r="B412" s="224"/>
      <c r="C412" s="173"/>
      <c r="D412" s="173"/>
      <c r="E412" s="107">
        <v>853</v>
      </c>
      <c r="F412" s="70" t="s">
        <v>230</v>
      </c>
      <c r="G412" s="70" t="s">
        <v>266</v>
      </c>
      <c r="H412" s="70" t="s">
        <v>254</v>
      </c>
      <c r="I412" s="70"/>
      <c r="J412" s="71">
        <f>J413</f>
        <v>3346300</v>
      </c>
      <c r="K412" s="71">
        <f t="shared" si="590"/>
        <v>721800</v>
      </c>
      <c r="L412" s="71">
        <f t="shared" si="590"/>
        <v>4068100</v>
      </c>
      <c r="M412" s="71">
        <f t="shared" si="590"/>
        <v>0</v>
      </c>
      <c r="N412" s="71">
        <f t="shared" si="590"/>
        <v>4068100</v>
      </c>
      <c r="O412" s="71">
        <f t="shared" si="590"/>
        <v>0</v>
      </c>
      <c r="P412" s="71">
        <f t="shared" si="590"/>
        <v>4068100</v>
      </c>
      <c r="Q412" s="71">
        <f t="shared" si="590"/>
        <v>0</v>
      </c>
      <c r="R412" s="71">
        <f t="shared" si="590"/>
        <v>4068100</v>
      </c>
      <c r="S412" s="71">
        <f t="shared" si="590"/>
        <v>0</v>
      </c>
      <c r="T412" s="71">
        <f t="shared" si="590"/>
        <v>4068100</v>
      </c>
    </row>
    <row r="413" spans="1:20" s="1" customFormat="1" ht="12.75" hidden="1" x14ac:dyDescent="0.25">
      <c r="A413" s="224" t="s">
        <v>235</v>
      </c>
      <c r="B413" s="224"/>
      <c r="C413" s="173"/>
      <c r="D413" s="173"/>
      <c r="E413" s="107">
        <v>853</v>
      </c>
      <c r="F413" s="70" t="s">
        <v>230</v>
      </c>
      <c r="G413" s="70" t="s">
        <v>266</v>
      </c>
      <c r="H413" s="70" t="s">
        <v>236</v>
      </c>
      <c r="I413" s="70"/>
      <c r="J413" s="71">
        <f>J414+J416+J418</f>
        <v>3346300</v>
      </c>
      <c r="K413" s="71">
        <f t="shared" ref="K413:T413" si="591">K414+K416+K418</f>
        <v>721800</v>
      </c>
      <c r="L413" s="71">
        <f t="shared" si="591"/>
        <v>4068100</v>
      </c>
      <c r="M413" s="71">
        <f t="shared" si="591"/>
        <v>0</v>
      </c>
      <c r="N413" s="71">
        <f t="shared" si="591"/>
        <v>4068100</v>
      </c>
      <c r="O413" s="71">
        <f t="shared" si="591"/>
        <v>0</v>
      </c>
      <c r="P413" s="71">
        <f t="shared" si="591"/>
        <v>4068100</v>
      </c>
      <c r="Q413" s="71">
        <f t="shared" si="591"/>
        <v>0</v>
      </c>
      <c r="R413" s="71">
        <f t="shared" si="591"/>
        <v>4068100</v>
      </c>
      <c r="S413" s="71">
        <f t="shared" si="591"/>
        <v>0</v>
      </c>
      <c r="T413" s="71">
        <f t="shared" si="591"/>
        <v>4068100</v>
      </c>
    </row>
    <row r="414" spans="1:20" s="1" customFormat="1" ht="38.25" hidden="1" x14ac:dyDescent="0.25">
      <c r="A414" s="182"/>
      <c r="B414" s="182" t="s">
        <v>237</v>
      </c>
      <c r="C414" s="173"/>
      <c r="D414" s="173"/>
      <c r="E414" s="107">
        <v>853</v>
      </c>
      <c r="F414" s="70" t="s">
        <v>230</v>
      </c>
      <c r="G414" s="70" t="s">
        <v>266</v>
      </c>
      <c r="H414" s="70" t="s">
        <v>236</v>
      </c>
      <c r="I414" s="70" t="s">
        <v>239</v>
      </c>
      <c r="J414" s="71">
        <f>J415</f>
        <v>2954700</v>
      </c>
      <c r="K414" s="71">
        <f t="shared" ref="K414:T414" si="592">K415</f>
        <v>630300</v>
      </c>
      <c r="L414" s="71">
        <f t="shared" si="592"/>
        <v>3585000</v>
      </c>
      <c r="M414" s="71">
        <f t="shared" si="592"/>
        <v>0</v>
      </c>
      <c r="N414" s="71">
        <f t="shared" si="592"/>
        <v>3585000</v>
      </c>
      <c r="O414" s="71">
        <f t="shared" si="592"/>
        <v>0</v>
      </c>
      <c r="P414" s="71">
        <f t="shared" si="592"/>
        <v>3585000</v>
      </c>
      <c r="Q414" s="71">
        <f t="shared" si="592"/>
        <v>0</v>
      </c>
      <c r="R414" s="71">
        <f t="shared" si="592"/>
        <v>3585000</v>
      </c>
      <c r="S414" s="71">
        <f t="shared" si="592"/>
        <v>0</v>
      </c>
      <c r="T414" s="71">
        <f t="shared" si="592"/>
        <v>3585000</v>
      </c>
    </row>
    <row r="415" spans="1:20" s="1" customFormat="1" ht="12.75" hidden="1" customHeight="1" x14ac:dyDescent="0.25">
      <c r="A415" s="72"/>
      <c r="B415" s="186" t="s">
        <v>240</v>
      </c>
      <c r="C415" s="175"/>
      <c r="D415" s="175"/>
      <c r="E415" s="107">
        <v>853</v>
      </c>
      <c r="F415" s="70" t="s">
        <v>230</v>
      </c>
      <c r="G415" s="70" t="s">
        <v>266</v>
      </c>
      <c r="H415" s="70" t="s">
        <v>236</v>
      </c>
      <c r="I415" s="70" t="s">
        <v>241</v>
      </c>
      <c r="J415" s="71">
        <f>2954645+55</f>
        <v>2954700</v>
      </c>
      <c r="K415" s="71">
        <v>630300</v>
      </c>
      <c r="L415" s="71">
        <f t="shared" si="520"/>
        <v>3585000</v>
      </c>
      <c r="M415" s="71"/>
      <c r="N415" s="71">
        <f t="shared" ref="N415" si="593">L415+M415</f>
        <v>3585000</v>
      </c>
      <c r="O415" s="71"/>
      <c r="P415" s="71">
        <f t="shared" ref="P415" si="594">N415+O415</f>
        <v>3585000</v>
      </c>
      <c r="Q415" s="71"/>
      <c r="R415" s="71">
        <f t="shared" ref="R415" si="595">P415+Q415</f>
        <v>3585000</v>
      </c>
      <c r="S415" s="71"/>
      <c r="T415" s="71">
        <f t="shared" ref="T415" si="596">R415+S415</f>
        <v>3585000</v>
      </c>
    </row>
    <row r="416" spans="1:20" s="1" customFormat="1" ht="15" customHeight="1" x14ac:dyDescent="0.25">
      <c r="A416" s="72"/>
      <c r="B416" s="186" t="s">
        <v>242</v>
      </c>
      <c r="C416" s="175"/>
      <c r="D416" s="175"/>
      <c r="E416" s="107">
        <v>853</v>
      </c>
      <c r="F416" s="70" t="s">
        <v>230</v>
      </c>
      <c r="G416" s="70" t="s">
        <v>266</v>
      </c>
      <c r="H416" s="70" t="s">
        <v>236</v>
      </c>
      <c r="I416" s="70" t="s">
        <v>243</v>
      </c>
      <c r="J416" s="71">
        <f>J417</f>
        <v>384000</v>
      </c>
      <c r="K416" s="71">
        <f t="shared" ref="K416:T416" si="597">K417</f>
        <v>91500</v>
      </c>
      <c r="L416" s="71">
        <f t="shared" si="597"/>
        <v>475500</v>
      </c>
      <c r="M416" s="71">
        <f t="shared" si="597"/>
        <v>0</v>
      </c>
      <c r="N416" s="71">
        <f t="shared" si="597"/>
        <v>475500</v>
      </c>
      <c r="O416" s="71">
        <f t="shared" si="597"/>
        <v>0</v>
      </c>
      <c r="P416" s="71">
        <f t="shared" si="597"/>
        <v>475500</v>
      </c>
      <c r="Q416" s="71">
        <f t="shared" si="597"/>
        <v>0</v>
      </c>
      <c r="R416" s="71">
        <f t="shared" si="597"/>
        <v>475500</v>
      </c>
      <c r="S416" s="71">
        <f t="shared" si="597"/>
        <v>-4000</v>
      </c>
      <c r="T416" s="71">
        <f t="shared" si="597"/>
        <v>471500</v>
      </c>
    </row>
    <row r="417" spans="1:20" s="1" customFormat="1" ht="15" customHeight="1" x14ac:dyDescent="0.25">
      <c r="A417" s="72"/>
      <c r="B417" s="182" t="s">
        <v>244</v>
      </c>
      <c r="C417" s="173"/>
      <c r="D417" s="173"/>
      <c r="E417" s="107">
        <v>853</v>
      </c>
      <c r="F417" s="70" t="s">
        <v>230</v>
      </c>
      <c r="G417" s="70" t="s">
        <v>266</v>
      </c>
      <c r="H417" s="70" t="s">
        <v>236</v>
      </c>
      <c r="I417" s="70" t="s">
        <v>245</v>
      </c>
      <c r="J417" s="71">
        <v>384000</v>
      </c>
      <c r="K417" s="71">
        <v>91500</v>
      </c>
      <c r="L417" s="71">
        <f t="shared" si="520"/>
        <v>475500</v>
      </c>
      <c r="M417" s="71"/>
      <c r="N417" s="71">
        <f t="shared" ref="N417" si="598">L417+M417</f>
        <v>475500</v>
      </c>
      <c r="O417" s="71"/>
      <c r="P417" s="71">
        <f t="shared" ref="P417" si="599">N417+O417</f>
        <v>475500</v>
      </c>
      <c r="Q417" s="71"/>
      <c r="R417" s="71">
        <f t="shared" ref="R417" si="600">P417+Q417</f>
        <v>475500</v>
      </c>
      <c r="S417" s="71">
        <v>-4000</v>
      </c>
      <c r="T417" s="71">
        <f t="shared" ref="T417" si="601">R417+S417</f>
        <v>471500</v>
      </c>
    </row>
    <row r="418" spans="1:20" s="1" customFormat="1" ht="12.75" customHeight="1" x14ac:dyDescent="0.25">
      <c r="A418" s="72"/>
      <c r="B418" s="182" t="s">
        <v>246</v>
      </c>
      <c r="C418" s="173"/>
      <c r="D418" s="173"/>
      <c r="E418" s="107">
        <v>853</v>
      </c>
      <c r="F418" s="70" t="s">
        <v>230</v>
      </c>
      <c r="G418" s="70" t="s">
        <v>266</v>
      </c>
      <c r="H418" s="70" t="s">
        <v>236</v>
      </c>
      <c r="I418" s="70" t="s">
        <v>247</v>
      </c>
      <c r="J418" s="71">
        <f>J419+J420</f>
        <v>7600</v>
      </c>
      <c r="K418" s="71">
        <f t="shared" ref="K418:T418" si="602">K419+K420</f>
        <v>0</v>
      </c>
      <c r="L418" s="71">
        <f t="shared" si="602"/>
        <v>7600</v>
      </c>
      <c r="M418" s="71">
        <f t="shared" si="602"/>
        <v>0</v>
      </c>
      <c r="N418" s="71">
        <f t="shared" si="602"/>
        <v>7600</v>
      </c>
      <c r="O418" s="71">
        <f t="shared" si="602"/>
        <v>0</v>
      </c>
      <c r="P418" s="71">
        <f t="shared" si="602"/>
        <v>7600</v>
      </c>
      <c r="Q418" s="71">
        <f t="shared" si="602"/>
        <v>0</v>
      </c>
      <c r="R418" s="71">
        <f t="shared" si="602"/>
        <v>7600</v>
      </c>
      <c r="S418" s="71">
        <f t="shared" si="602"/>
        <v>4000</v>
      </c>
      <c r="T418" s="71">
        <f t="shared" si="602"/>
        <v>11600</v>
      </c>
    </row>
    <row r="419" spans="1:20" s="1" customFormat="1" ht="15" customHeight="1" x14ac:dyDescent="0.25">
      <c r="A419" s="72"/>
      <c r="B419" s="182" t="s">
        <v>248</v>
      </c>
      <c r="C419" s="173"/>
      <c r="D419" s="173"/>
      <c r="E419" s="107">
        <v>853</v>
      </c>
      <c r="F419" s="70" t="s">
        <v>230</v>
      </c>
      <c r="G419" s="70" t="s">
        <v>266</v>
      </c>
      <c r="H419" s="70" t="s">
        <v>236</v>
      </c>
      <c r="I419" s="70" t="s">
        <v>249</v>
      </c>
      <c r="J419" s="71">
        <v>6000</v>
      </c>
      <c r="K419" s="71"/>
      <c r="L419" s="71">
        <f t="shared" si="520"/>
        <v>6000</v>
      </c>
      <c r="M419" s="71"/>
      <c r="N419" s="71">
        <f t="shared" ref="N419:N420" si="603">L419+M419</f>
        <v>6000</v>
      </c>
      <c r="O419" s="71"/>
      <c r="P419" s="71">
        <f t="shared" ref="P419:P420" si="604">N419+O419</f>
        <v>6000</v>
      </c>
      <c r="Q419" s="71"/>
      <c r="R419" s="71">
        <f t="shared" ref="R419:R420" si="605">P419+Q419</f>
        <v>6000</v>
      </c>
      <c r="S419" s="71">
        <v>4000</v>
      </c>
      <c r="T419" s="71">
        <f t="shared" ref="T419:T420" si="606">R419+S419</f>
        <v>10000</v>
      </c>
    </row>
    <row r="420" spans="1:20" s="1" customFormat="1" ht="12.75" hidden="1" x14ac:dyDescent="0.25">
      <c r="A420" s="72"/>
      <c r="B420" s="182" t="s">
        <v>250</v>
      </c>
      <c r="C420" s="173"/>
      <c r="D420" s="173"/>
      <c r="E420" s="107">
        <v>853</v>
      </c>
      <c r="F420" s="70" t="s">
        <v>230</v>
      </c>
      <c r="G420" s="70" t="s">
        <v>266</v>
      </c>
      <c r="H420" s="70" t="s">
        <v>236</v>
      </c>
      <c r="I420" s="70" t="s">
        <v>251</v>
      </c>
      <c r="J420" s="71">
        <v>1600</v>
      </c>
      <c r="K420" s="71"/>
      <c r="L420" s="71">
        <f t="shared" si="520"/>
        <v>1600</v>
      </c>
      <c r="M420" s="71"/>
      <c r="N420" s="71">
        <f t="shared" si="603"/>
        <v>1600</v>
      </c>
      <c r="O420" s="71"/>
      <c r="P420" s="71">
        <f t="shared" si="604"/>
        <v>1600</v>
      </c>
      <c r="Q420" s="71"/>
      <c r="R420" s="71">
        <f t="shared" si="605"/>
        <v>1600</v>
      </c>
      <c r="S420" s="71"/>
      <c r="T420" s="71">
        <f t="shared" si="606"/>
        <v>1600</v>
      </c>
    </row>
    <row r="421" spans="1:20" s="69" customFormat="1" ht="12.75" hidden="1" x14ac:dyDescent="0.25">
      <c r="A421" s="228" t="s">
        <v>278</v>
      </c>
      <c r="B421" s="228"/>
      <c r="C421" s="178"/>
      <c r="D421" s="178"/>
      <c r="E421" s="107">
        <v>853</v>
      </c>
      <c r="F421" s="67" t="s">
        <v>230</v>
      </c>
      <c r="G421" s="67" t="s">
        <v>279</v>
      </c>
      <c r="H421" s="67"/>
      <c r="I421" s="67"/>
      <c r="J421" s="68">
        <f>J422</f>
        <v>200</v>
      </c>
      <c r="K421" s="68">
        <f t="shared" ref="K421:T423" si="607">K422</f>
        <v>0</v>
      </c>
      <c r="L421" s="68">
        <f t="shared" si="607"/>
        <v>200</v>
      </c>
      <c r="M421" s="68">
        <f t="shared" si="607"/>
        <v>0</v>
      </c>
      <c r="N421" s="68">
        <f t="shared" si="607"/>
        <v>200</v>
      </c>
      <c r="O421" s="68">
        <f t="shared" si="607"/>
        <v>0</v>
      </c>
      <c r="P421" s="68">
        <f t="shared" si="607"/>
        <v>200</v>
      </c>
      <c r="Q421" s="68">
        <f t="shared" si="607"/>
        <v>0</v>
      </c>
      <c r="R421" s="68">
        <f t="shared" si="607"/>
        <v>200</v>
      </c>
      <c r="S421" s="68">
        <f t="shared" si="607"/>
        <v>0</v>
      </c>
      <c r="T421" s="68">
        <f t="shared" si="607"/>
        <v>200</v>
      </c>
    </row>
    <row r="422" spans="1:20" s="74" customFormat="1" ht="12.75" hidden="1" customHeight="1" x14ac:dyDescent="0.25">
      <c r="A422" s="224" t="s">
        <v>286</v>
      </c>
      <c r="B422" s="224"/>
      <c r="C422" s="173"/>
      <c r="D422" s="173"/>
      <c r="E422" s="107">
        <v>853</v>
      </c>
      <c r="F422" s="70" t="s">
        <v>230</v>
      </c>
      <c r="G422" s="70" t="s">
        <v>279</v>
      </c>
      <c r="H422" s="70" t="s">
        <v>287</v>
      </c>
      <c r="I422" s="73"/>
      <c r="J422" s="71">
        <f>J423</f>
        <v>200</v>
      </c>
      <c r="K422" s="71">
        <f t="shared" si="607"/>
        <v>0</v>
      </c>
      <c r="L422" s="71">
        <f t="shared" si="607"/>
        <v>200</v>
      </c>
      <c r="M422" s="71">
        <f t="shared" si="607"/>
        <v>0</v>
      </c>
      <c r="N422" s="71">
        <f t="shared" si="607"/>
        <v>200</v>
      </c>
      <c r="O422" s="71">
        <f t="shared" si="607"/>
        <v>0</v>
      </c>
      <c r="P422" s="71">
        <f t="shared" si="607"/>
        <v>200</v>
      </c>
      <c r="Q422" s="71">
        <f t="shared" si="607"/>
        <v>0</v>
      </c>
      <c r="R422" s="71">
        <f t="shared" si="607"/>
        <v>200</v>
      </c>
      <c r="S422" s="71">
        <f t="shared" si="607"/>
        <v>0</v>
      </c>
      <c r="T422" s="71">
        <f t="shared" si="607"/>
        <v>200</v>
      </c>
    </row>
    <row r="423" spans="1:20" s="1" customFormat="1" ht="12.75" hidden="1" customHeight="1" x14ac:dyDescent="0.25">
      <c r="A423" s="224" t="s">
        <v>288</v>
      </c>
      <c r="B423" s="224"/>
      <c r="C423" s="173"/>
      <c r="D423" s="173"/>
      <c r="E423" s="107">
        <v>853</v>
      </c>
      <c r="F423" s="45" t="s">
        <v>230</v>
      </c>
      <c r="G423" s="45" t="s">
        <v>279</v>
      </c>
      <c r="H423" s="45" t="s">
        <v>289</v>
      </c>
      <c r="I423" s="75"/>
      <c r="J423" s="71">
        <f>J424</f>
        <v>200</v>
      </c>
      <c r="K423" s="71">
        <f t="shared" si="607"/>
        <v>0</v>
      </c>
      <c r="L423" s="71">
        <f t="shared" si="607"/>
        <v>200</v>
      </c>
      <c r="M423" s="71">
        <f t="shared" si="607"/>
        <v>0</v>
      </c>
      <c r="N423" s="71">
        <f t="shared" si="607"/>
        <v>200</v>
      </c>
      <c r="O423" s="71">
        <f t="shared" si="607"/>
        <v>0</v>
      </c>
      <c r="P423" s="71">
        <f t="shared" si="607"/>
        <v>200</v>
      </c>
      <c r="Q423" s="71">
        <f t="shared" si="607"/>
        <v>0</v>
      </c>
      <c r="R423" s="71">
        <f t="shared" si="607"/>
        <v>200</v>
      </c>
      <c r="S423" s="71">
        <f t="shared" si="607"/>
        <v>0</v>
      </c>
      <c r="T423" s="71">
        <f t="shared" si="607"/>
        <v>200</v>
      </c>
    </row>
    <row r="424" spans="1:20" s="2" customFormat="1" ht="12.75" hidden="1" customHeight="1" x14ac:dyDescent="0.25">
      <c r="A424" s="224" t="s">
        <v>292</v>
      </c>
      <c r="B424" s="224"/>
      <c r="C424" s="173"/>
      <c r="D424" s="173"/>
      <c r="E424" s="107">
        <v>853</v>
      </c>
      <c r="F424" s="45" t="s">
        <v>230</v>
      </c>
      <c r="G424" s="45" t="s">
        <v>279</v>
      </c>
      <c r="H424" s="45" t="s">
        <v>293</v>
      </c>
      <c r="I424" s="45"/>
      <c r="J424" s="41">
        <f t="shared" ref="J424:T425" si="608">J425</f>
        <v>200</v>
      </c>
      <c r="K424" s="41">
        <f t="shared" si="608"/>
        <v>0</v>
      </c>
      <c r="L424" s="41">
        <f t="shared" si="608"/>
        <v>200</v>
      </c>
      <c r="M424" s="41">
        <f t="shared" si="608"/>
        <v>0</v>
      </c>
      <c r="N424" s="41">
        <f t="shared" si="608"/>
        <v>200</v>
      </c>
      <c r="O424" s="41">
        <f t="shared" si="608"/>
        <v>0</v>
      </c>
      <c r="P424" s="41">
        <f t="shared" si="608"/>
        <v>200</v>
      </c>
      <c r="Q424" s="41">
        <f t="shared" si="608"/>
        <v>0</v>
      </c>
      <c r="R424" s="41">
        <f t="shared" si="608"/>
        <v>200</v>
      </c>
      <c r="S424" s="41">
        <f t="shared" si="608"/>
        <v>0</v>
      </c>
      <c r="T424" s="41">
        <f t="shared" si="608"/>
        <v>200</v>
      </c>
    </row>
    <row r="425" spans="1:20" s="1" customFormat="1" ht="12.75" hidden="1" customHeight="1" x14ac:dyDescent="0.25">
      <c r="A425" s="72"/>
      <c r="B425" s="186" t="s">
        <v>286</v>
      </c>
      <c r="C425" s="175"/>
      <c r="D425" s="175"/>
      <c r="E425" s="107">
        <v>853</v>
      </c>
      <c r="F425" s="70" t="s">
        <v>230</v>
      </c>
      <c r="G425" s="45" t="s">
        <v>279</v>
      </c>
      <c r="H425" s="45" t="s">
        <v>293</v>
      </c>
      <c r="I425" s="70" t="s">
        <v>294</v>
      </c>
      <c r="J425" s="71">
        <f t="shared" si="608"/>
        <v>200</v>
      </c>
      <c r="K425" s="71">
        <f t="shared" si="608"/>
        <v>0</v>
      </c>
      <c r="L425" s="71">
        <f t="shared" si="608"/>
        <v>200</v>
      </c>
      <c r="M425" s="71">
        <f t="shared" si="608"/>
        <v>0</v>
      </c>
      <c r="N425" s="71">
        <f t="shared" si="608"/>
        <v>200</v>
      </c>
      <c r="O425" s="71">
        <f t="shared" si="608"/>
        <v>0</v>
      </c>
      <c r="P425" s="71">
        <f t="shared" si="608"/>
        <v>200</v>
      </c>
      <c r="Q425" s="71">
        <f t="shared" si="608"/>
        <v>0</v>
      </c>
      <c r="R425" s="71">
        <f t="shared" si="608"/>
        <v>200</v>
      </c>
      <c r="S425" s="71">
        <f t="shared" si="608"/>
        <v>0</v>
      </c>
      <c r="T425" s="71">
        <f t="shared" si="608"/>
        <v>200</v>
      </c>
    </row>
    <row r="426" spans="1:20" s="1" customFormat="1" ht="12.75" hidden="1" customHeight="1" x14ac:dyDescent="0.25">
      <c r="A426" s="72"/>
      <c r="B426" s="186" t="s">
        <v>295</v>
      </c>
      <c r="C426" s="175"/>
      <c r="D426" s="175"/>
      <c r="E426" s="107">
        <v>853</v>
      </c>
      <c r="F426" s="70" t="s">
        <v>230</v>
      </c>
      <c r="G426" s="45" t="s">
        <v>279</v>
      </c>
      <c r="H426" s="45" t="s">
        <v>293</v>
      </c>
      <c r="I426" s="70" t="s">
        <v>296</v>
      </c>
      <c r="J426" s="71">
        <v>200</v>
      </c>
      <c r="K426" s="71"/>
      <c r="L426" s="71">
        <f t="shared" si="520"/>
        <v>200</v>
      </c>
      <c r="M426" s="71"/>
      <c r="N426" s="71">
        <f t="shared" ref="N426" si="609">L426+M426</f>
        <v>200</v>
      </c>
      <c r="O426" s="71"/>
      <c r="P426" s="71">
        <f t="shared" ref="P426" si="610">N426+O426</f>
        <v>200</v>
      </c>
      <c r="Q426" s="71"/>
      <c r="R426" s="71">
        <f t="shared" ref="R426" si="611">P426+Q426</f>
        <v>200</v>
      </c>
      <c r="S426" s="71"/>
      <c r="T426" s="71">
        <f t="shared" ref="T426" si="612">R426+S426</f>
        <v>200</v>
      </c>
    </row>
    <row r="427" spans="1:20" s="66" customFormat="1" ht="12.75" hidden="1" x14ac:dyDescent="0.25">
      <c r="A427" s="226" t="s">
        <v>301</v>
      </c>
      <c r="B427" s="226"/>
      <c r="C427" s="180"/>
      <c r="D427" s="180"/>
      <c r="E427" s="107">
        <v>853</v>
      </c>
      <c r="F427" s="64" t="s">
        <v>302</v>
      </c>
      <c r="G427" s="64"/>
      <c r="H427" s="64"/>
      <c r="I427" s="64"/>
      <c r="J427" s="65">
        <f t="shared" ref="J427:T432" si="613">J428</f>
        <v>708500</v>
      </c>
      <c r="K427" s="65">
        <f t="shared" si="613"/>
        <v>0</v>
      </c>
      <c r="L427" s="65">
        <f t="shared" si="613"/>
        <v>708500</v>
      </c>
      <c r="M427" s="65">
        <f t="shared" si="613"/>
        <v>0</v>
      </c>
      <c r="N427" s="65">
        <f t="shared" si="613"/>
        <v>708500</v>
      </c>
      <c r="O427" s="65">
        <f t="shared" si="613"/>
        <v>0</v>
      </c>
      <c r="P427" s="65">
        <f t="shared" si="613"/>
        <v>708500</v>
      </c>
      <c r="Q427" s="65">
        <f t="shared" si="613"/>
        <v>2927</v>
      </c>
      <c r="R427" s="65">
        <f t="shared" si="613"/>
        <v>711427</v>
      </c>
      <c r="S427" s="65">
        <f t="shared" si="613"/>
        <v>0</v>
      </c>
      <c r="T427" s="65">
        <f t="shared" si="613"/>
        <v>711427</v>
      </c>
    </row>
    <row r="428" spans="1:20" s="49" customFormat="1" ht="12.75" hidden="1" x14ac:dyDescent="0.25">
      <c r="A428" s="227" t="s">
        <v>303</v>
      </c>
      <c r="B428" s="227"/>
      <c r="C428" s="181"/>
      <c r="D428" s="181"/>
      <c r="E428" s="107">
        <v>853</v>
      </c>
      <c r="F428" s="67" t="s">
        <v>302</v>
      </c>
      <c r="G428" s="67" t="s">
        <v>232</v>
      </c>
      <c r="H428" s="67"/>
      <c r="I428" s="67"/>
      <c r="J428" s="68">
        <f t="shared" si="613"/>
        <v>708500</v>
      </c>
      <c r="K428" s="68">
        <f t="shared" si="613"/>
        <v>0</v>
      </c>
      <c r="L428" s="68">
        <f t="shared" si="613"/>
        <v>708500</v>
      </c>
      <c r="M428" s="68">
        <f t="shared" si="613"/>
        <v>0</v>
      </c>
      <c r="N428" s="68">
        <f t="shared" si="613"/>
        <v>708500</v>
      </c>
      <c r="O428" s="68">
        <f t="shared" si="613"/>
        <v>0</v>
      </c>
      <c r="P428" s="68">
        <f t="shared" si="613"/>
        <v>708500</v>
      </c>
      <c r="Q428" s="68">
        <f t="shared" si="613"/>
        <v>2927</v>
      </c>
      <c r="R428" s="68">
        <f t="shared" si="613"/>
        <v>711427</v>
      </c>
      <c r="S428" s="68">
        <f t="shared" si="613"/>
        <v>0</v>
      </c>
      <c r="T428" s="68">
        <f t="shared" si="613"/>
        <v>711427</v>
      </c>
    </row>
    <row r="429" spans="1:20" s="51" customFormat="1" ht="12.75" hidden="1" customHeight="1" x14ac:dyDescent="0.25">
      <c r="A429" s="224" t="s">
        <v>304</v>
      </c>
      <c r="B429" s="224"/>
      <c r="C429" s="173"/>
      <c r="D429" s="173"/>
      <c r="E429" s="107">
        <v>853</v>
      </c>
      <c r="F429" s="70" t="s">
        <v>302</v>
      </c>
      <c r="G429" s="70" t="s">
        <v>232</v>
      </c>
      <c r="H429" s="70" t="s">
        <v>305</v>
      </c>
      <c r="I429" s="70"/>
      <c r="J429" s="71">
        <f t="shared" si="613"/>
        <v>708500</v>
      </c>
      <c r="K429" s="71">
        <f t="shared" si="613"/>
        <v>0</v>
      </c>
      <c r="L429" s="71">
        <f t="shared" si="613"/>
        <v>708500</v>
      </c>
      <c r="M429" s="71">
        <f t="shared" si="613"/>
        <v>0</v>
      </c>
      <c r="N429" s="71">
        <f t="shared" si="613"/>
        <v>708500</v>
      </c>
      <c r="O429" s="71">
        <f t="shared" si="613"/>
        <v>0</v>
      </c>
      <c r="P429" s="71">
        <f t="shared" si="613"/>
        <v>708500</v>
      </c>
      <c r="Q429" s="71">
        <f t="shared" si="613"/>
        <v>2927</v>
      </c>
      <c r="R429" s="71">
        <f t="shared" si="613"/>
        <v>711427</v>
      </c>
      <c r="S429" s="71">
        <f t="shared" si="613"/>
        <v>0</v>
      </c>
      <c r="T429" s="71">
        <f t="shared" si="613"/>
        <v>711427</v>
      </c>
    </row>
    <row r="430" spans="1:20" s="1" customFormat="1" ht="12.75" hidden="1" customHeight="1" x14ac:dyDescent="0.25">
      <c r="A430" s="224" t="s">
        <v>306</v>
      </c>
      <c r="B430" s="224"/>
      <c r="C430" s="173"/>
      <c r="D430" s="173"/>
      <c r="E430" s="107">
        <v>853</v>
      </c>
      <c r="F430" s="70" t="s">
        <v>302</v>
      </c>
      <c r="G430" s="70" t="s">
        <v>232</v>
      </c>
      <c r="H430" s="70" t="s">
        <v>307</v>
      </c>
      <c r="I430" s="70"/>
      <c r="J430" s="77">
        <f t="shared" si="613"/>
        <v>708500</v>
      </c>
      <c r="K430" s="77">
        <f t="shared" si="613"/>
        <v>0</v>
      </c>
      <c r="L430" s="77">
        <f t="shared" si="613"/>
        <v>708500</v>
      </c>
      <c r="M430" s="77">
        <f t="shared" si="613"/>
        <v>0</v>
      </c>
      <c r="N430" s="77">
        <f t="shared" si="613"/>
        <v>708500</v>
      </c>
      <c r="O430" s="77">
        <f t="shared" si="613"/>
        <v>0</v>
      </c>
      <c r="P430" s="77">
        <f t="shared" si="613"/>
        <v>708500</v>
      </c>
      <c r="Q430" s="77">
        <f t="shared" si="613"/>
        <v>2927</v>
      </c>
      <c r="R430" s="77">
        <f t="shared" si="613"/>
        <v>711427</v>
      </c>
      <c r="S430" s="77">
        <f t="shared" si="613"/>
        <v>0</v>
      </c>
      <c r="T430" s="77">
        <f t="shared" si="613"/>
        <v>711427</v>
      </c>
    </row>
    <row r="431" spans="1:20" s="1" customFormat="1" ht="12.75" hidden="1" customHeight="1" x14ac:dyDescent="0.25">
      <c r="A431" s="225" t="s">
        <v>308</v>
      </c>
      <c r="B431" s="225"/>
      <c r="C431" s="175"/>
      <c r="D431" s="175"/>
      <c r="E431" s="107">
        <v>853</v>
      </c>
      <c r="F431" s="70" t="s">
        <v>302</v>
      </c>
      <c r="G431" s="70" t="s">
        <v>232</v>
      </c>
      <c r="H431" s="70" t="s">
        <v>309</v>
      </c>
      <c r="I431" s="70"/>
      <c r="J431" s="77">
        <f t="shared" si="613"/>
        <v>708500</v>
      </c>
      <c r="K431" s="77">
        <f t="shared" si="613"/>
        <v>0</v>
      </c>
      <c r="L431" s="77">
        <f t="shared" si="613"/>
        <v>708500</v>
      </c>
      <c r="M431" s="77">
        <f t="shared" si="613"/>
        <v>0</v>
      </c>
      <c r="N431" s="77">
        <f t="shared" si="613"/>
        <v>708500</v>
      </c>
      <c r="O431" s="77">
        <f t="shared" si="613"/>
        <v>0</v>
      </c>
      <c r="P431" s="77">
        <f t="shared" si="613"/>
        <v>708500</v>
      </c>
      <c r="Q431" s="77">
        <f t="shared" si="613"/>
        <v>2927</v>
      </c>
      <c r="R431" s="77">
        <f t="shared" si="613"/>
        <v>711427</v>
      </c>
      <c r="S431" s="77">
        <f t="shared" si="613"/>
        <v>0</v>
      </c>
      <c r="T431" s="77">
        <f t="shared" si="613"/>
        <v>711427</v>
      </c>
    </row>
    <row r="432" spans="1:20" s="1" customFormat="1" ht="12.75" hidden="1" customHeight="1" x14ac:dyDescent="0.25">
      <c r="A432" s="186"/>
      <c r="B432" s="182" t="s">
        <v>286</v>
      </c>
      <c r="C432" s="173"/>
      <c r="D432" s="173"/>
      <c r="E432" s="107">
        <v>853</v>
      </c>
      <c r="F432" s="70" t="s">
        <v>302</v>
      </c>
      <c r="G432" s="70" t="s">
        <v>232</v>
      </c>
      <c r="H432" s="70" t="s">
        <v>310</v>
      </c>
      <c r="I432" s="70" t="s">
        <v>294</v>
      </c>
      <c r="J432" s="71">
        <f>J433</f>
        <v>708500</v>
      </c>
      <c r="K432" s="71">
        <f t="shared" si="613"/>
        <v>0</v>
      </c>
      <c r="L432" s="71">
        <f t="shared" si="613"/>
        <v>708500</v>
      </c>
      <c r="M432" s="71">
        <f t="shared" si="613"/>
        <v>0</v>
      </c>
      <c r="N432" s="71">
        <f t="shared" si="613"/>
        <v>708500</v>
      </c>
      <c r="O432" s="71">
        <f t="shared" si="613"/>
        <v>0</v>
      </c>
      <c r="P432" s="71">
        <f t="shared" si="613"/>
        <v>708500</v>
      </c>
      <c r="Q432" s="71">
        <f t="shared" si="613"/>
        <v>2927</v>
      </c>
      <c r="R432" s="71">
        <f t="shared" si="613"/>
        <v>711427</v>
      </c>
      <c r="S432" s="71">
        <f t="shared" si="613"/>
        <v>0</v>
      </c>
      <c r="T432" s="71">
        <f t="shared" si="613"/>
        <v>711427</v>
      </c>
    </row>
    <row r="433" spans="1:20" s="1" customFormat="1" ht="12.75" hidden="1" customHeight="1" x14ac:dyDescent="0.25">
      <c r="A433" s="186"/>
      <c r="B433" s="182" t="s">
        <v>295</v>
      </c>
      <c r="C433" s="173"/>
      <c r="D433" s="173"/>
      <c r="E433" s="107">
        <v>853</v>
      </c>
      <c r="F433" s="70" t="s">
        <v>302</v>
      </c>
      <c r="G433" s="70" t="s">
        <v>232</v>
      </c>
      <c r="H433" s="70" t="s">
        <v>310</v>
      </c>
      <c r="I433" s="70" t="s">
        <v>296</v>
      </c>
      <c r="J433" s="71">
        <v>708500</v>
      </c>
      <c r="K433" s="71"/>
      <c r="L433" s="71">
        <f t="shared" ref="L433:L489" si="614">J433+K433</f>
        <v>708500</v>
      </c>
      <c r="M433" s="71"/>
      <c r="N433" s="71">
        <f t="shared" ref="N433" si="615">L433+M433</f>
        <v>708500</v>
      </c>
      <c r="O433" s="71"/>
      <c r="P433" s="71">
        <f t="shared" ref="P433" si="616">N433+O433</f>
        <v>708500</v>
      </c>
      <c r="Q433" s="71">
        <v>2927</v>
      </c>
      <c r="R433" s="71">
        <f t="shared" ref="R433" si="617">P433+Q433</f>
        <v>711427</v>
      </c>
      <c r="S433" s="71"/>
      <c r="T433" s="71">
        <f t="shared" ref="T433" si="618">R433+S433</f>
        <v>711427</v>
      </c>
    </row>
    <row r="434" spans="1:20" s="66" customFormat="1" ht="12.75" hidden="1" x14ac:dyDescent="0.25">
      <c r="A434" s="226" t="s">
        <v>324</v>
      </c>
      <c r="B434" s="226"/>
      <c r="C434" s="180"/>
      <c r="D434" s="180"/>
      <c r="E434" s="107">
        <v>853</v>
      </c>
      <c r="F434" s="64" t="s">
        <v>253</v>
      </c>
      <c r="G434" s="64"/>
      <c r="H434" s="64"/>
      <c r="I434" s="64"/>
      <c r="J434" s="65">
        <f>J435</f>
        <v>4433800</v>
      </c>
      <c r="K434" s="65">
        <f t="shared" ref="K434:T434" si="619">K435</f>
        <v>0</v>
      </c>
      <c r="L434" s="65">
        <f t="shared" si="619"/>
        <v>4433800</v>
      </c>
      <c r="M434" s="65">
        <f t="shared" si="619"/>
        <v>0</v>
      </c>
      <c r="N434" s="65">
        <f t="shared" si="619"/>
        <v>4433800</v>
      </c>
      <c r="O434" s="65">
        <f t="shared" si="619"/>
        <v>0</v>
      </c>
      <c r="P434" s="65">
        <f t="shared" si="619"/>
        <v>4433800</v>
      </c>
      <c r="Q434" s="65">
        <f t="shared" si="619"/>
        <v>0</v>
      </c>
      <c r="R434" s="65">
        <f t="shared" si="619"/>
        <v>4433800</v>
      </c>
      <c r="S434" s="65">
        <f t="shared" si="619"/>
        <v>0</v>
      </c>
      <c r="T434" s="65">
        <f t="shared" si="619"/>
        <v>4433800</v>
      </c>
    </row>
    <row r="435" spans="1:20" s="69" customFormat="1" ht="12.75" hidden="1" x14ac:dyDescent="0.25">
      <c r="A435" s="202" t="s">
        <v>333</v>
      </c>
      <c r="B435" s="203"/>
      <c r="C435" s="108"/>
      <c r="D435" s="108"/>
      <c r="E435" s="107">
        <v>853</v>
      </c>
      <c r="F435" s="67" t="s">
        <v>253</v>
      </c>
      <c r="G435" s="67" t="s">
        <v>313</v>
      </c>
      <c r="H435" s="67"/>
      <c r="I435" s="67"/>
      <c r="J435" s="68">
        <f t="shared" ref="J435:T439" si="620">J436</f>
        <v>4433800</v>
      </c>
      <c r="K435" s="68">
        <f t="shared" si="620"/>
        <v>0</v>
      </c>
      <c r="L435" s="68">
        <f t="shared" si="620"/>
        <v>4433800</v>
      </c>
      <c r="M435" s="68">
        <f t="shared" si="620"/>
        <v>0</v>
      </c>
      <c r="N435" s="68">
        <f t="shared" si="620"/>
        <v>4433800</v>
      </c>
      <c r="O435" s="68">
        <f t="shared" si="620"/>
        <v>0</v>
      </c>
      <c r="P435" s="68">
        <f t="shared" si="620"/>
        <v>4433800</v>
      </c>
      <c r="Q435" s="68">
        <f t="shared" si="620"/>
        <v>0</v>
      </c>
      <c r="R435" s="68">
        <f t="shared" si="620"/>
        <v>4433800</v>
      </c>
      <c r="S435" s="68">
        <f t="shared" si="620"/>
        <v>0</v>
      </c>
      <c r="T435" s="68">
        <f t="shared" si="620"/>
        <v>4433800</v>
      </c>
    </row>
    <row r="436" spans="1:20" s="1" customFormat="1" ht="12.75" hidden="1" customHeight="1" x14ac:dyDescent="0.25">
      <c r="A436" s="224" t="s">
        <v>286</v>
      </c>
      <c r="B436" s="224"/>
      <c r="C436" s="173"/>
      <c r="D436" s="173"/>
      <c r="E436" s="107">
        <v>853</v>
      </c>
      <c r="F436" s="70" t="s">
        <v>253</v>
      </c>
      <c r="G436" s="70" t="s">
        <v>313</v>
      </c>
      <c r="H436" s="70" t="s">
        <v>287</v>
      </c>
      <c r="I436" s="70"/>
      <c r="J436" s="71">
        <f t="shared" si="620"/>
        <v>4433800</v>
      </c>
      <c r="K436" s="71">
        <f t="shared" si="620"/>
        <v>0</v>
      </c>
      <c r="L436" s="71">
        <f t="shared" si="620"/>
        <v>4433800</v>
      </c>
      <c r="M436" s="71">
        <f t="shared" si="620"/>
        <v>0</v>
      </c>
      <c r="N436" s="71">
        <f t="shared" si="620"/>
        <v>4433800</v>
      </c>
      <c r="O436" s="71">
        <f t="shared" si="620"/>
        <v>0</v>
      </c>
      <c r="P436" s="71">
        <f t="shared" si="620"/>
        <v>4433800</v>
      </c>
      <c r="Q436" s="71">
        <f t="shared" si="620"/>
        <v>0</v>
      </c>
      <c r="R436" s="71">
        <f t="shared" si="620"/>
        <v>4433800</v>
      </c>
      <c r="S436" s="71">
        <f t="shared" si="620"/>
        <v>0</v>
      </c>
      <c r="T436" s="71">
        <f t="shared" si="620"/>
        <v>4433800</v>
      </c>
    </row>
    <row r="437" spans="1:20" s="1" customFormat="1" ht="12.75" hidden="1" x14ac:dyDescent="0.25">
      <c r="A437" s="224" t="s">
        <v>288</v>
      </c>
      <c r="B437" s="224"/>
      <c r="C437" s="173"/>
      <c r="D437" s="173"/>
      <c r="E437" s="107">
        <v>853</v>
      </c>
      <c r="F437" s="70" t="s">
        <v>253</v>
      </c>
      <c r="G437" s="70" t="s">
        <v>313</v>
      </c>
      <c r="H437" s="70" t="s">
        <v>289</v>
      </c>
      <c r="I437" s="70"/>
      <c r="J437" s="71">
        <f>J438</f>
        <v>4433800</v>
      </c>
      <c r="K437" s="71">
        <f t="shared" si="620"/>
        <v>0</v>
      </c>
      <c r="L437" s="71">
        <f t="shared" si="620"/>
        <v>4433800</v>
      </c>
      <c r="M437" s="71">
        <f t="shared" si="620"/>
        <v>0</v>
      </c>
      <c r="N437" s="71">
        <f t="shared" si="620"/>
        <v>4433800</v>
      </c>
      <c r="O437" s="71">
        <f t="shared" si="620"/>
        <v>0</v>
      </c>
      <c r="P437" s="71">
        <f t="shared" si="620"/>
        <v>4433800</v>
      </c>
      <c r="Q437" s="71">
        <f t="shared" si="620"/>
        <v>0</v>
      </c>
      <c r="R437" s="71">
        <f t="shared" si="620"/>
        <v>4433800</v>
      </c>
      <c r="S437" s="71">
        <f t="shared" si="620"/>
        <v>0</v>
      </c>
      <c r="T437" s="71">
        <f t="shared" si="620"/>
        <v>4433800</v>
      </c>
    </row>
    <row r="438" spans="1:20" s="1" customFormat="1" ht="12.75" hidden="1" x14ac:dyDescent="0.25">
      <c r="A438" s="206" t="s">
        <v>334</v>
      </c>
      <c r="B438" s="207"/>
      <c r="C438" s="109"/>
      <c r="D438" s="109"/>
      <c r="E438" s="107">
        <v>853</v>
      </c>
      <c r="F438" s="70" t="s">
        <v>253</v>
      </c>
      <c r="G438" s="70" t="s">
        <v>313</v>
      </c>
      <c r="H438" s="70" t="s">
        <v>335</v>
      </c>
      <c r="I438" s="70"/>
      <c r="J438" s="71">
        <f>J439</f>
        <v>4433800</v>
      </c>
      <c r="K438" s="71">
        <f t="shared" si="620"/>
        <v>0</v>
      </c>
      <c r="L438" s="71">
        <f t="shared" si="620"/>
        <v>4433800</v>
      </c>
      <c r="M438" s="71">
        <f t="shared" si="620"/>
        <v>0</v>
      </c>
      <c r="N438" s="71">
        <f t="shared" si="620"/>
        <v>4433800</v>
      </c>
      <c r="O438" s="71">
        <f t="shared" si="620"/>
        <v>0</v>
      </c>
      <c r="P438" s="71">
        <f t="shared" si="620"/>
        <v>4433800</v>
      </c>
      <c r="Q438" s="71">
        <f t="shared" si="620"/>
        <v>0</v>
      </c>
      <c r="R438" s="71">
        <f t="shared" si="620"/>
        <v>4433800</v>
      </c>
      <c r="S438" s="71">
        <f t="shared" si="620"/>
        <v>0</v>
      </c>
      <c r="T438" s="71">
        <f t="shared" si="620"/>
        <v>4433800</v>
      </c>
    </row>
    <row r="439" spans="1:20" s="1" customFormat="1" ht="12.75" hidden="1" customHeight="1" x14ac:dyDescent="0.25">
      <c r="A439" s="182"/>
      <c r="B439" s="182" t="s">
        <v>286</v>
      </c>
      <c r="C439" s="173"/>
      <c r="D439" s="173"/>
      <c r="E439" s="107">
        <v>853</v>
      </c>
      <c r="F439" s="70" t="s">
        <v>253</v>
      </c>
      <c r="G439" s="70" t="s">
        <v>313</v>
      </c>
      <c r="H439" s="70" t="s">
        <v>335</v>
      </c>
      <c r="I439" s="70" t="s">
        <v>294</v>
      </c>
      <c r="J439" s="71">
        <f>J440</f>
        <v>4433800</v>
      </c>
      <c r="K439" s="71">
        <f t="shared" si="620"/>
        <v>0</v>
      </c>
      <c r="L439" s="71">
        <f t="shared" si="620"/>
        <v>4433800</v>
      </c>
      <c r="M439" s="71">
        <f t="shared" si="620"/>
        <v>0</v>
      </c>
      <c r="N439" s="71">
        <f t="shared" si="620"/>
        <v>4433800</v>
      </c>
      <c r="O439" s="71">
        <f t="shared" si="620"/>
        <v>0</v>
      </c>
      <c r="P439" s="71">
        <f t="shared" si="620"/>
        <v>4433800</v>
      </c>
      <c r="Q439" s="71">
        <f t="shared" si="620"/>
        <v>0</v>
      </c>
      <c r="R439" s="71">
        <f t="shared" si="620"/>
        <v>4433800</v>
      </c>
      <c r="S439" s="71">
        <f t="shared" si="620"/>
        <v>0</v>
      </c>
      <c r="T439" s="71">
        <f t="shared" si="620"/>
        <v>4433800</v>
      </c>
    </row>
    <row r="440" spans="1:20" s="1" customFormat="1" ht="27.75" hidden="1" customHeight="1" x14ac:dyDescent="0.25">
      <c r="A440" s="173"/>
      <c r="B440" s="174" t="s">
        <v>295</v>
      </c>
      <c r="C440" s="109"/>
      <c r="D440" s="109"/>
      <c r="E440" s="107">
        <v>853</v>
      </c>
      <c r="F440" s="70" t="s">
        <v>253</v>
      </c>
      <c r="G440" s="70" t="s">
        <v>313</v>
      </c>
      <c r="H440" s="70" t="s">
        <v>335</v>
      </c>
      <c r="I440" s="70" t="s">
        <v>296</v>
      </c>
      <c r="J440" s="71">
        <v>4433800</v>
      </c>
      <c r="K440" s="71"/>
      <c r="L440" s="71">
        <f t="shared" si="614"/>
        <v>4433800</v>
      </c>
      <c r="M440" s="71"/>
      <c r="N440" s="71">
        <f t="shared" ref="N440" si="621">L440+M440</f>
        <v>4433800</v>
      </c>
      <c r="O440" s="71"/>
      <c r="P440" s="71">
        <f t="shared" ref="P440" si="622">N440+O440</f>
        <v>4433800</v>
      </c>
      <c r="Q440" s="71"/>
      <c r="R440" s="71">
        <f t="shared" ref="R440" si="623">P440+Q440</f>
        <v>4433800</v>
      </c>
      <c r="S440" s="71"/>
      <c r="T440" s="71">
        <f t="shared" ref="T440" si="624">R440+S440</f>
        <v>4433800</v>
      </c>
    </row>
    <row r="441" spans="1:20" s="1" customFormat="1" ht="12.75" hidden="1" x14ac:dyDescent="0.25">
      <c r="A441" s="226" t="s">
        <v>466</v>
      </c>
      <c r="B441" s="226"/>
      <c r="C441" s="180"/>
      <c r="D441" s="180"/>
      <c r="E441" s="107">
        <v>853</v>
      </c>
      <c r="F441" s="64" t="s">
        <v>467</v>
      </c>
      <c r="G441" s="64"/>
      <c r="H441" s="64"/>
      <c r="I441" s="64"/>
      <c r="J441" s="65">
        <f>J442</f>
        <v>260600</v>
      </c>
      <c r="K441" s="65">
        <f t="shared" ref="K441:T442" si="625">K442</f>
        <v>-136580</v>
      </c>
      <c r="L441" s="65">
        <f t="shared" si="625"/>
        <v>124020</v>
      </c>
      <c r="M441" s="65">
        <f t="shared" si="625"/>
        <v>0</v>
      </c>
      <c r="N441" s="65">
        <f t="shared" si="625"/>
        <v>124020</v>
      </c>
      <c r="O441" s="65">
        <f t="shared" si="625"/>
        <v>0</v>
      </c>
      <c r="P441" s="65">
        <f t="shared" si="625"/>
        <v>124020</v>
      </c>
      <c r="Q441" s="65">
        <f t="shared" si="625"/>
        <v>0</v>
      </c>
      <c r="R441" s="65">
        <f t="shared" si="625"/>
        <v>124020</v>
      </c>
      <c r="S441" s="65">
        <f t="shared" si="625"/>
        <v>0</v>
      </c>
      <c r="T441" s="65">
        <f t="shared" si="625"/>
        <v>124020</v>
      </c>
    </row>
    <row r="442" spans="1:20" s="1" customFormat="1" ht="12.75" hidden="1" x14ac:dyDescent="0.25">
      <c r="A442" s="228" t="s">
        <v>493</v>
      </c>
      <c r="B442" s="228"/>
      <c r="C442" s="178"/>
      <c r="D442" s="178"/>
      <c r="E442" s="107">
        <v>853</v>
      </c>
      <c r="F442" s="67" t="s">
        <v>467</v>
      </c>
      <c r="G442" s="67" t="s">
        <v>253</v>
      </c>
      <c r="H442" s="67"/>
      <c r="I442" s="67"/>
      <c r="J442" s="88">
        <f>J443</f>
        <v>260600</v>
      </c>
      <c r="K442" s="88">
        <f t="shared" si="625"/>
        <v>-136580</v>
      </c>
      <c r="L442" s="88">
        <f t="shared" si="625"/>
        <v>124020</v>
      </c>
      <c r="M442" s="88">
        <f t="shared" si="625"/>
        <v>0</v>
      </c>
      <c r="N442" s="88">
        <f t="shared" si="625"/>
        <v>124020</v>
      </c>
      <c r="O442" s="88">
        <f t="shared" si="625"/>
        <v>0</v>
      </c>
      <c r="P442" s="88">
        <f t="shared" si="625"/>
        <v>124020</v>
      </c>
      <c r="Q442" s="88">
        <f t="shared" si="625"/>
        <v>0</v>
      </c>
      <c r="R442" s="88">
        <f t="shared" si="625"/>
        <v>124020</v>
      </c>
      <c r="S442" s="88">
        <f t="shared" si="625"/>
        <v>0</v>
      </c>
      <c r="T442" s="88">
        <f t="shared" si="625"/>
        <v>124020</v>
      </c>
    </row>
    <row r="443" spans="1:20" s="1" customFormat="1" ht="12.75" hidden="1" customHeight="1" x14ac:dyDescent="0.25">
      <c r="A443" s="224" t="s">
        <v>286</v>
      </c>
      <c r="B443" s="224"/>
      <c r="C443" s="173"/>
      <c r="D443" s="173"/>
      <c r="E443" s="107">
        <v>853</v>
      </c>
      <c r="F443" s="45" t="s">
        <v>467</v>
      </c>
      <c r="G443" s="45" t="s">
        <v>253</v>
      </c>
      <c r="H443" s="45" t="s">
        <v>287</v>
      </c>
      <c r="I443" s="45"/>
      <c r="J443" s="41">
        <f>J444+J451</f>
        <v>260600</v>
      </c>
      <c r="K443" s="41">
        <f t="shared" ref="K443:T443" si="626">K444+K451</f>
        <v>-136580</v>
      </c>
      <c r="L443" s="41">
        <f t="shared" si="626"/>
        <v>124020</v>
      </c>
      <c r="M443" s="41">
        <f t="shared" si="626"/>
        <v>0</v>
      </c>
      <c r="N443" s="41">
        <f t="shared" si="626"/>
        <v>124020</v>
      </c>
      <c r="O443" s="41">
        <f t="shared" si="626"/>
        <v>0</v>
      </c>
      <c r="P443" s="41">
        <f t="shared" si="626"/>
        <v>124020</v>
      </c>
      <c r="Q443" s="41">
        <f t="shared" si="626"/>
        <v>0</v>
      </c>
      <c r="R443" s="41">
        <f t="shared" si="626"/>
        <v>124020</v>
      </c>
      <c r="S443" s="41">
        <f t="shared" si="626"/>
        <v>0</v>
      </c>
      <c r="T443" s="41">
        <f t="shared" si="626"/>
        <v>124020</v>
      </c>
    </row>
    <row r="444" spans="1:20" s="1" customFormat="1" ht="12.75" hidden="1" customHeight="1" x14ac:dyDescent="0.25">
      <c r="A444" s="224" t="s">
        <v>288</v>
      </c>
      <c r="B444" s="224"/>
      <c r="C444" s="173"/>
      <c r="D444" s="173"/>
      <c r="E444" s="107">
        <v>853</v>
      </c>
      <c r="F444" s="70" t="s">
        <v>467</v>
      </c>
      <c r="G444" s="70" t="s">
        <v>253</v>
      </c>
      <c r="H444" s="70" t="s">
        <v>289</v>
      </c>
      <c r="I444" s="70"/>
      <c r="J444" s="71">
        <f>J445+J448</f>
        <v>127200</v>
      </c>
      <c r="K444" s="71">
        <f t="shared" ref="K444:T444" si="627">K445+K448</f>
        <v>-3180</v>
      </c>
      <c r="L444" s="71">
        <f t="shared" si="627"/>
        <v>124020</v>
      </c>
      <c r="M444" s="71">
        <f t="shared" si="627"/>
        <v>0</v>
      </c>
      <c r="N444" s="71">
        <f t="shared" si="627"/>
        <v>124020</v>
      </c>
      <c r="O444" s="71">
        <f t="shared" si="627"/>
        <v>0</v>
      </c>
      <c r="P444" s="71">
        <f t="shared" si="627"/>
        <v>124020</v>
      </c>
      <c r="Q444" s="71">
        <f t="shared" si="627"/>
        <v>0</v>
      </c>
      <c r="R444" s="71">
        <f t="shared" si="627"/>
        <v>124020</v>
      </c>
      <c r="S444" s="71">
        <f t="shared" si="627"/>
        <v>0</v>
      </c>
      <c r="T444" s="71">
        <f t="shared" si="627"/>
        <v>124020</v>
      </c>
    </row>
    <row r="445" spans="1:20" s="1" customFormat="1" ht="12.75" hidden="1" customHeight="1" x14ac:dyDescent="0.25">
      <c r="A445" s="224" t="s">
        <v>483</v>
      </c>
      <c r="B445" s="224"/>
      <c r="C445" s="182"/>
      <c r="D445" s="182"/>
      <c r="E445" s="107">
        <v>853</v>
      </c>
      <c r="F445" s="70" t="s">
        <v>467</v>
      </c>
      <c r="G445" s="70" t="s">
        <v>253</v>
      </c>
      <c r="H445" s="70" t="s">
        <v>484</v>
      </c>
      <c r="I445" s="70"/>
      <c r="J445" s="71">
        <f>J447</f>
        <v>3180</v>
      </c>
      <c r="K445" s="71">
        <f t="shared" ref="K445:T445" si="628">K447</f>
        <v>-3180</v>
      </c>
      <c r="L445" s="71">
        <f t="shared" si="628"/>
        <v>0</v>
      </c>
      <c r="M445" s="71">
        <f t="shared" si="628"/>
        <v>0</v>
      </c>
      <c r="N445" s="71">
        <f t="shared" si="628"/>
        <v>0</v>
      </c>
      <c r="O445" s="71">
        <f t="shared" si="628"/>
        <v>0</v>
      </c>
      <c r="P445" s="71">
        <f t="shared" si="628"/>
        <v>0</v>
      </c>
      <c r="Q445" s="71">
        <f t="shared" si="628"/>
        <v>0</v>
      </c>
      <c r="R445" s="71">
        <f t="shared" si="628"/>
        <v>0</v>
      </c>
      <c r="S445" s="71">
        <f t="shared" si="628"/>
        <v>0</v>
      </c>
      <c r="T445" s="71">
        <f t="shared" si="628"/>
        <v>0</v>
      </c>
    </row>
    <row r="446" spans="1:20" s="1" customFormat="1" ht="12.75" hidden="1" customHeight="1" x14ac:dyDescent="0.25">
      <c r="A446" s="72"/>
      <c r="B446" s="182" t="s">
        <v>286</v>
      </c>
      <c r="C446" s="186"/>
      <c r="D446" s="186"/>
      <c r="E446" s="107">
        <v>853</v>
      </c>
      <c r="F446" s="70" t="s">
        <v>467</v>
      </c>
      <c r="G446" s="70" t="s">
        <v>253</v>
      </c>
      <c r="H446" s="70" t="s">
        <v>484</v>
      </c>
      <c r="I446" s="70" t="s">
        <v>294</v>
      </c>
      <c r="J446" s="71">
        <f>J447</f>
        <v>3180</v>
      </c>
      <c r="K446" s="71">
        <f t="shared" ref="K446:T446" si="629">K447</f>
        <v>-3180</v>
      </c>
      <c r="L446" s="71">
        <f t="shared" si="629"/>
        <v>0</v>
      </c>
      <c r="M446" s="71">
        <f t="shared" si="629"/>
        <v>0</v>
      </c>
      <c r="N446" s="71">
        <f t="shared" si="629"/>
        <v>0</v>
      </c>
      <c r="O446" s="71">
        <f t="shared" si="629"/>
        <v>0</v>
      </c>
      <c r="P446" s="71">
        <f t="shared" si="629"/>
        <v>0</v>
      </c>
      <c r="Q446" s="71">
        <f t="shared" si="629"/>
        <v>0</v>
      </c>
      <c r="R446" s="71">
        <f t="shared" si="629"/>
        <v>0</v>
      </c>
      <c r="S446" s="71">
        <f t="shared" si="629"/>
        <v>0</v>
      </c>
      <c r="T446" s="71">
        <f t="shared" si="629"/>
        <v>0</v>
      </c>
    </row>
    <row r="447" spans="1:20" s="1" customFormat="1" ht="12.75" hidden="1" customHeight="1" x14ac:dyDescent="0.25">
      <c r="A447" s="78"/>
      <c r="B447" s="182" t="s">
        <v>295</v>
      </c>
      <c r="C447" s="182"/>
      <c r="D447" s="182"/>
      <c r="E447" s="107">
        <v>853</v>
      </c>
      <c r="F447" s="70" t="s">
        <v>467</v>
      </c>
      <c r="G447" s="70" t="s">
        <v>253</v>
      </c>
      <c r="H447" s="70" t="s">
        <v>484</v>
      </c>
      <c r="I447" s="70" t="s">
        <v>296</v>
      </c>
      <c r="J447" s="71">
        <v>3180</v>
      </c>
      <c r="K447" s="71">
        <v>-3180</v>
      </c>
      <c r="L447" s="71">
        <f t="shared" si="614"/>
        <v>0</v>
      </c>
      <c r="M447" s="71"/>
      <c r="N447" s="71">
        <f t="shared" ref="N447" si="630">L447+M447</f>
        <v>0</v>
      </c>
      <c r="O447" s="71"/>
      <c r="P447" s="71">
        <f t="shared" ref="P447" si="631">N447+O447</f>
        <v>0</v>
      </c>
      <c r="Q447" s="71"/>
      <c r="R447" s="71">
        <f t="shared" ref="R447" si="632">P447+Q447</f>
        <v>0</v>
      </c>
      <c r="S447" s="71"/>
      <c r="T447" s="71">
        <f t="shared" ref="T447" si="633">R447+S447</f>
        <v>0</v>
      </c>
    </row>
    <row r="448" spans="1:20" s="1" customFormat="1" ht="12.75" hidden="1" x14ac:dyDescent="0.25">
      <c r="A448" s="224" t="s">
        <v>494</v>
      </c>
      <c r="B448" s="224"/>
      <c r="C448" s="173"/>
      <c r="D448" s="173"/>
      <c r="E448" s="107">
        <v>853</v>
      </c>
      <c r="F448" s="70" t="s">
        <v>467</v>
      </c>
      <c r="G448" s="70" t="s">
        <v>253</v>
      </c>
      <c r="H448" s="70" t="s">
        <v>495</v>
      </c>
      <c r="I448" s="70"/>
      <c r="J448" s="71">
        <f t="shared" ref="J448:T449" si="634">J449</f>
        <v>124020</v>
      </c>
      <c r="K448" s="71">
        <f t="shared" si="634"/>
        <v>0</v>
      </c>
      <c r="L448" s="71">
        <f t="shared" si="634"/>
        <v>124020</v>
      </c>
      <c r="M448" s="71">
        <f t="shared" si="634"/>
        <v>0</v>
      </c>
      <c r="N448" s="71">
        <f t="shared" si="634"/>
        <v>124020</v>
      </c>
      <c r="O448" s="71">
        <f t="shared" si="634"/>
        <v>0</v>
      </c>
      <c r="P448" s="71">
        <f t="shared" si="634"/>
        <v>124020</v>
      </c>
      <c r="Q448" s="71">
        <f t="shared" si="634"/>
        <v>0</v>
      </c>
      <c r="R448" s="71">
        <f t="shared" si="634"/>
        <v>124020</v>
      </c>
      <c r="S448" s="71">
        <f t="shared" si="634"/>
        <v>0</v>
      </c>
      <c r="T448" s="71">
        <f t="shared" si="634"/>
        <v>124020</v>
      </c>
    </row>
    <row r="449" spans="1:20" s="1" customFormat="1" ht="12.75" hidden="1" x14ac:dyDescent="0.25">
      <c r="A449" s="182"/>
      <c r="B449" s="182" t="s">
        <v>286</v>
      </c>
      <c r="C449" s="173"/>
      <c r="D449" s="173"/>
      <c r="E449" s="107">
        <v>853</v>
      </c>
      <c r="F449" s="70" t="s">
        <v>467</v>
      </c>
      <c r="G449" s="70" t="s">
        <v>253</v>
      </c>
      <c r="H449" s="70" t="s">
        <v>495</v>
      </c>
      <c r="I449" s="70" t="s">
        <v>294</v>
      </c>
      <c r="J449" s="71">
        <f>J450</f>
        <v>124020</v>
      </c>
      <c r="K449" s="71">
        <f t="shared" si="634"/>
        <v>0</v>
      </c>
      <c r="L449" s="71">
        <f t="shared" si="634"/>
        <v>124020</v>
      </c>
      <c r="M449" s="71">
        <f t="shared" si="634"/>
        <v>0</v>
      </c>
      <c r="N449" s="71">
        <f t="shared" si="634"/>
        <v>124020</v>
      </c>
      <c r="O449" s="71">
        <f t="shared" si="634"/>
        <v>0</v>
      </c>
      <c r="P449" s="71">
        <f t="shared" si="634"/>
        <v>124020</v>
      </c>
      <c r="Q449" s="71">
        <f t="shared" si="634"/>
        <v>0</v>
      </c>
      <c r="R449" s="71">
        <f t="shared" si="634"/>
        <v>124020</v>
      </c>
      <c r="S449" s="71">
        <f t="shared" si="634"/>
        <v>0</v>
      </c>
      <c r="T449" s="71">
        <f t="shared" si="634"/>
        <v>124020</v>
      </c>
    </row>
    <row r="450" spans="1:20" s="1" customFormat="1" ht="12.75" hidden="1" x14ac:dyDescent="0.25">
      <c r="A450" s="182"/>
      <c r="B450" s="182" t="s">
        <v>295</v>
      </c>
      <c r="C450" s="173"/>
      <c r="D450" s="173"/>
      <c r="E450" s="107">
        <v>853</v>
      </c>
      <c r="F450" s="70" t="s">
        <v>467</v>
      </c>
      <c r="G450" s="70" t="s">
        <v>253</v>
      </c>
      <c r="H450" s="70" t="s">
        <v>495</v>
      </c>
      <c r="I450" s="70" t="s">
        <v>296</v>
      </c>
      <c r="J450" s="71">
        <v>124020</v>
      </c>
      <c r="K450" s="71"/>
      <c r="L450" s="71">
        <f t="shared" si="614"/>
        <v>124020</v>
      </c>
      <c r="M450" s="71"/>
      <c r="N450" s="71">
        <f t="shared" ref="N450" si="635">L450+M450</f>
        <v>124020</v>
      </c>
      <c r="O450" s="71"/>
      <c r="P450" s="71">
        <f t="shared" ref="P450" si="636">N450+O450</f>
        <v>124020</v>
      </c>
      <c r="Q450" s="71"/>
      <c r="R450" s="71">
        <f t="shared" ref="R450" si="637">P450+Q450</f>
        <v>124020</v>
      </c>
      <c r="S450" s="71"/>
      <c r="T450" s="71">
        <f t="shared" ref="T450" si="638">R450+S450</f>
        <v>124020</v>
      </c>
    </row>
    <row r="451" spans="1:20" s="1" customFormat="1" ht="12.75" hidden="1" x14ac:dyDescent="0.25">
      <c r="A451" s="206" t="s">
        <v>496</v>
      </c>
      <c r="B451" s="207"/>
      <c r="C451" s="109"/>
      <c r="D451" s="109"/>
      <c r="E451" s="107">
        <v>853</v>
      </c>
      <c r="F451" s="70" t="s">
        <v>467</v>
      </c>
      <c r="G451" s="70" t="s">
        <v>253</v>
      </c>
      <c r="H451" s="70" t="s">
        <v>497</v>
      </c>
      <c r="I451" s="70"/>
      <c r="J451" s="71">
        <f t="shared" ref="J451:T453" si="639">J452</f>
        <v>133400</v>
      </c>
      <c r="K451" s="71">
        <f t="shared" si="639"/>
        <v>-133400</v>
      </c>
      <c r="L451" s="71">
        <f t="shared" si="639"/>
        <v>0</v>
      </c>
      <c r="M451" s="71">
        <f t="shared" si="639"/>
        <v>0</v>
      </c>
      <c r="N451" s="71">
        <f t="shared" si="639"/>
        <v>0</v>
      </c>
      <c r="O451" s="71">
        <f t="shared" si="639"/>
        <v>0</v>
      </c>
      <c r="P451" s="71">
        <f t="shared" si="639"/>
        <v>0</v>
      </c>
      <c r="Q451" s="71">
        <f t="shared" si="639"/>
        <v>0</v>
      </c>
      <c r="R451" s="71">
        <f t="shared" si="639"/>
        <v>0</v>
      </c>
      <c r="S451" s="71">
        <f t="shared" si="639"/>
        <v>0</v>
      </c>
      <c r="T451" s="71">
        <f t="shared" si="639"/>
        <v>0</v>
      </c>
    </row>
    <row r="452" spans="1:20" s="1" customFormat="1" ht="25.5" hidden="1" customHeight="1" x14ac:dyDescent="0.25">
      <c r="A452" s="206" t="s">
        <v>498</v>
      </c>
      <c r="B452" s="207"/>
      <c r="C452" s="109"/>
      <c r="D452" s="109"/>
      <c r="E452" s="107">
        <v>853</v>
      </c>
      <c r="F452" s="70" t="s">
        <v>467</v>
      </c>
      <c r="G452" s="70" t="s">
        <v>253</v>
      </c>
      <c r="H452" s="70" t="s">
        <v>499</v>
      </c>
      <c r="I452" s="70"/>
      <c r="J452" s="71">
        <f t="shared" si="639"/>
        <v>133400</v>
      </c>
      <c r="K452" s="71">
        <f t="shared" si="639"/>
        <v>-133400</v>
      </c>
      <c r="L452" s="71">
        <f t="shared" si="639"/>
        <v>0</v>
      </c>
      <c r="M452" s="71">
        <f t="shared" si="639"/>
        <v>0</v>
      </c>
      <c r="N452" s="71">
        <f t="shared" si="639"/>
        <v>0</v>
      </c>
      <c r="O452" s="71">
        <f t="shared" si="639"/>
        <v>0</v>
      </c>
      <c r="P452" s="71">
        <f t="shared" si="639"/>
        <v>0</v>
      </c>
      <c r="Q452" s="71">
        <f t="shared" si="639"/>
        <v>0</v>
      </c>
      <c r="R452" s="71">
        <f t="shared" si="639"/>
        <v>0</v>
      </c>
      <c r="S452" s="71">
        <f t="shared" si="639"/>
        <v>0</v>
      </c>
      <c r="T452" s="71">
        <f t="shared" si="639"/>
        <v>0</v>
      </c>
    </row>
    <row r="453" spans="1:20" s="1" customFormat="1" ht="39.75" hidden="1" customHeight="1" x14ac:dyDescent="0.25">
      <c r="A453" s="182"/>
      <c r="B453" s="182" t="s">
        <v>286</v>
      </c>
      <c r="C453" s="173"/>
      <c r="D453" s="173"/>
      <c r="E453" s="107">
        <v>853</v>
      </c>
      <c r="F453" s="70" t="s">
        <v>467</v>
      </c>
      <c r="G453" s="70" t="s">
        <v>253</v>
      </c>
      <c r="H453" s="70" t="s">
        <v>499</v>
      </c>
      <c r="I453" s="70" t="s">
        <v>294</v>
      </c>
      <c r="J453" s="71">
        <f t="shared" si="639"/>
        <v>133400</v>
      </c>
      <c r="K453" s="71">
        <f t="shared" si="639"/>
        <v>-133400</v>
      </c>
      <c r="L453" s="71">
        <f t="shared" si="639"/>
        <v>0</v>
      </c>
      <c r="M453" s="71">
        <f t="shared" si="639"/>
        <v>0</v>
      </c>
      <c r="N453" s="71">
        <f t="shared" si="639"/>
        <v>0</v>
      </c>
      <c r="O453" s="71">
        <f t="shared" si="639"/>
        <v>0</v>
      </c>
      <c r="P453" s="71">
        <f t="shared" si="639"/>
        <v>0</v>
      </c>
      <c r="Q453" s="71">
        <f t="shared" si="639"/>
        <v>0</v>
      </c>
      <c r="R453" s="71">
        <f t="shared" si="639"/>
        <v>0</v>
      </c>
      <c r="S453" s="71">
        <f t="shared" si="639"/>
        <v>0</v>
      </c>
      <c r="T453" s="71">
        <f t="shared" si="639"/>
        <v>0</v>
      </c>
    </row>
    <row r="454" spans="1:20" s="1" customFormat="1" ht="12.75" hidden="1" x14ac:dyDescent="0.25">
      <c r="A454" s="72"/>
      <c r="B454" s="182" t="s">
        <v>295</v>
      </c>
      <c r="C454" s="173"/>
      <c r="D454" s="173"/>
      <c r="E454" s="107">
        <v>853</v>
      </c>
      <c r="F454" s="70" t="s">
        <v>467</v>
      </c>
      <c r="G454" s="70" t="s">
        <v>253</v>
      </c>
      <c r="H454" s="70" t="s">
        <v>499</v>
      </c>
      <c r="I454" s="70" t="s">
        <v>296</v>
      </c>
      <c r="J454" s="71">
        <v>133400</v>
      </c>
      <c r="K454" s="71">
        <v>-133400</v>
      </c>
      <c r="L454" s="71">
        <f t="shared" si="614"/>
        <v>0</v>
      </c>
      <c r="M454" s="71"/>
      <c r="N454" s="71">
        <f t="shared" ref="N454" si="640">L454+M454</f>
        <v>0</v>
      </c>
      <c r="O454" s="71"/>
      <c r="P454" s="71">
        <f t="shared" ref="P454" si="641">N454+O454</f>
        <v>0</v>
      </c>
      <c r="Q454" s="71"/>
      <c r="R454" s="71">
        <f t="shared" ref="R454" si="642">P454+Q454</f>
        <v>0</v>
      </c>
      <c r="S454" s="71"/>
      <c r="T454" s="71">
        <f t="shared" ref="T454" si="643">R454+S454</f>
        <v>0</v>
      </c>
    </row>
    <row r="455" spans="1:20" s="1" customFormat="1" ht="12.75" hidden="1" x14ac:dyDescent="0.25">
      <c r="A455" s="226" t="s">
        <v>557</v>
      </c>
      <c r="B455" s="226"/>
      <c r="C455" s="180"/>
      <c r="D455" s="180"/>
      <c r="E455" s="107">
        <v>853</v>
      </c>
      <c r="F455" s="90" t="s">
        <v>558</v>
      </c>
      <c r="G455" s="90"/>
      <c r="H455" s="90"/>
      <c r="I455" s="90"/>
      <c r="J455" s="91">
        <f>J456+J462</f>
        <v>22471000</v>
      </c>
      <c r="K455" s="91">
        <f t="shared" ref="K455:T455" si="644">K456+K462</f>
        <v>0</v>
      </c>
      <c r="L455" s="91">
        <f t="shared" si="644"/>
        <v>22471000</v>
      </c>
      <c r="M455" s="91">
        <f t="shared" si="644"/>
        <v>0</v>
      </c>
      <c r="N455" s="91">
        <f t="shared" si="644"/>
        <v>22471000</v>
      </c>
      <c r="O455" s="91">
        <f t="shared" si="644"/>
        <v>0</v>
      </c>
      <c r="P455" s="91">
        <f t="shared" si="644"/>
        <v>22471000</v>
      </c>
      <c r="Q455" s="91">
        <f t="shared" si="644"/>
        <v>0</v>
      </c>
      <c r="R455" s="91">
        <f t="shared" si="644"/>
        <v>22471000</v>
      </c>
      <c r="S455" s="91">
        <f t="shared" si="644"/>
        <v>0</v>
      </c>
      <c r="T455" s="91">
        <f t="shared" si="644"/>
        <v>22471000</v>
      </c>
    </row>
    <row r="456" spans="1:20" s="1" customFormat="1" ht="12.75" hidden="1" customHeight="1" x14ac:dyDescent="0.25">
      <c r="A456" s="228" t="s">
        <v>559</v>
      </c>
      <c r="B456" s="228"/>
      <c r="C456" s="178"/>
      <c r="D456" s="178"/>
      <c r="E456" s="107">
        <v>853</v>
      </c>
      <c r="F456" s="85" t="s">
        <v>558</v>
      </c>
      <c r="G456" s="85" t="s">
        <v>230</v>
      </c>
      <c r="H456" s="92"/>
      <c r="I456" s="85"/>
      <c r="J456" s="93">
        <f t="shared" ref="J456:T460" si="645">J457</f>
        <v>8781000</v>
      </c>
      <c r="K456" s="93">
        <f t="shared" si="645"/>
        <v>0</v>
      </c>
      <c r="L456" s="93">
        <f t="shared" si="645"/>
        <v>8781000</v>
      </c>
      <c r="M456" s="93">
        <f t="shared" si="645"/>
        <v>0</v>
      </c>
      <c r="N456" s="93">
        <f t="shared" si="645"/>
        <v>8781000</v>
      </c>
      <c r="O456" s="93">
        <f t="shared" si="645"/>
        <v>0</v>
      </c>
      <c r="P456" s="93">
        <f t="shared" si="645"/>
        <v>8781000</v>
      </c>
      <c r="Q456" s="93">
        <f t="shared" si="645"/>
        <v>0</v>
      </c>
      <c r="R456" s="93">
        <f t="shared" si="645"/>
        <v>8781000</v>
      </c>
      <c r="S456" s="93">
        <f t="shared" si="645"/>
        <v>0</v>
      </c>
      <c r="T456" s="93">
        <f t="shared" si="645"/>
        <v>8781000</v>
      </c>
    </row>
    <row r="457" spans="1:20" s="1" customFormat="1" ht="12.75" hidden="1" customHeight="1" x14ac:dyDescent="0.25">
      <c r="A457" s="224" t="s">
        <v>286</v>
      </c>
      <c r="B457" s="224"/>
      <c r="C457" s="173"/>
      <c r="D457" s="173"/>
      <c r="E457" s="107">
        <v>853</v>
      </c>
      <c r="F457" s="70" t="s">
        <v>558</v>
      </c>
      <c r="G457" s="70" t="s">
        <v>230</v>
      </c>
      <c r="H457" s="70" t="s">
        <v>287</v>
      </c>
      <c r="I457" s="70"/>
      <c r="J457" s="71">
        <f t="shared" si="645"/>
        <v>8781000</v>
      </c>
      <c r="K457" s="71">
        <f t="shared" si="645"/>
        <v>0</v>
      </c>
      <c r="L457" s="71">
        <f t="shared" si="645"/>
        <v>8781000</v>
      </c>
      <c r="M457" s="71">
        <f t="shared" si="645"/>
        <v>0</v>
      </c>
      <c r="N457" s="71">
        <f t="shared" si="645"/>
        <v>8781000</v>
      </c>
      <c r="O457" s="71">
        <f t="shared" si="645"/>
        <v>0</v>
      </c>
      <c r="P457" s="71">
        <f t="shared" si="645"/>
        <v>8781000</v>
      </c>
      <c r="Q457" s="71">
        <f t="shared" si="645"/>
        <v>0</v>
      </c>
      <c r="R457" s="71">
        <f t="shared" si="645"/>
        <v>8781000</v>
      </c>
      <c r="S457" s="71">
        <f t="shared" si="645"/>
        <v>0</v>
      </c>
      <c r="T457" s="71">
        <f t="shared" si="645"/>
        <v>8781000</v>
      </c>
    </row>
    <row r="458" spans="1:20" s="1" customFormat="1" ht="12.75" hidden="1" customHeight="1" x14ac:dyDescent="0.25">
      <c r="A458" s="224" t="s">
        <v>288</v>
      </c>
      <c r="B458" s="224"/>
      <c r="C458" s="173"/>
      <c r="D458" s="173"/>
      <c r="E458" s="107">
        <v>853</v>
      </c>
      <c r="F458" s="70" t="s">
        <v>558</v>
      </c>
      <c r="G458" s="70" t="s">
        <v>230</v>
      </c>
      <c r="H458" s="70" t="s">
        <v>289</v>
      </c>
      <c r="I458" s="70"/>
      <c r="J458" s="71">
        <f t="shared" si="645"/>
        <v>8781000</v>
      </c>
      <c r="K458" s="71">
        <f t="shared" si="645"/>
        <v>0</v>
      </c>
      <c r="L458" s="71">
        <f t="shared" si="645"/>
        <v>8781000</v>
      </c>
      <c r="M458" s="71">
        <f t="shared" si="645"/>
        <v>0</v>
      </c>
      <c r="N458" s="71">
        <f t="shared" si="645"/>
        <v>8781000</v>
      </c>
      <c r="O458" s="71">
        <f t="shared" si="645"/>
        <v>0</v>
      </c>
      <c r="P458" s="71">
        <f t="shared" si="645"/>
        <v>8781000</v>
      </c>
      <c r="Q458" s="71">
        <f t="shared" si="645"/>
        <v>0</v>
      </c>
      <c r="R458" s="71">
        <f t="shared" si="645"/>
        <v>8781000</v>
      </c>
      <c r="S458" s="71">
        <f t="shared" si="645"/>
        <v>0</v>
      </c>
      <c r="T458" s="71">
        <f t="shared" si="645"/>
        <v>8781000</v>
      </c>
    </row>
    <row r="459" spans="1:20" s="1" customFormat="1" ht="12.75" hidden="1" x14ac:dyDescent="0.25">
      <c r="A459" s="225" t="s">
        <v>560</v>
      </c>
      <c r="B459" s="225"/>
      <c r="C459" s="175"/>
      <c r="D459" s="175"/>
      <c r="E459" s="107">
        <v>853</v>
      </c>
      <c r="F459" s="70" t="s">
        <v>558</v>
      </c>
      <c r="G459" s="70" t="s">
        <v>230</v>
      </c>
      <c r="H459" s="70" t="s">
        <v>561</v>
      </c>
      <c r="I459" s="70"/>
      <c r="J459" s="71">
        <f t="shared" si="645"/>
        <v>8781000</v>
      </c>
      <c r="K459" s="71">
        <f t="shared" si="645"/>
        <v>0</v>
      </c>
      <c r="L459" s="71">
        <f t="shared" si="645"/>
        <v>8781000</v>
      </c>
      <c r="M459" s="71">
        <f t="shared" si="645"/>
        <v>0</v>
      </c>
      <c r="N459" s="71">
        <f t="shared" si="645"/>
        <v>8781000</v>
      </c>
      <c r="O459" s="71">
        <f t="shared" si="645"/>
        <v>0</v>
      </c>
      <c r="P459" s="71">
        <f t="shared" si="645"/>
        <v>8781000</v>
      </c>
      <c r="Q459" s="71">
        <f t="shared" si="645"/>
        <v>0</v>
      </c>
      <c r="R459" s="71">
        <f t="shared" si="645"/>
        <v>8781000</v>
      </c>
      <c r="S459" s="71">
        <f t="shared" si="645"/>
        <v>0</v>
      </c>
      <c r="T459" s="71">
        <f t="shared" si="645"/>
        <v>8781000</v>
      </c>
    </row>
    <row r="460" spans="1:20" s="1" customFormat="1" ht="12.75" hidden="1" x14ac:dyDescent="0.25">
      <c r="A460" s="72"/>
      <c r="B460" s="186" t="s">
        <v>286</v>
      </c>
      <c r="C460" s="175"/>
      <c r="D460" s="175"/>
      <c r="E460" s="107">
        <v>853</v>
      </c>
      <c r="F460" s="70" t="s">
        <v>558</v>
      </c>
      <c r="G460" s="70" t="s">
        <v>230</v>
      </c>
      <c r="H460" s="70" t="s">
        <v>561</v>
      </c>
      <c r="I460" s="70" t="s">
        <v>294</v>
      </c>
      <c r="J460" s="71">
        <f t="shared" si="645"/>
        <v>8781000</v>
      </c>
      <c r="K460" s="71">
        <f t="shared" si="645"/>
        <v>0</v>
      </c>
      <c r="L460" s="71">
        <f t="shared" si="645"/>
        <v>8781000</v>
      </c>
      <c r="M460" s="71">
        <f t="shared" si="645"/>
        <v>0</v>
      </c>
      <c r="N460" s="71">
        <f t="shared" si="645"/>
        <v>8781000</v>
      </c>
      <c r="O460" s="71">
        <f t="shared" si="645"/>
        <v>0</v>
      </c>
      <c r="P460" s="71">
        <f t="shared" si="645"/>
        <v>8781000</v>
      </c>
      <c r="Q460" s="71">
        <f t="shared" si="645"/>
        <v>0</v>
      </c>
      <c r="R460" s="71">
        <f t="shared" si="645"/>
        <v>8781000</v>
      </c>
      <c r="S460" s="71">
        <f t="shared" si="645"/>
        <v>0</v>
      </c>
      <c r="T460" s="71">
        <f t="shared" si="645"/>
        <v>8781000</v>
      </c>
    </row>
    <row r="461" spans="1:20" s="1" customFormat="1" ht="12.75" hidden="1" x14ac:dyDescent="0.25">
      <c r="A461" s="72"/>
      <c r="B461" s="182" t="s">
        <v>219</v>
      </c>
      <c r="C461" s="173"/>
      <c r="D461" s="173"/>
      <c r="E461" s="107">
        <v>853</v>
      </c>
      <c r="F461" s="70" t="s">
        <v>558</v>
      </c>
      <c r="G461" s="70" t="s">
        <v>230</v>
      </c>
      <c r="H461" s="70" t="s">
        <v>561</v>
      </c>
      <c r="I461" s="70" t="s">
        <v>562</v>
      </c>
      <c r="J461" s="71">
        <v>8781000</v>
      </c>
      <c r="K461" s="71"/>
      <c r="L461" s="71">
        <f t="shared" si="614"/>
        <v>8781000</v>
      </c>
      <c r="M461" s="71"/>
      <c r="N461" s="71">
        <f t="shared" ref="N461" si="646">L461+M461</f>
        <v>8781000</v>
      </c>
      <c r="O461" s="71"/>
      <c r="P461" s="71">
        <f t="shared" ref="P461" si="647">N461+O461</f>
        <v>8781000</v>
      </c>
      <c r="Q461" s="71"/>
      <c r="R461" s="71">
        <f t="shared" ref="R461" si="648">P461+Q461</f>
        <v>8781000</v>
      </c>
      <c r="S461" s="71"/>
      <c r="T461" s="71">
        <f t="shared" ref="T461" si="649">R461+S461</f>
        <v>8781000</v>
      </c>
    </row>
    <row r="462" spans="1:20" s="1" customFormat="1" ht="12.75" hidden="1" customHeight="1" x14ac:dyDescent="0.25">
      <c r="A462" s="238" t="s">
        <v>563</v>
      </c>
      <c r="B462" s="238"/>
      <c r="C462" s="177"/>
      <c r="D462" s="177"/>
      <c r="E462" s="107">
        <v>853</v>
      </c>
      <c r="F462" s="67" t="s">
        <v>558</v>
      </c>
      <c r="G462" s="67" t="s">
        <v>302</v>
      </c>
      <c r="H462" s="67"/>
      <c r="I462" s="67"/>
      <c r="J462" s="68">
        <f>J463+J468</f>
        <v>13690000</v>
      </c>
      <c r="K462" s="68">
        <f t="shared" ref="K462:T462" si="650">K463+K468</f>
        <v>0</v>
      </c>
      <c r="L462" s="68">
        <f t="shared" si="650"/>
        <v>13690000</v>
      </c>
      <c r="M462" s="68">
        <f t="shared" si="650"/>
        <v>0</v>
      </c>
      <c r="N462" s="68">
        <f t="shared" si="650"/>
        <v>13690000</v>
      </c>
      <c r="O462" s="68">
        <f t="shared" si="650"/>
        <v>0</v>
      </c>
      <c r="P462" s="68">
        <f t="shared" si="650"/>
        <v>13690000</v>
      </c>
      <c r="Q462" s="68">
        <f t="shared" si="650"/>
        <v>0</v>
      </c>
      <c r="R462" s="68">
        <f t="shared" si="650"/>
        <v>13690000</v>
      </c>
      <c r="S462" s="68">
        <f t="shared" si="650"/>
        <v>0</v>
      </c>
      <c r="T462" s="68">
        <f t="shared" si="650"/>
        <v>13690000</v>
      </c>
    </row>
    <row r="463" spans="1:20" s="1" customFormat="1" ht="12.75" hidden="1" customHeight="1" x14ac:dyDescent="0.25">
      <c r="A463" s="184"/>
      <c r="B463" s="95" t="s">
        <v>564</v>
      </c>
      <c r="C463" s="95"/>
      <c r="D463" s="95"/>
      <c r="E463" s="110">
        <v>853</v>
      </c>
      <c r="F463" s="96" t="s">
        <v>558</v>
      </c>
      <c r="G463" s="96" t="s">
        <v>302</v>
      </c>
      <c r="H463" s="96" t="s">
        <v>565</v>
      </c>
      <c r="I463" s="96"/>
      <c r="J463" s="71">
        <f>J464</f>
        <v>0</v>
      </c>
      <c r="K463" s="71">
        <f t="shared" ref="K463:T466" si="651">K464</f>
        <v>0</v>
      </c>
      <c r="L463" s="71">
        <f t="shared" si="651"/>
        <v>0</v>
      </c>
      <c r="M463" s="71">
        <f t="shared" si="651"/>
        <v>0</v>
      </c>
      <c r="N463" s="71">
        <f t="shared" si="651"/>
        <v>0</v>
      </c>
      <c r="O463" s="71">
        <f t="shared" si="651"/>
        <v>0</v>
      </c>
      <c r="P463" s="71">
        <f t="shared" si="651"/>
        <v>0</v>
      </c>
      <c r="Q463" s="71">
        <f t="shared" si="651"/>
        <v>0</v>
      </c>
      <c r="R463" s="71">
        <f t="shared" si="651"/>
        <v>0</v>
      </c>
      <c r="S463" s="71">
        <f t="shared" si="651"/>
        <v>0</v>
      </c>
      <c r="T463" s="71">
        <f t="shared" si="651"/>
        <v>0</v>
      </c>
    </row>
    <row r="464" spans="1:20" s="1" customFormat="1" ht="12.75" hidden="1" customHeight="1" x14ac:dyDescent="0.25">
      <c r="A464" s="184"/>
      <c r="B464" s="94" t="s">
        <v>566</v>
      </c>
      <c r="C464" s="95"/>
      <c r="D464" s="95"/>
      <c r="E464" s="110">
        <v>853</v>
      </c>
      <c r="F464" s="96" t="s">
        <v>558</v>
      </c>
      <c r="G464" s="96" t="s">
        <v>302</v>
      </c>
      <c r="H464" s="96" t="s">
        <v>567</v>
      </c>
      <c r="I464" s="96"/>
      <c r="J464" s="71">
        <f>J465</f>
        <v>0</v>
      </c>
      <c r="K464" s="71">
        <f t="shared" si="651"/>
        <v>0</v>
      </c>
      <c r="L464" s="71">
        <f t="shared" si="651"/>
        <v>0</v>
      </c>
      <c r="M464" s="71">
        <f t="shared" si="651"/>
        <v>0</v>
      </c>
      <c r="N464" s="71">
        <f t="shared" si="651"/>
        <v>0</v>
      </c>
      <c r="O464" s="71">
        <f t="shared" si="651"/>
        <v>0</v>
      </c>
      <c r="P464" s="71">
        <f t="shared" si="651"/>
        <v>0</v>
      </c>
      <c r="Q464" s="71">
        <f t="shared" si="651"/>
        <v>0</v>
      </c>
      <c r="R464" s="71">
        <f t="shared" si="651"/>
        <v>0</v>
      </c>
      <c r="S464" s="71">
        <f t="shared" si="651"/>
        <v>0</v>
      </c>
      <c r="T464" s="71">
        <f t="shared" si="651"/>
        <v>0</v>
      </c>
    </row>
    <row r="465" spans="1:20" s="1" customFormat="1" ht="12.75" hidden="1" customHeight="1" x14ac:dyDescent="0.25">
      <c r="A465" s="184"/>
      <c r="B465" s="94" t="s">
        <v>568</v>
      </c>
      <c r="C465" s="95"/>
      <c r="D465" s="95"/>
      <c r="E465" s="110">
        <v>853</v>
      </c>
      <c r="F465" s="96" t="s">
        <v>558</v>
      </c>
      <c r="G465" s="96" t="s">
        <v>302</v>
      </c>
      <c r="H465" s="96" t="s">
        <v>569</v>
      </c>
      <c r="I465" s="96"/>
      <c r="J465" s="71">
        <f>J466</f>
        <v>0</v>
      </c>
      <c r="K465" s="71">
        <f t="shared" si="651"/>
        <v>0</v>
      </c>
      <c r="L465" s="71">
        <f t="shared" si="651"/>
        <v>0</v>
      </c>
      <c r="M465" s="71">
        <f t="shared" si="651"/>
        <v>0</v>
      </c>
      <c r="N465" s="71">
        <f t="shared" si="651"/>
        <v>0</v>
      </c>
      <c r="O465" s="71">
        <f t="shared" si="651"/>
        <v>0</v>
      </c>
      <c r="P465" s="71">
        <f t="shared" si="651"/>
        <v>0</v>
      </c>
      <c r="Q465" s="71">
        <f t="shared" si="651"/>
        <v>0</v>
      </c>
      <c r="R465" s="71">
        <f t="shared" si="651"/>
        <v>0</v>
      </c>
      <c r="S465" s="71">
        <f t="shared" si="651"/>
        <v>0</v>
      </c>
      <c r="T465" s="71">
        <f t="shared" si="651"/>
        <v>0</v>
      </c>
    </row>
    <row r="466" spans="1:20" s="1" customFormat="1" ht="12.75" hidden="1" x14ac:dyDescent="0.25">
      <c r="A466" s="184"/>
      <c r="B466" s="111" t="s">
        <v>286</v>
      </c>
      <c r="C466" s="95"/>
      <c r="D466" s="95"/>
      <c r="E466" s="110">
        <v>853</v>
      </c>
      <c r="F466" s="96" t="s">
        <v>558</v>
      </c>
      <c r="G466" s="96" t="s">
        <v>302</v>
      </c>
      <c r="H466" s="96" t="s">
        <v>569</v>
      </c>
      <c r="I466" s="96" t="s">
        <v>294</v>
      </c>
      <c r="J466" s="71">
        <f>J467</f>
        <v>0</v>
      </c>
      <c r="K466" s="71">
        <f t="shared" si="651"/>
        <v>0</v>
      </c>
      <c r="L466" s="71">
        <f t="shared" si="651"/>
        <v>0</v>
      </c>
      <c r="M466" s="71">
        <f t="shared" si="651"/>
        <v>0</v>
      </c>
      <c r="N466" s="71">
        <f t="shared" si="651"/>
        <v>0</v>
      </c>
      <c r="O466" s="71">
        <f t="shared" si="651"/>
        <v>0</v>
      </c>
      <c r="P466" s="71">
        <f t="shared" si="651"/>
        <v>0</v>
      </c>
      <c r="Q466" s="71">
        <f t="shared" si="651"/>
        <v>0</v>
      </c>
      <c r="R466" s="71">
        <f t="shared" si="651"/>
        <v>0</v>
      </c>
      <c r="S466" s="71">
        <f t="shared" si="651"/>
        <v>0</v>
      </c>
      <c r="T466" s="71">
        <f t="shared" si="651"/>
        <v>0</v>
      </c>
    </row>
    <row r="467" spans="1:20" s="1" customFormat="1" ht="12.75" hidden="1" x14ac:dyDescent="0.25">
      <c r="A467" s="184"/>
      <c r="B467" s="94" t="s">
        <v>219</v>
      </c>
      <c r="C467" s="95"/>
      <c r="D467" s="95"/>
      <c r="E467" s="110">
        <v>853</v>
      </c>
      <c r="F467" s="96" t="s">
        <v>558</v>
      </c>
      <c r="G467" s="96" t="s">
        <v>302</v>
      </c>
      <c r="H467" s="96" t="s">
        <v>569</v>
      </c>
      <c r="I467" s="96" t="s">
        <v>562</v>
      </c>
      <c r="J467" s="71"/>
      <c r="K467" s="71">
        <v>0</v>
      </c>
      <c r="L467" s="71">
        <f>J467+K467</f>
        <v>0</v>
      </c>
      <c r="M467" s="71">
        <v>0</v>
      </c>
      <c r="N467" s="71">
        <f>L467+M467</f>
        <v>0</v>
      </c>
      <c r="O467" s="71">
        <v>0</v>
      </c>
      <c r="P467" s="71">
        <f>N467+O467</f>
        <v>0</v>
      </c>
      <c r="Q467" s="71">
        <v>0</v>
      </c>
      <c r="R467" s="71">
        <f>P467+Q467</f>
        <v>0</v>
      </c>
      <c r="S467" s="71">
        <v>0</v>
      </c>
      <c r="T467" s="71">
        <f>R467+S467</f>
        <v>0</v>
      </c>
    </row>
    <row r="468" spans="1:20" s="89" customFormat="1" ht="12.75" hidden="1" x14ac:dyDescent="0.25">
      <c r="A468" s="224" t="s">
        <v>286</v>
      </c>
      <c r="B468" s="224"/>
      <c r="C468" s="173"/>
      <c r="D468" s="173"/>
      <c r="E468" s="107">
        <v>853</v>
      </c>
      <c r="F468" s="70" t="s">
        <v>558</v>
      </c>
      <c r="G468" s="70" t="s">
        <v>302</v>
      </c>
      <c r="H468" s="70" t="s">
        <v>287</v>
      </c>
      <c r="I468" s="70"/>
      <c r="J468" s="71">
        <f t="shared" ref="J468:T471" si="652">J469</f>
        <v>13690000</v>
      </c>
      <c r="K468" s="71">
        <f t="shared" si="652"/>
        <v>0</v>
      </c>
      <c r="L468" s="71">
        <f t="shared" si="652"/>
        <v>13690000</v>
      </c>
      <c r="M468" s="71">
        <f t="shared" si="652"/>
        <v>0</v>
      </c>
      <c r="N468" s="71">
        <f t="shared" si="652"/>
        <v>13690000</v>
      </c>
      <c r="O468" s="71">
        <f t="shared" si="652"/>
        <v>0</v>
      </c>
      <c r="P468" s="71">
        <f t="shared" si="652"/>
        <v>13690000</v>
      </c>
      <c r="Q468" s="71">
        <f t="shared" si="652"/>
        <v>0</v>
      </c>
      <c r="R468" s="71">
        <f t="shared" si="652"/>
        <v>13690000</v>
      </c>
      <c r="S468" s="71">
        <f t="shared" si="652"/>
        <v>0</v>
      </c>
      <c r="T468" s="71">
        <f t="shared" si="652"/>
        <v>13690000</v>
      </c>
    </row>
    <row r="469" spans="1:20" s="69" customFormat="1" ht="12.75" hidden="1" x14ac:dyDescent="0.25">
      <c r="A469" s="224" t="s">
        <v>288</v>
      </c>
      <c r="B469" s="224"/>
      <c r="C469" s="173"/>
      <c r="D469" s="173"/>
      <c r="E469" s="107">
        <v>853</v>
      </c>
      <c r="F469" s="70" t="s">
        <v>558</v>
      </c>
      <c r="G469" s="70" t="s">
        <v>302</v>
      </c>
      <c r="H469" s="70" t="s">
        <v>289</v>
      </c>
      <c r="I469" s="70"/>
      <c r="J469" s="71">
        <f t="shared" si="652"/>
        <v>13690000</v>
      </c>
      <c r="K469" s="71">
        <f t="shared" si="652"/>
        <v>0</v>
      </c>
      <c r="L469" s="71">
        <f t="shared" si="652"/>
        <v>13690000</v>
      </c>
      <c r="M469" s="71">
        <f t="shared" si="652"/>
        <v>0</v>
      </c>
      <c r="N469" s="71">
        <f t="shared" si="652"/>
        <v>13690000</v>
      </c>
      <c r="O469" s="71">
        <f t="shared" si="652"/>
        <v>0</v>
      </c>
      <c r="P469" s="71">
        <f t="shared" si="652"/>
        <v>13690000</v>
      </c>
      <c r="Q469" s="71">
        <f t="shared" si="652"/>
        <v>0</v>
      </c>
      <c r="R469" s="71">
        <f t="shared" si="652"/>
        <v>13690000</v>
      </c>
      <c r="S469" s="71">
        <f t="shared" si="652"/>
        <v>0</v>
      </c>
      <c r="T469" s="71">
        <f t="shared" si="652"/>
        <v>13690000</v>
      </c>
    </row>
    <row r="470" spans="1:20" s="1" customFormat="1" ht="12.75" hidden="1" x14ac:dyDescent="0.25">
      <c r="A470" s="225" t="s">
        <v>570</v>
      </c>
      <c r="B470" s="225"/>
      <c r="C470" s="175"/>
      <c r="D470" s="175"/>
      <c r="E470" s="107">
        <v>853</v>
      </c>
      <c r="F470" s="70" t="s">
        <v>558</v>
      </c>
      <c r="G470" s="70" t="s">
        <v>302</v>
      </c>
      <c r="H470" s="70" t="s">
        <v>571</v>
      </c>
      <c r="I470" s="70"/>
      <c r="J470" s="71">
        <f t="shared" si="652"/>
        <v>13690000</v>
      </c>
      <c r="K470" s="71">
        <f t="shared" si="652"/>
        <v>0</v>
      </c>
      <c r="L470" s="71">
        <f t="shared" si="652"/>
        <v>13690000</v>
      </c>
      <c r="M470" s="71">
        <f t="shared" si="652"/>
        <v>0</v>
      </c>
      <c r="N470" s="71">
        <f t="shared" si="652"/>
        <v>13690000</v>
      </c>
      <c r="O470" s="71">
        <f t="shared" si="652"/>
        <v>0</v>
      </c>
      <c r="P470" s="71">
        <f t="shared" si="652"/>
        <v>13690000</v>
      </c>
      <c r="Q470" s="71">
        <f t="shared" si="652"/>
        <v>0</v>
      </c>
      <c r="R470" s="71">
        <f t="shared" si="652"/>
        <v>13690000</v>
      </c>
      <c r="S470" s="71">
        <f t="shared" si="652"/>
        <v>0</v>
      </c>
      <c r="T470" s="71">
        <f t="shared" si="652"/>
        <v>13690000</v>
      </c>
    </row>
    <row r="471" spans="1:20" s="1" customFormat="1" ht="12.75" hidden="1" x14ac:dyDescent="0.25">
      <c r="A471" s="72"/>
      <c r="B471" s="186" t="s">
        <v>286</v>
      </c>
      <c r="C471" s="175"/>
      <c r="D471" s="175"/>
      <c r="E471" s="107">
        <v>853</v>
      </c>
      <c r="F471" s="70" t="s">
        <v>558</v>
      </c>
      <c r="G471" s="70" t="s">
        <v>302</v>
      </c>
      <c r="H471" s="70" t="s">
        <v>571</v>
      </c>
      <c r="I471" s="70" t="s">
        <v>294</v>
      </c>
      <c r="J471" s="71">
        <f t="shared" si="652"/>
        <v>13690000</v>
      </c>
      <c r="K471" s="71">
        <f t="shared" si="652"/>
        <v>0</v>
      </c>
      <c r="L471" s="71">
        <f t="shared" si="652"/>
        <v>13690000</v>
      </c>
      <c r="M471" s="71">
        <f t="shared" si="652"/>
        <v>0</v>
      </c>
      <c r="N471" s="71">
        <f t="shared" si="652"/>
        <v>13690000</v>
      </c>
      <c r="O471" s="71">
        <f t="shared" si="652"/>
        <v>0</v>
      </c>
      <c r="P471" s="71">
        <f t="shared" si="652"/>
        <v>13690000</v>
      </c>
      <c r="Q471" s="71">
        <f t="shared" si="652"/>
        <v>0</v>
      </c>
      <c r="R471" s="71">
        <f t="shared" si="652"/>
        <v>13690000</v>
      </c>
      <c r="S471" s="71">
        <f t="shared" si="652"/>
        <v>0</v>
      </c>
      <c r="T471" s="71">
        <f t="shared" si="652"/>
        <v>13690000</v>
      </c>
    </row>
    <row r="472" spans="1:20" s="1" customFormat="1" ht="12.75" hidden="1" x14ac:dyDescent="0.25">
      <c r="A472" s="72"/>
      <c r="B472" s="182" t="s">
        <v>219</v>
      </c>
      <c r="C472" s="173"/>
      <c r="D472" s="173"/>
      <c r="E472" s="107">
        <v>853</v>
      </c>
      <c r="F472" s="70" t="s">
        <v>558</v>
      </c>
      <c r="G472" s="70" t="s">
        <v>302</v>
      </c>
      <c r="H472" s="70" t="s">
        <v>571</v>
      </c>
      <c r="I472" s="70" t="s">
        <v>562</v>
      </c>
      <c r="J472" s="71">
        <v>13690000</v>
      </c>
      <c r="K472" s="71"/>
      <c r="L472" s="71">
        <f t="shared" si="614"/>
        <v>13690000</v>
      </c>
      <c r="M472" s="71"/>
      <c r="N472" s="71">
        <f t="shared" ref="N472" si="653">L472+M472</f>
        <v>13690000</v>
      </c>
      <c r="O472" s="71"/>
      <c r="P472" s="71">
        <f t="shared" ref="P472" si="654">N472+O472</f>
        <v>13690000</v>
      </c>
      <c r="Q472" s="71"/>
      <c r="R472" s="71">
        <f t="shared" ref="R472" si="655">P472+Q472</f>
        <v>13690000</v>
      </c>
      <c r="S472" s="71"/>
      <c r="T472" s="71">
        <f t="shared" ref="T472" si="656">R472+S472</f>
        <v>13690000</v>
      </c>
    </row>
    <row r="473" spans="1:20" s="66" customFormat="1" ht="12.75" hidden="1" customHeight="1" x14ac:dyDescent="0.25">
      <c r="A473" s="239" t="s">
        <v>589</v>
      </c>
      <c r="B473" s="240"/>
      <c r="C473" s="112"/>
      <c r="D473" s="112"/>
      <c r="E473" s="194">
        <v>854</v>
      </c>
      <c r="F473" s="113"/>
      <c r="G473" s="64"/>
      <c r="H473" s="64"/>
      <c r="I473" s="64"/>
      <c r="J473" s="65">
        <f>J474</f>
        <v>921000</v>
      </c>
      <c r="K473" s="65">
        <f t="shared" ref="K473:T473" si="657">K474</f>
        <v>70200</v>
      </c>
      <c r="L473" s="65">
        <f t="shared" si="657"/>
        <v>991200</v>
      </c>
      <c r="M473" s="65">
        <f t="shared" si="657"/>
        <v>0</v>
      </c>
      <c r="N473" s="65">
        <f t="shared" si="657"/>
        <v>991200</v>
      </c>
      <c r="O473" s="65">
        <f t="shared" si="657"/>
        <v>0</v>
      </c>
      <c r="P473" s="65">
        <f t="shared" si="657"/>
        <v>991200</v>
      </c>
      <c r="Q473" s="65">
        <f t="shared" si="657"/>
        <v>0</v>
      </c>
      <c r="R473" s="65">
        <f t="shared" si="657"/>
        <v>991200</v>
      </c>
      <c r="S473" s="65">
        <f t="shared" si="657"/>
        <v>0</v>
      </c>
      <c r="T473" s="65">
        <f t="shared" si="657"/>
        <v>991200</v>
      </c>
    </row>
    <row r="474" spans="1:20" s="66" customFormat="1" ht="12.75" hidden="1" customHeight="1" x14ac:dyDescent="0.25">
      <c r="A474" s="226" t="s">
        <v>229</v>
      </c>
      <c r="B474" s="226"/>
      <c r="C474" s="183"/>
      <c r="D474" s="183"/>
      <c r="E474" s="33">
        <v>854</v>
      </c>
      <c r="F474" s="64" t="s">
        <v>230</v>
      </c>
      <c r="G474" s="64"/>
      <c r="H474" s="64"/>
      <c r="I474" s="64"/>
      <c r="J474" s="65">
        <f>J475+J485</f>
        <v>921000</v>
      </c>
      <c r="K474" s="65">
        <f t="shared" ref="K474:T474" si="658">K475+K485</f>
        <v>70200</v>
      </c>
      <c r="L474" s="65">
        <f t="shared" si="658"/>
        <v>991200</v>
      </c>
      <c r="M474" s="65">
        <f t="shared" si="658"/>
        <v>0</v>
      </c>
      <c r="N474" s="65">
        <f t="shared" si="658"/>
        <v>991200</v>
      </c>
      <c r="O474" s="65">
        <f t="shared" si="658"/>
        <v>0</v>
      </c>
      <c r="P474" s="65">
        <f t="shared" si="658"/>
        <v>991200</v>
      </c>
      <c r="Q474" s="65">
        <f t="shared" si="658"/>
        <v>0</v>
      </c>
      <c r="R474" s="65">
        <f t="shared" si="658"/>
        <v>991200</v>
      </c>
      <c r="S474" s="65">
        <f t="shared" si="658"/>
        <v>0</v>
      </c>
      <c r="T474" s="65">
        <f t="shared" si="658"/>
        <v>991200</v>
      </c>
    </row>
    <row r="475" spans="1:20" s="69" customFormat="1" ht="12.75" hidden="1" customHeight="1" x14ac:dyDescent="0.25">
      <c r="A475" s="228" t="s">
        <v>231</v>
      </c>
      <c r="B475" s="228"/>
      <c r="C475" s="188"/>
      <c r="D475" s="188"/>
      <c r="E475" s="33">
        <v>854</v>
      </c>
      <c r="F475" s="67" t="s">
        <v>230</v>
      </c>
      <c r="G475" s="67" t="s">
        <v>232</v>
      </c>
      <c r="H475" s="67"/>
      <c r="I475" s="67"/>
      <c r="J475" s="68">
        <f>J476</f>
        <v>604700</v>
      </c>
      <c r="K475" s="68">
        <f t="shared" ref="K475:T476" si="659">K476</f>
        <v>0</v>
      </c>
      <c r="L475" s="68">
        <f t="shared" si="659"/>
        <v>604700</v>
      </c>
      <c r="M475" s="68">
        <f t="shared" si="659"/>
        <v>0</v>
      </c>
      <c r="N475" s="68">
        <f t="shared" si="659"/>
        <v>604700</v>
      </c>
      <c r="O475" s="68">
        <f t="shared" si="659"/>
        <v>0</v>
      </c>
      <c r="P475" s="68">
        <f t="shared" si="659"/>
        <v>604700</v>
      </c>
      <c r="Q475" s="68">
        <f t="shared" si="659"/>
        <v>0</v>
      </c>
      <c r="R475" s="68">
        <f t="shared" si="659"/>
        <v>604700</v>
      </c>
      <c r="S475" s="68">
        <f t="shared" si="659"/>
        <v>0</v>
      </c>
      <c r="T475" s="68">
        <f t="shared" si="659"/>
        <v>604700</v>
      </c>
    </row>
    <row r="476" spans="1:20" s="1" customFormat="1" ht="12.75" hidden="1" x14ac:dyDescent="0.25">
      <c r="A476" s="224" t="s">
        <v>233</v>
      </c>
      <c r="B476" s="224"/>
      <c r="C476" s="182"/>
      <c r="D476" s="182"/>
      <c r="E476" s="33">
        <v>854</v>
      </c>
      <c r="F476" s="70" t="s">
        <v>230</v>
      </c>
      <c r="G476" s="70" t="s">
        <v>232</v>
      </c>
      <c r="H476" s="70" t="s">
        <v>234</v>
      </c>
      <c r="I476" s="70"/>
      <c r="J476" s="71">
        <f>J477</f>
        <v>604700</v>
      </c>
      <c r="K476" s="71">
        <f t="shared" si="659"/>
        <v>0</v>
      </c>
      <c r="L476" s="71">
        <f t="shared" si="659"/>
        <v>604700</v>
      </c>
      <c r="M476" s="71">
        <f t="shared" si="659"/>
        <v>0</v>
      </c>
      <c r="N476" s="71">
        <f t="shared" si="659"/>
        <v>604700</v>
      </c>
      <c r="O476" s="71">
        <f t="shared" si="659"/>
        <v>0</v>
      </c>
      <c r="P476" s="71">
        <f t="shared" si="659"/>
        <v>604700</v>
      </c>
      <c r="Q476" s="71">
        <f t="shared" si="659"/>
        <v>0</v>
      </c>
      <c r="R476" s="71">
        <f t="shared" si="659"/>
        <v>604700</v>
      </c>
      <c r="S476" s="71">
        <f t="shared" si="659"/>
        <v>0</v>
      </c>
      <c r="T476" s="71">
        <f t="shared" si="659"/>
        <v>604700</v>
      </c>
    </row>
    <row r="477" spans="1:20" s="1" customFormat="1" ht="12.75" hidden="1" x14ac:dyDescent="0.25">
      <c r="A477" s="224" t="s">
        <v>235</v>
      </c>
      <c r="B477" s="224"/>
      <c r="C477" s="182"/>
      <c r="D477" s="182"/>
      <c r="E477" s="33">
        <v>854</v>
      </c>
      <c r="F477" s="70" t="s">
        <v>230</v>
      </c>
      <c r="G477" s="70" t="s">
        <v>232</v>
      </c>
      <c r="H477" s="70" t="s">
        <v>236</v>
      </c>
      <c r="I477" s="70"/>
      <c r="J477" s="71">
        <f>J478+J480+J482</f>
        <v>604700</v>
      </c>
      <c r="K477" s="71">
        <f t="shared" ref="K477:T477" si="660">K478+K480+K482</f>
        <v>0</v>
      </c>
      <c r="L477" s="71">
        <f t="shared" si="660"/>
        <v>604700</v>
      </c>
      <c r="M477" s="71">
        <f t="shared" si="660"/>
        <v>0</v>
      </c>
      <c r="N477" s="71">
        <f t="shared" si="660"/>
        <v>604700</v>
      </c>
      <c r="O477" s="71">
        <f t="shared" si="660"/>
        <v>0</v>
      </c>
      <c r="P477" s="71">
        <f t="shared" si="660"/>
        <v>604700</v>
      </c>
      <c r="Q477" s="71">
        <f t="shared" si="660"/>
        <v>0</v>
      </c>
      <c r="R477" s="71">
        <f t="shared" si="660"/>
        <v>604700</v>
      </c>
      <c r="S477" s="71">
        <f t="shared" si="660"/>
        <v>0</v>
      </c>
      <c r="T477" s="71">
        <f t="shared" si="660"/>
        <v>604700</v>
      </c>
    </row>
    <row r="478" spans="1:20" s="1" customFormat="1" ht="12.75" hidden="1" customHeight="1" x14ac:dyDescent="0.25">
      <c r="A478" s="182"/>
      <c r="B478" s="182" t="s">
        <v>237</v>
      </c>
      <c r="C478" s="182"/>
      <c r="D478" s="182"/>
      <c r="E478" s="33">
        <v>854</v>
      </c>
      <c r="F478" s="70" t="s">
        <v>238</v>
      </c>
      <c r="G478" s="70" t="s">
        <v>232</v>
      </c>
      <c r="H478" s="70" t="s">
        <v>236</v>
      </c>
      <c r="I478" s="70" t="s">
        <v>239</v>
      </c>
      <c r="J478" s="71">
        <f>J479</f>
        <v>432300</v>
      </c>
      <c r="K478" s="71">
        <f t="shared" ref="K478:T478" si="661">K479</f>
        <v>0</v>
      </c>
      <c r="L478" s="71">
        <f t="shared" si="661"/>
        <v>432300</v>
      </c>
      <c r="M478" s="71">
        <f t="shared" si="661"/>
        <v>0</v>
      </c>
      <c r="N478" s="71">
        <f t="shared" si="661"/>
        <v>432300</v>
      </c>
      <c r="O478" s="71">
        <f t="shared" si="661"/>
        <v>0</v>
      </c>
      <c r="P478" s="71">
        <f t="shared" si="661"/>
        <v>432300</v>
      </c>
      <c r="Q478" s="71">
        <f t="shared" si="661"/>
        <v>0</v>
      </c>
      <c r="R478" s="71">
        <f t="shared" si="661"/>
        <v>432300</v>
      </c>
      <c r="S478" s="71">
        <f t="shared" si="661"/>
        <v>0</v>
      </c>
      <c r="T478" s="71">
        <f t="shared" si="661"/>
        <v>432300</v>
      </c>
    </row>
    <row r="479" spans="1:20" s="1" customFormat="1" ht="12.75" hidden="1" customHeight="1" x14ac:dyDescent="0.25">
      <c r="A479" s="72"/>
      <c r="B479" s="186" t="s">
        <v>240</v>
      </c>
      <c r="C479" s="186"/>
      <c r="D479" s="186"/>
      <c r="E479" s="33">
        <v>854</v>
      </c>
      <c r="F479" s="70" t="s">
        <v>230</v>
      </c>
      <c r="G479" s="70" t="s">
        <v>232</v>
      </c>
      <c r="H479" s="70" t="s">
        <v>236</v>
      </c>
      <c r="I479" s="70" t="s">
        <v>241</v>
      </c>
      <c r="J479" s="71">
        <f>432329-29</f>
        <v>432300</v>
      </c>
      <c r="K479" s="71"/>
      <c r="L479" s="71">
        <f t="shared" si="614"/>
        <v>432300</v>
      </c>
      <c r="M479" s="71"/>
      <c r="N479" s="71">
        <f t="shared" ref="N479" si="662">L479+M479</f>
        <v>432300</v>
      </c>
      <c r="O479" s="71"/>
      <c r="P479" s="71">
        <f t="shared" ref="P479" si="663">N479+O479</f>
        <v>432300</v>
      </c>
      <c r="Q479" s="71"/>
      <c r="R479" s="71">
        <f t="shared" ref="R479" si="664">P479+Q479</f>
        <v>432300</v>
      </c>
      <c r="S479" s="71"/>
      <c r="T479" s="71">
        <f t="shared" ref="T479" si="665">R479+S479</f>
        <v>432300</v>
      </c>
    </row>
    <row r="480" spans="1:20" s="1" customFormat="1" ht="12.75" hidden="1" customHeight="1" x14ac:dyDescent="0.25">
      <c r="A480" s="72"/>
      <c r="B480" s="186" t="s">
        <v>242</v>
      </c>
      <c r="C480" s="186"/>
      <c r="D480" s="186"/>
      <c r="E480" s="33">
        <v>854</v>
      </c>
      <c r="F480" s="70" t="s">
        <v>230</v>
      </c>
      <c r="G480" s="70" t="s">
        <v>232</v>
      </c>
      <c r="H480" s="70" t="s">
        <v>236</v>
      </c>
      <c r="I480" s="70" t="s">
        <v>243</v>
      </c>
      <c r="J480" s="71">
        <f>J481</f>
        <v>171700</v>
      </c>
      <c r="K480" s="71">
        <f t="shared" ref="K480:T480" si="666">K481</f>
        <v>0</v>
      </c>
      <c r="L480" s="71">
        <f t="shared" si="666"/>
        <v>171700</v>
      </c>
      <c r="M480" s="71">
        <f t="shared" si="666"/>
        <v>0</v>
      </c>
      <c r="N480" s="71">
        <f t="shared" si="666"/>
        <v>171700</v>
      </c>
      <c r="O480" s="71">
        <f t="shared" si="666"/>
        <v>0</v>
      </c>
      <c r="P480" s="71">
        <f t="shared" si="666"/>
        <v>171700</v>
      </c>
      <c r="Q480" s="71">
        <f t="shared" si="666"/>
        <v>0</v>
      </c>
      <c r="R480" s="71">
        <f t="shared" si="666"/>
        <v>171700</v>
      </c>
      <c r="S480" s="71">
        <f t="shared" si="666"/>
        <v>0</v>
      </c>
      <c r="T480" s="71">
        <f t="shared" si="666"/>
        <v>171700</v>
      </c>
    </row>
    <row r="481" spans="1:20" s="1" customFormat="1" ht="25.5" hidden="1" x14ac:dyDescent="0.25">
      <c r="A481" s="72"/>
      <c r="B481" s="182" t="s">
        <v>244</v>
      </c>
      <c r="C481" s="182"/>
      <c r="D481" s="182"/>
      <c r="E481" s="33">
        <v>854</v>
      </c>
      <c r="F481" s="70" t="s">
        <v>230</v>
      </c>
      <c r="G481" s="70" t="s">
        <v>232</v>
      </c>
      <c r="H481" s="70" t="s">
        <v>236</v>
      </c>
      <c r="I481" s="70" t="s">
        <v>245</v>
      </c>
      <c r="J481" s="71">
        <f>171670+30</f>
        <v>171700</v>
      </c>
      <c r="K481" s="71"/>
      <c r="L481" s="71">
        <f t="shared" si="614"/>
        <v>171700</v>
      </c>
      <c r="M481" s="71"/>
      <c r="N481" s="71">
        <f t="shared" ref="N481" si="667">L481+M481</f>
        <v>171700</v>
      </c>
      <c r="O481" s="71"/>
      <c r="P481" s="71">
        <f t="shared" ref="P481" si="668">N481+O481</f>
        <v>171700</v>
      </c>
      <c r="Q481" s="71"/>
      <c r="R481" s="71">
        <f t="shared" ref="R481" si="669">P481+Q481</f>
        <v>171700</v>
      </c>
      <c r="S481" s="71"/>
      <c r="T481" s="71">
        <f t="shared" ref="T481" si="670">R481+S481</f>
        <v>171700</v>
      </c>
    </row>
    <row r="482" spans="1:20" s="1" customFormat="1" ht="12.75" hidden="1" x14ac:dyDescent="0.25">
      <c r="A482" s="72"/>
      <c r="B482" s="182" t="s">
        <v>246</v>
      </c>
      <c r="C482" s="182"/>
      <c r="D482" s="182"/>
      <c r="E482" s="33">
        <v>854</v>
      </c>
      <c r="F482" s="70" t="s">
        <v>230</v>
      </c>
      <c r="G482" s="70" t="s">
        <v>232</v>
      </c>
      <c r="H482" s="70" t="s">
        <v>236</v>
      </c>
      <c r="I482" s="70" t="s">
        <v>247</v>
      </c>
      <c r="J482" s="71">
        <f>J483+J484</f>
        <v>700</v>
      </c>
      <c r="K482" s="71">
        <f t="shared" ref="K482:T482" si="671">K483+K484</f>
        <v>0</v>
      </c>
      <c r="L482" s="71">
        <f t="shared" si="671"/>
        <v>700</v>
      </c>
      <c r="M482" s="71">
        <f t="shared" si="671"/>
        <v>0</v>
      </c>
      <c r="N482" s="71">
        <f t="shared" si="671"/>
        <v>700</v>
      </c>
      <c r="O482" s="71">
        <f t="shared" si="671"/>
        <v>0</v>
      </c>
      <c r="P482" s="71">
        <f t="shared" si="671"/>
        <v>700</v>
      </c>
      <c r="Q482" s="71">
        <f t="shared" si="671"/>
        <v>0</v>
      </c>
      <c r="R482" s="71">
        <f t="shared" si="671"/>
        <v>700</v>
      </c>
      <c r="S482" s="71">
        <f t="shared" si="671"/>
        <v>0</v>
      </c>
      <c r="T482" s="71">
        <f t="shared" si="671"/>
        <v>700</v>
      </c>
    </row>
    <row r="483" spans="1:20" s="1" customFormat="1" ht="25.5" hidden="1" x14ac:dyDescent="0.25">
      <c r="A483" s="72"/>
      <c r="B483" s="182" t="s">
        <v>248</v>
      </c>
      <c r="C483" s="182"/>
      <c r="D483" s="182"/>
      <c r="E483" s="33">
        <v>854</v>
      </c>
      <c r="F483" s="70" t="s">
        <v>230</v>
      </c>
      <c r="G483" s="70" t="s">
        <v>232</v>
      </c>
      <c r="H483" s="70" t="s">
        <v>236</v>
      </c>
      <c r="I483" s="70" t="s">
        <v>249</v>
      </c>
      <c r="J483" s="71"/>
      <c r="K483" s="71"/>
      <c r="L483" s="71">
        <f t="shared" si="614"/>
        <v>0</v>
      </c>
      <c r="M483" s="71"/>
      <c r="N483" s="71">
        <f t="shared" ref="N483:N484" si="672">L483+M483</f>
        <v>0</v>
      </c>
      <c r="O483" s="71"/>
      <c r="P483" s="71">
        <f t="shared" ref="P483:P484" si="673">N483+O483</f>
        <v>0</v>
      </c>
      <c r="Q483" s="71"/>
      <c r="R483" s="71">
        <f t="shared" ref="R483:R484" si="674">P483+Q483</f>
        <v>0</v>
      </c>
      <c r="S483" s="71"/>
      <c r="T483" s="71">
        <f t="shared" ref="T483:T484" si="675">R483+S483</f>
        <v>0</v>
      </c>
    </row>
    <row r="484" spans="1:20" s="1" customFormat="1" ht="12.75" hidden="1" x14ac:dyDescent="0.25">
      <c r="A484" s="72"/>
      <c r="B484" s="182" t="s">
        <v>250</v>
      </c>
      <c r="C484" s="182"/>
      <c r="D484" s="182"/>
      <c r="E484" s="33">
        <v>854</v>
      </c>
      <c r="F484" s="70" t="s">
        <v>230</v>
      </c>
      <c r="G484" s="70" t="s">
        <v>232</v>
      </c>
      <c r="H484" s="70" t="s">
        <v>236</v>
      </c>
      <c r="I484" s="70" t="s">
        <v>251</v>
      </c>
      <c r="J484" s="71">
        <v>700</v>
      </c>
      <c r="K484" s="71"/>
      <c r="L484" s="71">
        <f t="shared" si="614"/>
        <v>700</v>
      </c>
      <c r="M484" s="71"/>
      <c r="N484" s="71">
        <f t="shared" si="672"/>
        <v>700</v>
      </c>
      <c r="O484" s="71"/>
      <c r="P484" s="71">
        <f t="shared" si="673"/>
        <v>700</v>
      </c>
      <c r="Q484" s="71"/>
      <c r="R484" s="71">
        <f t="shared" si="674"/>
        <v>700</v>
      </c>
      <c r="S484" s="71"/>
      <c r="T484" s="71">
        <f t="shared" si="675"/>
        <v>700</v>
      </c>
    </row>
    <row r="485" spans="1:20" s="69" customFormat="1" ht="12.75" hidden="1" x14ac:dyDescent="0.25">
      <c r="A485" s="202" t="s">
        <v>265</v>
      </c>
      <c r="B485" s="203"/>
      <c r="C485" s="188"/>
      <c r="D485" s="188"/>
      <c r="E485" s="33">
        <v>854</v>
      </c>
      <c r="F485" s="67" t="s">
        <v>230</v>
      </c>
      <c r="G485" s="67" t="s">
        <v>266</v>
      </c>
      <c r="H485" s="67"/>
      <c r="I485" s="67"/>
      <c r="J485" s="68">
        <f>J486+J490</f>
        <v>316300</v>
      </c>
      <c r="K485" s="68">
        <f t="shared" ref="K485:T485" si="676">K486+K490</f>
        <v>70200</v>
      </c>
      <c r="L485" s="68">
        <f t="shared" si="676"/>
        <v>386500</v>
      </c>
      <c r="M485" s="68">
        <f t="shared" si="676"/>
        <v>0</v>
      </c>
      <c r="N485" s="68">
        <f t="shared" si="676"/>
        <v>386500</v>
      </c>
      <c r="O485" s="68">
        <f t="shared" si="676"/>
        <v>0</v>
      </c>
      <c r="P485" s="68">
        <f t="shared" si="676"/>
        <v>386500</v>
      </c>
      <c r="Q485" s="68">
        <f t="shared" si="676"/>
        <v>0</v>
      </c>
      <c r="R485" s="68">
        <f t="shared" si="676"/>
        <v>386500</v>
      </c>
      <c r="S485" s="68">
        <f t="shared" si="676"/>
        <v>0</v>
      </c>
      <c r="T485" s="68">
        <f t="shared" si="676"/>
        <v>386500</v>
      </c>
    </row>
    <row r="486" spans="1:20" s="1" customFormat="1" ht="12.75" hidden="1" x14ac:dyDescent="0.25">
      <c r="A486" s="224" t="s">
        <v>233</v>
      </c>
      <c r="B486" s="224"/>
      <c r="C486" s="182"/>
      <c r="D486" s="182"/>
      <c r="E486" s="33">
        <v>854</v>
      </c>
      <c r="F486" s="70" t="s">
        <v>230</v>
      </c>
      <c r="G486" s="70" t="s">
        <v>266</v>
      </c>
      <c r="H486" s="70" t="s">
        <v>254</v>
      </c>
      <c r="I486" s="70"/>
      <c r="J486" s="71">
        <f>J487</f>
        <v>298300</v>
      </c>
      <c r="K486" s="71">
        <f t="shared" ref="K486:T486" si="677">K487</f>
        <v>70200</v>
      </c>
      <c r="L486" s="71">
        <f t="shared" si="677"/>
        <v>368500</v>
      </c>
      <c r="M486" s="71">
        <f t="shared" si="677"/>
        <v>0</v>
      </c>
      <c r="N486" s="71">
        <f t="shared" si="677"/>
        <v>368500</v>
      </c>
      <c r="O486" s="71">
        <f t="shared" si="677"/>
        <v>0</v>
      </c>
      <c r="P486" s="71">
        <f t="shared" si="677"/>
        <v>368500</v>
      </c>
      <c r="Q486" s="71">
        <f t="shared" si="677"/>
        <v>0</v>
      </c>
      <c r="R486" s="71">
        <f t="shared" si="677"/>
        <v>368500</v>
      </c>
      <c r="S486" s="71">
        <f t="shared" si="677"/>
        <v>0</v>
      </c>
      <c r="T486" s="71">
        <f t="shared" si="677"/>
        <v>368500</v>
      </c>
    </row>
    <row r="487" spans="1:20" s="1" customFormat="1" ht="12.75" hidden="1" x14ac:dyDescent="0.25">
      <c r="A487" s="224" t="s">
        <v>267</v>
      </c>
      <c r="B487" s="224"/>
      <c r="C487" s="182"/>
      <c r="D487" s="182"/>
      <c r="E487" s="33">
        <v>854</v>
      </c>
      <c r="F487" s="70" t="s">
        <v>230</v>
      </c>
      <c r="G487" s="70" t="s">
        <v>266</v>
      </c>
      <c r="H487" s="70" t="s">
        <v>268</v>
      </c>
      <c r="I487" s="70"/>
      <c r="J487" s="71">
        <f t="shared" ref="J487:T488" si="678">J488</f>
        <v>298300</v>
      </c>
      <c r="K487" s="71">
        <f t="shared" si="678"/>
        <v>70200</v>
      </c>
      <c r="L487" s="71">
        <f t="shared" si="678"/>
        <v>368500</v>
      </c>
      <c r="M487" s="71">
        <f t="shared" si="678"/>
        <v>0</v>
      </c>
      <c r="N487" s="71">
        <f t="shared" si="678"/>
        <v>368500</v>
      </c>
      <c r="O487" s="71">
        <f t="shared" si="678"/>
        <v>0</v>
      </c>
      <c r="P487" s="71">
        <f t="shared" si="678"/>
        <v>368500</v>
      </c>
      <c r="Q487" s="71">
        <f t="shared" si="678"/>
        <v>0</v>
      </c>
      <c r="R487" s="71">
        <f t="shared" si="678"/>
        <v>368500</v>
      </c>
      <c r="S487" s="71">
        <f t="shared" si="678"/>
        <v>0</v>
      </c>
      <c r="T487" s="71">
        <f t="shared" si="678"/>
        <v>368500</v>
      </c>
    </row>
    <row r="488" spans="1:20" s="1" customFormat="1" ht="38.25" hidden="1" x14ac:dyDescent="0.25">
      <c r="A488" s="182"/>
      <c r="B488" s="182" t="s">
        <v>237</v>
      </c>
      <c r="C488" s="182"/>
      <c r="D488" s="182"/>
      <c r="E488" s="33">
        <v>854</v>
      </c>
      <c r="F488" s="70" t="s">
        <v>238</v>
      </c>
      <c r="G488" s="70" t="s">
        <v>266</v>
      </c>
      <c r="H488" s="70" t="s">
        <v>268</v>
      </c>
      <c r="I488" s="70" t="s">
        <v>239</v>
      </c>
      <c r="J488" s="71">
        <f t="shared" si="678"/>
        <v>298300</v>
      </c>
      <c r="K488" s="71">
        <f t="shared" si="678"/>
        <v>70200</v>
      </c>
      <c r="L488" s="71">
        <f t="shared" si="678"/>
        <v>368500</v>
      </c>
      <c r="M488" s="71">
        <f t="shared" si="678"/>
        <v>0</v>
      </c>
      <c r="N488" s="71">
        <f t="shared" si="678"/>
        <v>368500</v>
      </c>
      <c r="O488" s="71">
        <f t="shared" si="678"/>
        <v>0</v>
      </c>
      <c r="P488" s="71">
        <f t="shared" si="678"/>
        <v>368500</v>
      </c>
      <c r="Q488" s="71">
        <f t="shared" si="678"/>
        <v>0</v>
      </c>
      <c r="R488" s="71">
        <f t="shared" si="678"/>
        <v>368500</v>
      </c>
      <c r="S488" s="71">
        <f t="shared" si="678"/>
        <v>0</v>
      </c>
      <c r="T488" s="71">
        <f t="shared" si="678"/>
        <v>368500</v>
      </c>
    </row>
    <row r="489" spans="1:20" s="1" customFormat="1" ht="12.75" hidden="1" x14ac:dyDescent="0.25">
      <c r="A489" s="72"/>
      <c r="B489" s="186" t="s">
        <v>240</v>
      </c>
      <c r="C489" s="186"/>
      <c r="D489" s="186"/>
      <c r="E489" s="33">
        <v>854</v>
      </c>
      <c r="F489" s="70" t="s">
        <v>230</v>
      </c>
      <c r="G489" s="70" t="s">
        <v>266</v>
      </c>
      <c r="H489" s="70" t="s">
        <v>268</v>
      </c>
      <c r="I489" s="70" t="s">
        <v>241</v>
      </c>
      <c r="J489" s="71">
        <v>298300</v>
      </c>
      <c r="K489" s="71">
        <v>70200</v>
      </c>
      <c r="L489" s="71">
        <f t="shared" si="614"/>
        <v>368500</v>
      </c>
      <c r="M489" s="71"/>
      <c r="N489" s="71">
        <f t="shared" ref="N489" si="679">L489+M489</f>
        <v>368500</v>
      </c>
      <c r="O489" s="71"/>
      <c r="P489" s="71">
        <f t="shared" ref="P489" si="680">N489+O489</f>
        <v>368500</v>
      </c>
      <c r="Q489" s="71"/>
      <c r="R489" s="71">
        <f t="shared" ref="R489" si="681">P489+Q489</f>
        <v>368500</v>
      </c>
      <c r="S489" s="71"/>
      <c r="T489" s="71">
        <f t="shared" ref="T489" si="682">R489+S489</f>
        <v>368500</v>
      </c>
    </row>
    <row r="490" spans="1:20" s="1" customFormat="1" ht="12.75" hidden="1" x14ac:dyDescent="0.25">
      <c r="A490" s="224" t="s">
        <v>257</v>
      </c>
      <c r="B490" s="224"/>
      <c r="C490" s="182"/>
      <c r="D490" s="70" t="s">
        <v>230</v>
      </c>
      <c r="E490" s="33">
        <v>854</v>
      </c>
      <c r="F490" s="70" t="s">
        <v>230</v>
      </c>
      <c r="G490" s="70" t="s">
        <v>266</v>
      </c>
      <c r="H490" s="70" t="s">
        <v>258</v>
      </c>
      <c r="I490" s="70"/>
      <c r="J490" s="71">
        <f>J491</f>
        <v>18000</v>
      </c>
      <c r="K490" s="71">
        <f t="shared" ref="K490:T493" si="683">K491</f>
        <v>0</v>
      </c>
      <c r="L490" s="71">
        <f t="shared" si="683"/>
        <v>18000</v>
      </c>
      <c r="M490" s="71">
        <f t="shared" si="683"/>
        <v>0</v>
      </c>
      <c r="N490" s="71">
        <f t="shared" si="683"/>
        <v>18000</v>
      </c>
      <c r="O490" s="71">
        <f t="shared" si="683"/>
        <v>0</v>
      </c>
      <c r="P490" s="71">
        <f t="shared" si="683"/>
        <v>18000</v>
      </c>
      <c r="Q490" s="71">
        <f t="shared" si="683"/>
        <v>0</v>
      </c>
      <c r="R490" s="71">
        <f t="shared" si="683"/>
        <v>18000</v>
      </c>
      <c r="S490" s="71">
        <f t="shared" si="683"/>
        <v>0</v>
      </c>
      <c r="T490" s="71">
        <f t="shared" si="683"/>
        <v>18000</v>
      </c>
    </row>
    <row r="491" spans="1:20" s="1" customFormat="1" ht="12.75" hidden="1" x14ac:dyDescent="0.25">
      <c r="A491" s="206" t="s">
        <v>259</v>
      </c>
      <c r="B491" s="207"/>
      <c r="C491" s="182"/>
      <c r="D491" s="70" t="s">
        <v>230</v>
      </c>
      <c r="E491" s="33">
        <v>854</v>
      </c>
      <c r="F491" s="70" t="s">
        <v>230</v>
      </c>
      <c r="G491" s="70" t="s">
        <v>266</v>
      </c>
      <c r="H491" s="70" t="s">
        <v>260</v>
      </c>
      <c r="I491" s="70"/>
      <c r="J491" s="71">
        <f>J492</f>
        <v>18000</v>
      </c>
      <c r="K491" s="71">
        <f t="shared" si="683"/>
        <v>0</v>
      </c>
      <c r="L491" s="71">
        <f t="shared" si="683"/>
        <v>18000</v>
      </c>
      <c r="M491" s="71">
        <f t="shared" si="683"/>
        <v>0</v>
      </c>
      <c r="N491" s="71">
        <f t="shared" si="683"/>
        <v>18000</v>
      </c>
      <c r="O491" s="71">
        <f t="shared" si="683"/>
        <v>0</v>
      </c>
      <c r="P491" s="71">
        <f t="shared" si="683"/>
        <v>18000</v>
      </c>
      <c r="Q491" s="71">
        <f t="shared" si="683"/>
        <v>0</v>
      </c>
      <c r="R491" s="71">
        <f t="shared" si="683"/>
        <v>18000</v>
      </c>
      <c r="S491" s="71">
        <f t="shared" si="683"/>
        <v>0</v>
      </c>
      <c r="T491" s="71">
        <f t="shared" si="683"/>
        <v>18000</v>
      </c>
    </row>
    <row r="492" spans="1:20" s="1" customFormat="1" ht="12.75" hidden="1" x14ac:dyDescent="0.25">
      <c r="A492" s="224" t="s">
        <v>269</v>
      </c>
      <c r="B492" s="224"/>
      <c r="C492" s="182"/>
      <c r="D492" s="70" t="s">
        <v>230</v>
      </c>
      <c r="E492" s="33">
        <v>854</v>
      </c>
      <c r="F492" s="70" t="s">
        <v>238</v>
      </c>
      <c r="G492" s="70" t="s">
        <v>266</v>
      </c>
      <c r="H492" s="70" t="s">
        <v>270</v>
      </c>
      <c r="I492" s="70"/>
      <c r="J492" s="71">
        <f>J493</f>
        <v>18000</v>
      </c>
      <c r="K492" s="71">
        <f t="shared" si="683"/>
        <v>0</v>
      </c>
      <c r="L492" s="71">
        <f t="shared" si="683"/>
        <v>18000</v>
      </c>
      <c r="M492" s="71">
        <f t="shared" si="683"/>
        <v>0</v>
      </c>
      <c r="N492" s="71">
        <f t="shared" si="683"/>
        <v>18000</v>
      </c>
      <c r="O492" s="71">
        <f t="shared" si="683"/>
        <v>0</v>
      </c>
      <c r="P492" s="71">
        <f t="shared" si="683"/>
        <v>18000</v>
      </c>
      <c r="Q492" s="71">
        <f t="shared" si="683"/>
        <v>0</v>
      </c>
      <c r="R492" s="71">
        <f t="shared" si="683"/>
        <v>18000</v>
      </c>
      <c r="S492" s="71">
        <f t="shared" si="683"/>
        <v>0</v>
      </c>
      <c r="T492" s="71">
        <f t="shared" si="683"/>
        <v>18000</v>
      </c>
    </row>
    <row r="493" spans="1:20" s="1" customFormat="1" ht="12.75" hidden="1" x14ac:dyDescent="0.25">
      <c r="A493" s="72"/>
      <c r="B493" s="186" t="s">
        <v>242</v>
      </c>
      <c r="C493" s="186"/>
      <c r="D493" s="70" t="s">
        <v>230</v>
      </c>
      <c r="E493" s="33">
        <v>854</v>
      </c>
      <c r="F493" s="70" t="s">
        <v>230</v>
      </c>
      <c r="G493" s="70" t="s">
        <v>266</v>
      </c>
      <c r="H493" s="70" t="s">
        <v>270</v>
      </c>
      <c r="I493" s="70" t="s">
        <v>243</v>
      </c>
      <c r="J493" s="71">
        <f>J494</f>
        <v>18000</v>
      </c>
      <c r="K493" s="71">
        <f t="shared" si="683"/>
        <v>0</v>
      </c>
      <c r="L493" s="71">
        <f t="shared" si="683"/>
        <v>18000</v>
      </c>
      <c r="M493" s="71">
        <f t="shared" si="683"/>
        <v>0</v>
      </c>
      <c r="N493" s="71">
        <f t="shared" si="683"/>
        <v>18000</v>
      </c>
      <c r="O493" s="71">
        <f t="shared" si="683"/>
        <v>0</v>
      </c>
      <c r="P493" s="71">
        <f t="shared" si="683"/>
        <v>18000</v>
      </c>
      <c r="Q493" s="71">
        <f t="shared" si="683"/>
        <v>0</v>
      </c>
      <c r="R493" s="71">
        <f t="shared" si="683"/>
        <v>18000</v>
      </c>
      <c r="S493" s="71">
        <f t="shared" si="683"/>
        <v>0</v>
      </c>
      <c r="T493" s="71">
        <f t="shared" si="683"/>
        <v>18000</v>
      </c>
    </row>
    <row r="494" spans="1:20" s="1" customFormat="1" ht="25.5" hidden="1" x14ac:dyDescent="0.25">
      <c r="A494" s="72"/>
      <c r="B494" s="182" t="s">
        <v>244</v>
      </c>
      <c r="C494" s="182"/>
      <c r="D494" s="70" t="s">
        <v>230</v>
      </c>
      <c r="E494" s="33">
        <v>854</v>
      </c>
      <c r="F494" s="70" t="s">
        <v>230</v>
      </c>
      <c r="G494" s="70" t="s">
        <v>266</v>
      </c>
      <c r="H494" s="70" t="s">
        <v>270</v>
      </c>
      <c r="I494" s="70" t="s">
        <v>245</v>
      </c>
      <c r="J494" s="71">
        <v>18000</v>
      </c>
      <c r="K494" s="71"/>
      <c r="L494" s="71">
        <f>J494+K494</f>
        <v>18000</v>
      </c>
      <c r="M494" s="71"/>
      <c r="N494" s="71">
        <f>L494+M494</f>
        <v>18000</v>
      </c>
      <c r="O494" s="71"/>
      <c r="P494" s="71">
        <f>N494+O494</f>
        <v>18000</v>
      </c>
      <c r="Q494" s="71"/>
      <c r="R494" s="71">
        <f>P494+Q494</f>
        <v>18000</v>
      </c>
      <c r="S494" s="71"/>
      <c r="T494" s="71">
        <f>R494+S494</f>
        <v>18000</v>
      </c>
    </row>
    <row r="495" spans="1:20" s="1" customFormat="1" ht="16.5" customHeight="1" x14ac:dyDescent="0.25">
      <c r="A495" s="192"/>
      <c r="B495" s="195" t="s">
        <v>572</v>
      </c>
      <c r="C495" s="195"/>
      <c r="D495" s="195"/>
      <c r="E495" s="34"/>
      <c r="F495" s="67"/>
      <c r="G495" s="67"/>
      <c r="H495" s="67"/>
      <c r="I495" s="67"/>
      <c r="J495" s="68">
        <f t="shared" ref="J495:T495" si="684">J8+J206+J409+J473</f>
        <v>188253289.22999999</v>
      </c>
      <c r="K495" s="68">
        <f t="shared" si="684"/>
        <v>12956061</v>
      </c>
      <c r="L495" s="68">
        <f t="shared" si="684"/>
        <v>201209350.22999999</v>
      </c>
      <c r="M495" s="68">
        <f t="shared" si="684"/>
        <v>0</v>
      </c>
      <c r="N495" s="68">
        <f t="shared" si="684"/>
        <v>201209350.22999999</v>
      </c>
      <c r="O495" s="68">
        <f t="shared" si="684"/>
        <v>0</v>
      </c>
      <c r="P495" s="68">
        <f t="shared" si="684"/>
        <v>201209350.22999999</v>
      </c>
      <c r="Q495" s="68">
        <f t="shared" si="684"/>
        <v>11015827</v>
      </c>
      <c r="R495" s="68">
        <f t="shared" si="684"/>
        <v>212225177.22999999</v>
      </c>
      <c r="S495" s="68">
        <f t="shared" si="684"/>
        <v>1201083</v>
      </c>
      <c r="T495" s="68">
        <f t="shared" si="684"/>
        <v>213426260.22999999</v>
      </c>
    </row>
    <row r="496" spans="1:20" s="6" customFormat="1" ht="38.25" customHeight="1" x14ac:dyDescent="0.25">
      <c r="E496" s="114"/>
      <c r="H496" s="114"/>
      <c r="J496" s="115"/>
      <c r="K496" s="116"/>
      <c r="L496" s="115">
        <f t="shared" ref="L496:N496" si="685">L495-L497</f>
        <v>192428350.22999999</v>
      </c>
      <c r="M496" s="116"/>
      <c r="N496" s="115">
        <f t="shared" si="685"/>
        <v>192428350.22999999</v>
      </c>
      <c r="O496" s="116"/>
      <c r="P496" s="115">
        <f t="shared" ref="P496:R496" si="686">P495-P497</f>
        <v>192428350.22999999</v>
      </c>
      <c r="Q496" s="116"/>
      <c r="R496" s="115">
        <f t="shared" si="686"/>
        <v>0</v>
      </c>
      <c r="S496" s="116"/>
      <c r="T496" s="115">
        <f t="shared" ref="T496" si="687">T495-T497</f>
        <v>0</v>
      </c>
    </row>
    <row r="497" spans="2:20" s="6" customFormat="1" x14ac:dyDescent="0.25">
      <c r="B497" s="9"/>
      <c r="C497" s="9"/>
      <c r="D497" s="9"/>
      <c r="E497" s="10"/>
      <c r="F497" s="9"/>
      <c r="G497" s="9"/>
      <c r="H497" s="10"/>
      <c r="I497" s="9"/>
      <c r="J497" s="11">
        <f>[1]Функц.февр.!J454</f>
        <v>8781000</v>
      </c>
      <c r="K497" s="11">
        <f>[1]Функц.февр.!K454</f>
        <v>0</v>
      </c>
      <c r="L497" s="11">
        <f>[1]Функц.февр.!L454</f>
        <v>8781000</v>
      </c>
      <c r="M497" s="11">
        <f>[1]Функц.февр.!M454</f>
        <v>0</v>
      </c>
      <c r="N497" s="11">
        <f>[1]Функц.февр.!N454</f>
        <v>8781000</v>
      </c>
      <c r="O497" s="11">
        <f>[1]Функц.февр.!O454</f>
        <v>0</v>
      </c>
      <c r="P497" s="11">
        <f>[1]Функц.февр.!P454</f>
        <v>8781000</v>
      </c>
      <c r="Q497" s="11">
        <f>[1]Функц.февр.!Q454</f>
        <v>0</v>
      </c>
      <c r="R497" s="11">
        <f>'2.Функц.'!R471</f>
        <v>212225177.22999999</v>
      </c>
      <c r="S497" s="11"/>
      <c r="T497" s="11">
        <f>'2.Функц.'!T471</f>
        <v>213426260.22999999</v>
      </c>
    </row>
    <row r="498" spans="2:20" s="6" customFormat="1" x14ac:dyDescent="0.25">
      <c r="B498" s="9"/>
      <c r="C498" s="9"/>
      <c r="D498" s="9"/>
      <c r="E498" s="10"/>
      <c r="F498" s="9"/>
      <c r="G498" s="9"/>
      <c r="H498" s="10"/>
      <c r="I498" s="9"/>
      <c r="J498" s="9"/>
      <c r="K498" s="9"/>
      <c r="L498" s="9"/>
      <c r="M498" s="9"/>
      <c r="N498" s="9"/>
      <c r="O498" s="9"/>
      <c r="P498" s="9"/>
      <c r="Q498" s="9"/>
      <c r="R498" s="9"/>
      <c r="S498" s="9"/>
      <c r="T498" s="9"/>
    </row>
    <row r="499" spans="2:20" s="6" customFormat="1" x14ac:dyDescent="0.25">
      <c r="B499" s="9"/>
      <c r="C499" s="9"/>
      <c r="D499" s="9"/>
      <c r="E499" s="12"/>
      <c r="F499" s="13"/>
      <c r="G499" s="13"/>
      <c r="H499" s="12"/>
      <c r="I499" s="13"/>
      <c r="J499" s="11"/>
      <c r="K499" s="11"/>
      <c r="L499" s="11"/>
      <c r="M499" s="11"/>
      <c r="N499" s="11"/>
      <c r="O499" s="11"/>
      <c r="P499" s="11"/>
      <c r="Q499" s="11"/>
      <c r="R499" s="11"/>
      <c r="S499" s="11"/>
      <c r="T499" s="11"/>
    </row>
    <row r="500" spans="2:20" s="6" customFormat="1" x14ac:dyDescent="0.25">
      <c r="B500" s="9"/>
      <c r="C500" s="9"/>
      <c r="D500" s="9"/>
      <c r="E500" s="12"/>
      <c r="F500" s="13"/>
      <c r="G500" s="13"/>
      <c r="H500" s="12"/>
      <c r="I500" s="12"/>
      <c r="J500" s="11">
        <f>J495-J497</f>
        <v>179472289.22999999</v>
      </c>
      <c r="K500" s="11">
        <f t="shared" ref="K500:T500" si="688">K495-K497</f>
        <v>12956061</v>
      </c>
      <c r="L500" s="11">
        <f t="shared" si="688"/>
        <v>192428350.22999999</v>
      </c>
      <c r="M500" s="11">
        <f t="shared" si="688"/>
        <v>0</v>
      </c>
      <c r="N500" s="11">
        <f t="shared" si="688"/>
        <v>192428350.22999999</v>
      </c>
      <c r="O500" s="11">
        <f t="shared" si="688"/>
        <v>0</v>
      </c>
      <c r="P500" s="11">
        <f t="shared" si="688"/>
        <v>192428350.22999999</v>
      </c>
      <c r="Q500" s="11">
        <f t="shared" si="688"/>
        <v>11015827</v>
      </c>
      <c r="R500" s="11">
        <f>R495-R497</f>
        <v>0</v>
      </c>
      <c r="S500" s="11"/>
      <c r="T500" s="11">
        <f t="shared" si="688"/>
        <v>0</v>
      </c>
    </row>
    <row r="501" spans="2:20" s="6" customFormat="1" x14ac:dyDescent="0.25">
      <c r="B501" s="9"/>
      <c r="C501" s="9"/>
      <c r="D501" s="9"/>
      <c r="E501" s="12"/>
      <c r="F501" s="13"/>
      <c r="G501" s="13"/>
      <c r="H501" s="12"/>
      <c r="I501" s="12"/>
      <c r="J501" s="11"/>
      <c r="K501" s="11"/>
      <c r="L501" s="11"/>
      <c r="M501" s="11"/>
      <c r="N501" s="11"/>
      <c r="O501" s="11"/>
      <c r="P501" s="11"/>
      <c r="Q501" s="11"/>
      <c r="R501" s="11"/>
      <c r="S501" s="11"/>
      <c r="T501" s="11"/>
    </row>
    <row r="502" spans="2:20" s="6" customFormat="1" x14ac:dyDescent="0.25">
      <c r="B502" s="9"/>
      <c r="C502" s="9"/>
      <c r="D502" s="9"/>
      <c r="E502" s="12"/>
      <c r="F502" s="13"/>
      <c r="G502" s="13"/>
      <c r="H502" s="12"/>
      <c r="I502" s="12"/>
      <c r="J502" s="11"/>
      <c r="K502" s="11"/>
      <c r="L502" s="11"/>
      <c r="M502" s="11"/>
      <c r="N502" s="11"/>
      <c r="O502" s="11"/>
      <c r="P502" s="11"/>
      <c r="Q502" s="11"/>
      <c r="R502" s="11"/>
      <c r="S502" s="11"/>
      <c r="T502" s="11"/>
    </row>
    <row r="503" spans="2:20" s="6" customFormat="1" x14ac:dyDescent="0.25">
      <c r="B503" s="9"/>
      <c r="C503" s="9"/>
      <c r="D503" s="9"/>
      <c r="E503" s="12"/>
      <c r="F503" s="13"/>
      <c r="G503" s="13"/>
      <c r="H503" s="12"/>
      <c r="I503" s="12"/>
      <c r="J503" s="11"/>
      <c r="K503" s="11"/>
      <c r="L503" s="11"/>
      <c r="M503" s="11"/>
      <c r="N503" s="11"/>
      <c r="O503" s="11"/>
      <c r="P503" s="11"/>
      <c r="Q503" s="11"/>
      <c r="R503" s="11">
        <f>'1.Дох.'!I134-'3.Вед.'!R495</f>
        <v>-9074461</v>
      </c>
      <c r="S503" s="11"/>
      <c r="T503" s="11">
        <f>'1.Дох.'!K134-'3.Вед.'!T495</f>
        <v>-9074461</v>
      </c>
    </row>
    <row r="504" spans="2:20" s="6" customFormat="1" x14ac:dyDescent="0.25">
      <c r="B504" s="9"/>
      <c r="C504" s="9"/>
      <c r="D504" s="9"/>
      <c r="E504" s="12"/>
      <c r="F504" s="13"/>
      <c r="G504" s="13"/>
      <c r="H504" s="12"/>
      <c r="I504" s="12"/>
      <c r="J504" s="11"/>
      <c r="K504" s="11"/>
      <c r="L504" s="11"/>
      <c r="M504" s="11"/>
      <c r="N504" s="11"/>
      <c r="O504" s="11"/>
      <c r="P504" s="11"/>
      <c r="Q504" s="11"/>
      <c r="R504" s="11"/>
      <c r="S504" s="11"/>
      <c r="T504" s="11"/>
    </row>
    <row r="505" spans="2:20" s="6" customFormat="1" x14ac:dyDescent="0.25">
      <c r="B505" s="9"/>
      <c r="C505" s="9"/>
      <c r="D505" s="9"/>
      <c r="E505" s="12"/>
      <c r="F505" s="13"/>
      <c r="G505" s="13"/>
      <c r="H505" s="12"/>
      <c r="I505" s="12"/>
      <c r="J505" s="11"/>
      <c r="K505" s="11"/>
      <c r="L505" s="11"/>
      <c r="M505" s="11"/>
      <c r="N505" s="11"/>
      <c r="O505" s="11"/>
      <c r="P505" s="11"/>
      <c r="Q505" s="11"/>
      <c r="R505" s="11"/>
      <c r="S505" s="11"/>
      <c r="T505" s="11"/>
    </row>
    <row r="506" spans="2:20" s="6" customFormat="1" x14ac:dyDescent="0.25">
      <c r="B506" s="9"/>
      <c r="C506" s="9"/>
      <c r="D506" s="9"/>
      <c r="E506" s="12"/>
      <c r="F506" s="13"/>
      <c r="G506" s="13"/>
      <c r="H506" s="12"/>
      <c r="I506" s="12"/>
      <c r="J506" s="11"/>
      <c r="K506" s="11"/>
      <c r="L506" s="11"/>
      <c r="M506" s="11"/>
      <c r="N506" s="11"/>
      <c r="O506" s="11"/>
      <c r="P506" s="11"/>
      <c r="Q506" s="11"/>
      <c r="R506" s="11"/>
      <c r="S506" s="11"/>
      <c r="T506" s="11"/>
    </row>
    <row r="507" spans="2:20" s="6" customFormat="1" x14ac:dyDescent="0.25">
      <c r="B507" s="9"/>
      <c r="C507" s="9"/>
      <c r="D507" s="9"/>
      <c r="E507" s="12"/>
      <c r="F507" s="13"/>
      <c r="G507" s="13"/>
      <c r="H507" s="12"/>
      <c r="I507" s="12"/>
      <c r="J507" s="9"/>
      <c r="K507" s="9"/>
      <c r="L507" s="9"/>
      <c r="M507" s="9"/>
      <c r="N507" s="9"/>
      <c r="O507" s="9"/>
      <c r="P507" s="9"/>
      <c r="Q507" s="9"/>
      <c r="R507" s="9"/>
      <c r="S507" s="9"/>
      <c r="T507" s="9"/>
    </row>
    <row r="508" spans="2:20" s="6" customFormat="1" x14ac:dyDescent="0.25">
      <c r="B508" s="9"/>
      <c r="C508" s="9"/>
      <c r="D508" s="9"/>
      <c r="E508" s="12"/>
      <c r="F508" s="13"/>
      <c r="G508" s="13"/>
      <c r="H508" s="12"/>
      <c r="I508" s="12"/>
      <c r="J508" s="11"/>
      <c r="K508" s="11"/>
      <c r="L508" s="11"/>
      <c r="M508" s="11"/>
      <c r="N508" s="11"/>
      <c r="O508" s="11"/>
      <c r="P508" s="11"/>
      <c r="Q508" s="11"/>
      <c r="R508" s="11"/>
      <c r="S508" s="11"/>
      <c r="T508" s="11"/>
    </row>
    <row r="509" spans="2:20" s="6" customFormat="1" x14ac:dyDescent="0.25">
      <c r="B509" s="9"/>
      <c r="C509" s="9"/>
      <c r="D509" s="9"/>
      <c r="E509" s="12"/>
      <c r="F509" s="13"/>
      <c r="G509" s="13"/>
      <c r="H509" s="12"/>
      <c r="I509" s="13"/>
      <c r="J509" s="9"/>
      <c r="K509" s="9"/>
      <c r="L509" s="9"/>
      <c r="M509" s="9"/>
      <c r="N509" s="9"/>
      <c r="O509" s="9"/>
      <c r="P509" s="9"/>
      <c r="Q509" s="9"/>
      <c r="R509" s="9"/>
      <c r="S509" s="9"/>
      <c r="T509" s="9"/>
    </row>
    <row r="510" spans="2:20" s="6" customFormat="1" x14ac:dyDescent="0.25">
      <c r="B510" s="9"/>
      <c r="C510" s="9"/>
      <c r="D510" s="9"/>
      <c r="E510" s="12"/>
      <c r="F510" s="13"/>
      <c r="G510" s="13"/>
      <c r="H510" s="12"/>
      <c r="I510" s="13"/>
      <c r="J510" s="11"/>
      <c r="K510" s="11"/>
      <c r="L510" s="11"/>
      <c r="M510" s="11"/>
      <c r="N510" s="11"/>
      <c r="O510" s="11"/>
      <c r="P510" s="11"/>
      <c r="Q510" s="11"/>
      <c r="R510" s="11"/>
      <c r="S510" s="11"/>
      <c r="T510" s="11"/>
    </row>
    <row r="511" spans="2:20" s="6" customFormat="1" x14ac:dyDescent="0.25">
      <c r="B511" s="9"/>
      <c r="C511" s="9"/>
      <c r="D511" s="9"/>
      <c r="E511" s="12"/>
      <c r="F511" s="13"/>
      <c r="G511" s="13"/>
      <c r="H511" s="12"/>
      <c r="I511" s="13"/>
      <c r="J511" s="9"/>
      <c r="K511" s="9"/>
      <c r="L511" s="9"/>
      <c r="M511" s="9"/>
      <c r="N511" s="9"/>
      <c r="O511" s="9"/>
      <c r="P511" s="9"/>
      <c r="Q511" s="9"/>
      <c r="R511" s="9"/>
      <c r="S511" s="9"/>
      <c r="T511" s="9"/>
    </row>
    <row r="512" spans="2:20" s="6" customFormat="1" x14ac:dyDescent="0.25">
      <c r="B512" s="9"/>
      <c r="C512" s="9"/>
      <c r="D512" s="9"/>
      <c r="E512" s="12"/>
      <c r="F512" s="13"/>
      <c r="G512" s="13"/>
      <c r="H512" s="12"/>
      <c r="I512" s="13"/>
      <c r="J512" s="9"/>
      <c r="K512" s="9"/>
      <c r="L512" s="9"/>
      <c r="M512" s="9"/>
      <c r="N512" s="9"/>
      <c r="O512" s="9"/>
      <c r="P512" s="9"/>
      <c r="Q512" s="9"/>
      <c r="R512" s="9"/>
      <c r="S512" s="9"/>
      <c r="T512" s="9"/>
    </row>
    <row r="513" spans="2:20" s="6" customFormat="1" x14ac:dyDescent="0.25">
      <c r="B513" s="9"/>
      <c r="C513" s="9"/>
      <c r="D513" s="9"/>
      <c r="E513" s="12"/>
      <c r="F513" s="13"/>
      <c r="G513" s="13"/>
      <c r="H513" s="12"/>
      <c r="I513" s="13"/>
      <c r="J513" s="9"/>
      <c r="K513" s="9"/>
      <c r="L513" s="9"/>
      <c r="M513" s="9"/>
      <c r="N513" s="9"/>
      <c r="O513" s="9"/>
      <c r="P513" s="9"/>
      <c r="Q513" s="9"/>
      <c r="R513" s="9"/>
      <c r="S513" s="9"/>
      <c r="T513" s="9"/>
    </row>
    <row r="514" spans="2:20" s="6" customFormat="1" x14ac:dyDescent="0.25">
      <c r="B514" s="9"/>
      <c r="C514" s="9"/>
      <c r="D514" s="9"/>
      <c r="E514" s="12"/>
      <c r="F514" s="13"/>
      <c r="G514" s="13"/>
      <c r="H514" s="12"/>
      <c r="I514" s="13"/>
      <c r="J514" s="9"/>
      <c r="K514" s="9"/>
      <c r="L514" s="9"/>
      <c r="M514" s="9"/>
      <c r="N514" s="9"/>
      <c r="O514" s="9"/>
      <c r="P514" s="9"/>
      <c r="Q514" s="9"/>
      <c r="R514" s="9"/>
      <c r="S514" s="9"/>
      <c r="T514" s="9"/>
    </row>
    <row r="515" spans="2:20" s="6" customFormat="1" x14ac:dyDescent="0.25">
      <c r="B515" s="9"/>
      <c r="C515" s="9"/>
      <c r="D515" s="9"/>
      <c r="E515" s="12"/>
      <c r="F515" s="12"/>
      <c r="G515" s="12"/>
      <c r="H515" s="12"/>
      <c r="I515" s="13"/>
      <c r="J515" s="9"/>
      <c r="K515" s="9"/>
      <c r="L515" s="9"/>
      <c r="M515" s="9"/>
      <c r="N515" s="9"/>
      <c r="O515" s="9"/>
      <c r="P515" s="9"/>
      <c r="Q515" s="9"/>
      <c r="R515" s="9"/>
      <c r="S515" s="9"/>
      <c r="T515" s="9"/>
    </row>
    <row r="516" spans="2:20" s="6" customFormat="1" x14ac:dyDescent="0.25">
      <c r="B516" s="9"/>
      <c r="C516" s="9"/>
      <c r="D516" s="9"/>
      <c r="E516" s="12"/>
      <c r="F516" s="12"/>
      <c r="G516" s="12"/>
      <c r="H516" s="12"/>
      <c r="I516" s="13"/>
      <c r="J516" s="9"/>
      <c r="K516" s="9"/>
      <c r="L516" s="9"/>
      <c r="M516" s="9"/>
      <c r="N516" s="9"/>
      <c r="O516" s="9"/>
      <c r="P516" s="9"/>
      <c r="Q516" s="9"/>
      <c r="R516" s="9"/>
      <c r="S516" s="9"/>
      <c r="T516" s="9"/>
    </row>
    <row r="517" spans="2:20" s="6" customFormat="1" x14ac:dyDescent="0.25">
      <c r="E517" s="14"/>
      <c r="F517" s="14"/>
      <c r="G517" s="14"/>
      <c r="H517" s="14"/>
      <c r="I517" s="15"/>
    </row>
    <row r="518" spans="2:20" x14ac:dyDescent="0.25">
      <c r="E518" s="16"/>
      <c r="F518" s="16"/>
      <c r="G518" s="16"/>
      <c r="H518" s="16"/>
      <c r="I518" s="17"/>
    </row>
    <row r="519" spans="2:20" x14ac:dyDescent="0.25">
      <c r="E519" s="16"/>
      <c r="F519" s="16"/>
      <c r="G519" s="16"/>
      <c r="H519" s="16"/>
      <c r="I519" s="17"/>
    </row>
    <row r="520" spans="2:20" x14ac:dyDescent="0.25">
      <c r="H520" s="7"/>
    </row>
    <row r="521" spans="2:20" x14ac:dyDescent="0.25">
      <c r="H521" s="7"/>
    </row>
    <row r="522" spans="2:20" x14ac:dyDescent="0.25">
      <c r="F522"/>
      <c r="G522"/>
      <c r="H522" s="7"/>
    </row>
    <row r="523" spans="2:20" x14ac:dyDescent="0.25">
      <c r="F523"/>
      <c r="G523"/>
      <c r="H523" s="7"/>
    </row>
    <row r="524" spans="2:20" x14ac:dyDescent="0.25">
      <c r="F524"/>
      <c r="G524"/>
      <c r="H524" s="7"/>
    </row>
    <row r="525" spans="2:20" x14ac:dyDescent="0.25">
      <c r="F525"/>
      <c r="G525"/>
      <c r="H525" s="7"/>
    </row>
    <row r="526" spans="2:20" x14ac:dyDescent="0.25">
      <c r="F526"/>
      <c r="G526"/>
      <c r="H526" s="7"/>
    </row>
    <row r="527" spans="2:20" x14ac:dyDescent="0.25">
      <c r="F527"/>
      <c r="G527"/>
      <c r="H527" s="7"/>
    </row>
    <row r="528" spans="2:20" x14ac:dyDescent="0.25">
      <c r="F528"/>
      <c r="G528"/>
      <c r="H528" s="7"/>
    </row>
    <row r="529" spans="5:8" x14ac:dyDescent="0.25">
      <c r="F529"/>
      <c r="G529"/>
      <c r="H529" s="7"/>
    </row>
    <row r="530" spans="5:8" x14ac:dyDescent="0.25">
      <c r="F530"/>
      <c r="G530"/>
      <c r="H530" s="7"/>
    </row>
    <row r="531" spans="5:8" x14ac:dyDescent="0.25">
      <c r="F531"/>
      <c r="G531"/>
      <c r="H531" s="7"/>
    </row>
    <row r="532" spans="5:8" x14ac:dyDescent="0.25">
      <c r="F532"/>
      <c r="G532"/>
      <c r="H532" s="7"/>
    </row>
    <row r="533" spans="5:8" x14ac:dyDescent="0.25">
      <c r="F533"/>
      <c r="G533"/>
      <c r="H533" s="7"/>
    </row>
    <row r="534" spans="5:8" x14ac:dyDescent="0.25">
      <c r="F534"/>
      <c r="G534"/>
      <c r="H534" s="7"/>
    </row>
    <row r="535" spans="5:8" x14ac:dyDescent="0.25">
      <c r="E535"/>
      <c r="F535"/>
      <c r="G535"/>
      <c r="H535" s="7"/>
    </row>
    <row r="536" spans="5:8" x14ac:dyDescent="0.25">
      <c r="E536"/>
      <c r="F536"/>
      <c r="G536"/>
      <c r="H536" s="7"/>
    </row>
    <row r="537" spans="5:8" x14ac:dyDescent="0.25">
      <c r="E537"/>
      <c r="F537"/>
      <c r="G537"/>
      <c r="H537" s="7"/>
    </row>
    <row r="538" spans="5:8" x14ac:dyDescent="0.25">
      <c r="E538"/>
      <c r="F538"/>
      <c r="G538"/>
      <c r="H538" s="7"/>
    </row>
    <row r="539" spans="5:8" x14ac:dyDescent="0.25">
      <c r="E539"/>
      <c r="F539"/>
      <c r="G539"/>
      <c r="H539" s="7"/>
    </row>
    <row r="540" spans="5:8" x14ac:dyDescent="0.25">
      <c r="E540"/>
      <c r="H540" s="7"/>
    </row>
    <row r="541" spans="5:8" x14ac:dyDescent="0.25">
      <c r="E541"/>
      <c r="H541" s="7"/>
    </row>
    <row r="542" spans="5:8" x14ac:dyDescent="0.25">
      <c r="E542"/>
      <c r="H542" s="7"/>
    </row>
    <row r="543" spans="5:8" x14ac:dyDescent="0.25">
      <c r="E543"/>
      <c r="H543" s="7"/>
    </row>
    <row r="544" spans="5:8" x14ac:dyDescent="0.25">
      <c r="E544"/>
      <c r="H544" s="7"/>
    </row>
    <row r="545" spans="5:8" x14ac:dyDescent="0.25">
      <c r="E545"/>
      <c r="H545" s="7"/>
    </row>
    <row r="546" spans="5:8" x14ac:dyDescent="0.25">
      <c r="E546"/>
      <c r="H546" s="7"/>
    </row>
    <row r="547" spans="5:8" x14ac:dyDescent="0.25">
      <c r="E547"/>
      <c r="H547" s="7"/>
    </row>
    <row r="548" spans="5:8" x14ac:dyDescent="0.25">
      <c r="E548"/>
      <c r="F548"/>
      <c r="G548"/>
      <c r="H548" s="7"/>
    </row>
    <row r="549" spans="5:8" x14ac:dyDescent="0.25">
      <c r="E549"/>
      <c r="F549"/>
      <c r="G549"/>
      <c r="H549" s="7"/>
    </row>
    <row r="550" spans="5:8" x14ac:dyDescent="0.25">
      <c r="E550"/>
      <c r="F550"/>
      <c r="G550"/>
      <c r="H550" s="7"/>
    </row>
    <row r="551" spans="5:8" x14ac:dyDescent="0.25">
      <c r="E551"/>
      <c r="F551"/>
      <c r="G551"/>
      <c r="H551" s="7"/>
    </row>
    <row r="552" spans="5:8" x14ac:dyDescent="0.25">
      <c r="E552"/>
      <c r="F552"/>
      <c r="G552"/>
      <c r="H552" s="7"/>
    </row>
    <row r="553" spans="5:8" x14ac:dyDescent="0.25">
      <c r="E553"/>
      <c r="F553"/>
      <c r="G553"/>
      <c r="H553" s="7"/>
    </row>
    <row r="554" spans="5:8" x14ac:dyDescent="0.25">
      <c r="E554"/>
      <c r="H554" s="7"/>
    </row>
    <row r="555" spans="5:8" x14ac:dyDescent="0.25">
      <c r="E555"/>
      <c r="F555"/>
      <c r="G555"/>
      <c r="H555" s="7"/>
    </row>
    <row r="556" spans="5:8" x14ac:dyDescent="0.25">
      <c r="E556"/>
      <c r="H556" s="7"/>
    </row>
    <row r="557" spans="5:8" x14ac:dyDescent="0.25">
      <c r="E557"/>
      <c r="H557" s="7"/>
    </row>
    <row r="558" spans="5:8" x14ac:dyDescent="0.25">
      <c r="E558"/>
      <c r="H558" s="7"/>
    </row>
    <row r="559" spans="5:8" x14ac:dyDescent="0.25">
      <c r="E559"/>
      <c r="H559" s="7"/>
    </row>
    <row r="560" spans="5:8" x14ac:dyDescent="0.25">
      <c r="E560"/>
      <c r="H560" s="7"/>
    </row>
    <row r="561" spans="5:8" x14ac:dyDescent="0.25">
      <c r="E561"/>
      <c r="H561" s="7"/>
    </row>
  </sheetData>
  <mergeCells count="231">
    <mergeCell ref="A476:B476"/>
    <mergeCell ref="A477:B477"/>
    <mergeCell ref="A485:B485"/>
    <mergeCell ref="A486:B486"/>
    <mergeCell ref="A487:B487"/>
    <mergeCell ref="A490:B490"/>
    <mergeCell ref="A491:B491"/>
    <mergeCell ref="A492:B492"/>
    <mergeCell ref="A429:B429"/>
    <mergeCell ref="A430:B430"/>
    <mergeCell ref="A436:B436"/>
    <mergeCell ref="A437:B437"/>
    <mergeCell ref="A443:B443"/>
    <mergeCell ref="A444:B444"/>
    <mergeCell ref="A448:B448"/>
    <mergeCell ref="A455:B455"/>
    <mergeCell ref="A462:B462"/>
    <mergeCell ref="A473:B473"/>
    <mergeCell ref="A474:B474"/>
    <mergeCell ref="A475:B475"/>
    <mergeCell ref="A459:B459"/>
    <mergeCell ref="A445:B445"/>
    <mergeCell ref="A456:B456"/>
    <mergeCell ref="A451:B451"/>
    <mergeCell ref="A383:B383"/>
    <mergeCell ref="A386:B386"/>
    <mergeCell ref="A391:B391"/>
    <mergeCell ref="A397:B397"/>
    <mergeCell ref="A398:B398"/>
    <mergeCell ref="A399:B399"/>
    <mergeCell ref="A409:B409"/>
    <mergeCell ref="A422:B422"/>
    <mergeCell ref="A423:B423"/>
    <mergeCell ref="A396:B396"/>
    <mergeCell ref="A404:B404"/>
    <mergeCell ref="A387:B387"/>
    <mergeCell ref="A421:B421"/>
    <mergeCell ref="A410:B410"/>
    <mergeCell ref="A413:B413"/>
    <mergeCell ref="A411:B411"/>
    <mergeCell ref="A412:B412"/>
    <mergeCell ref="A334:B334"/>
    <mergeCell ref="A337:B337"/>
    <mergeCell ref="A342:B342"/>
    <mergeCell ref="A343:B343"/>
    <mergeCell ref="A344:B344"/>
    <mergeCell ref="A325:B325"/>
    <mergeCell ref="A330:B330"/>
    <mergeCell ref="A326:B326"/>
    <mergeCell ref="A327:B327"/>
    <mergeCell ref="A247:B247"/>
    <mergeCell ref="A250:B250"/>
    <mergeCell ref="A253:B253"/>
    <mergeCell ref="A268:B268"/>
    <mergeCell ref="A286:B286"/>
    <mergeCell ref="A302:B302"/>
    <mergeCell ref="A315:B315"/>
    <mergeCell ref="A318:B318"/>
    <mergeCell ref="A333:B333"/>
    <mergeCell ref="A305:B305"/>
    <mergeCell ref="A310:B310"/>
    <mergeCell ref="A321:B321"/>
    <mergeCell ref="A322:B322"/>
    <mergeCell ref="A179:B179"/>
    <mergeCell ref="A180:B180"/>
    <mergeCell ref="A183:B183"/>
    <mergeCell ref="A202:B202"/>
    <mergeCell ref="A203:B203"/>
    <mergeCell ref="A206:B206"/>
    <mergeCell ref="A238:B238"/>
    <mergeCell ref="A241:B241"/>
    <mergeCell ref="A243:B243"/>
    <mergeCell ref="A188:B188"/>
    <mergeCell ref="A189:B189"/>
    <mergeCell ref="A191:B191"/>
    <mergeCell ref="A207:B207"/>
    <mergeCell ref="A208:B208"/>
    <mergeCell ref="A186:B186"/>
    <mergeCell ref="A187:B187"/>
    <mergeCell ref="A192:B192"/>
    <mergeCell ref="A194:B194"/>
    <mergeCell ref="A209:B209"/>
    <mergeCell ref="A210:B210"/>
    <mergeCell ref="A195:B195"/>
    <mergeCell ref="A200:B200"/>
    <mergeCell ref="A201:B201"/>
    <mergeCell ref="A230:B230"/>
    <mergeCell ref="A134:B134"/>
    <mergeCell ref="A137:B137"/>
    <mergeCell ref="A138:B138"/>
    <mergeCell ref="A144:B144"/>
    <mergeCell ref="A149:B149"/>
    <mergeCell ref="A154:B154"/>
    <mergeCell ref="A131:B131"/>
    <mergeCell ref="A148:B148"/>
    <mergeCell ref="A161:B161"/>
    <mergeCell ref="A156:B156"/>
    <mergeCell ref="A139:B139"/>
    <mergeCell ref="A147:B147"/>
    <mergeCell ref="A155:B155"/>
    <mergeCell ref="A12:B12"/>
    <mergeCell ref="A20:B20"/>
    <mergeCell ref="A23:B23"/>
    <mergeCell ref="A24:B24"/>
    <mergeCell ref="A25:B25"/>
    <mergeCell ref="A7:B7"/>
    <mergeCell ref="A8:B8"/>
    <mergeCell ref="A9:B9"/>
    <mergeCell ref="A10:B10"/>
    <mergeCell ref="A11:B11"/>
    <mergeCell ref="A37:B37"/>
    <mergeCell ref="A38:B38"/>
    <mergeCell ref="A44:B44"/>
    <mergeCell ref="A28:B28"/>
    <mergeCell ref="A31:B31"/>
    <mergeCell ref="A32:B32"/>
    <mergeCell ref="A33:B33"/>
    <mergeCell ref="A36:B36"/>
    <mergeCell ref="A60:B60"/>
    <mergeCell ref="A54:B54"/>
    <mergeCell ref="A57:B57"/>
    <mergeCell ref="A47:B47"/>
    <mergeCell ref="A48:B48"/>
    <mergeCell ref="A49:B49"/>
    <mergeCell ref="A61:B61"/>
    <mergeCell ref="A62:B62"/>
    <mergeCell ref="A63:B63"/>
    <mergeCell ref="A82:B82"/>
    <mergeCell ref="A71:B71"/>
    <mergeCell ref="A76:B76"/>
    <mergeCell ref="A79:B79"/>
    <mergeCell ref="A106:B106"/>
    <mergeCell ref="A110:B110"/>
    <mergeCell ref="A69:B69"/>
    <mergeCell ref="A70:B70"/>
    <mergeCell ref="A74:B74"/>
    <mergeCell ref="A75:B75"/>
    <mergeCell ref="A83:B83"/>
    <mergeCell ref="A84:B84"/>
    <mergeCell ref="A85:B85"/>
    <mergeCell ref="A90:B90"/>
    <mergeCell ref="A91:B91"/>
    <mergeCell ref="A111:B111"/>
    <mergeCell ref="A101:B101"/>
    <mergeCell ref="A102:B102"/>
    <mergeCell ref="A96:B96"/>
    <mergeCell ref="A97:B97"/>
    <mergeCell ref="A109:B109"/>
    <mergeCell ref="A114:B114"/>
    <mergeCell ref="A129:B129"/>
    <mergeCell ref="A130:B130"/>
    <mergeCell ref="A119:B119"/>
    <mergeCell ref="A123:B123"/>
    <mergeCell ref="A118:B118"/>
    <mergeCell ref="A127:B127"/>
    <mergeCell ref="A128:B128"/>
    <mergeCell ref="A171:B171"/>
    <mergeCell ref="A172:B172"/>
    <mergeCell ref="A175:B175"/>
    <mergeCell ref="A178:B178"/>
    <mergeCell ref="A164:B164"/>
    <mergeCell ref="A167:B167"/>
    <mergeCell ref="A168:B168"/>
    <mergeCell ref="A173:B173"/>
    <mergeCell ref="A174:B174"/>
    <mergeCell ref="A216:B216"/>
    <mergeCell ref="A224:B224"/>
    <mergeCell ref="A213:B213"/>
    <mergeCell ref="A214:B214"/>
    <mergeCell ref="A215:B215"/>
    <mergeCell ref="A217:B217"/>
    <mergeCell ref="A220:B220"/>
    <mergeCell ref="A223:B223"/>
    <mergeCell ref="A225:B225"/>
    <mergeCell ref="A362:B362"/>
    <mergeCell ref="A368:B368"/>
    <mergeCell ref="A371:B371"/>
    <mergeCell ref="A372:B372"/>
    <mergeCell ref="A373:B373"/>
    <mergeCell ref="A377:B377"/>
    <mergeCell ref="A235:B235"/>
    <mergeCell ref="A256:B256"/>
    <mergeCell ref="A259:B259"/>
    <mergeCell ref="A262:B262"/>
    <mergeCell ref="A242:B242"/>
    <mergeCell ref="A301:B301"/>
    <mergeCell ref="A276:B276"/>
    <mergeCell ref="A279:B279"/>
    <mergeCell ref="A283:B283"/>
    <mergeCell ref="A265:B265"/>
    <mergeCell ref="A269:B269"/>
    <mergeCell ref="A273:B273"/>
    <mergeCell ref="A287:B287"/>
    <mergeCell ref="A290:B290"/>
    <mergeCell ref="A296:B296"/>
    <mergeCell ref="A297:B297"/>
    <mergeCell ref="A300:B300"/>
    <mergeCell ref="A244:B244"/>
    <mergeCell ref="A452:B452"/>
    <mergeCell ref="A457:B457"/>
    <mergeCell ref="A458:B458"/>
    <mergeCell ref="A468:B468"/>
    <mergeCell ref="A469:B469"/>
    <mergeCell ref="A470:B470"/>
    <mergeCell ref="A441:B441"/>
    <mergeCell ref="A442:B442"/>
    <mergeCell ref="A438:B438"/>
    <mergeCell ref="E3:Q3"/>
    <mergeCell ref="E1:Q1"/>
    <mergeCell ref="A270:B270"/>
    <mergeCell ref="A293:B293"/>
    <mergeCell ref="A431:B431"/>
    <mergeCell ref="A434:B434"/>
    <mergeCell ref="A435:B435"/>
    <mergeCell ref="A424:B424"/>
    <mergeCell ref="A427:B427"/>
    <mergeCell ref="A428:B428"/>
    <mergeCell ref="A5:T5"/>
    <mergeCell ref="E4:T4"/>
    <mergeCell ref="E2:T2"/>
    <mergeCell ref="A357:B357"/>
    <mergeCell ref="A355:B355"/>
    <mergeCell ref="A356:B356"/>
    <mergeCell ref="A338:B338"/>
    <mergeCell ref="A339:B339"/>
    <mergeCell ref="A347:B347"/>
    <mergeCell ref="A382:B382"/>
    <mergeCell ref="A374:B374"/>
    <mergeCell ref="A380:B380"/>
    <mergeCell ref="A381:B381"/>
    <mergeCell ref="A365:B365"/>
  </mergeCells>
  <pageMargins left="0.70866141732283472" right="0.51181102362204722" top="0.19685039370078741" bottom="0.19685039370078741"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9"/>
  <sheetViews>
    <sheetView tabSelected="1" workbookViewId="0">
      <selection activeCell="U2" sqref="U2"/>
    </sheetView>
  </sheetViews>
  <sheetFormatPr defaultRowHeight="12.75" x14ac:dyDescent="0.2"/>
  <cols>
    <col min="1" max="1" width="1.42578125" style="18" customWidth="1"/>
    <col min="2" max="2" width="66.140625" style="19" customWidth="1"/>
    <col min="3" max="7" width="3.85546875" style="19" customWidth="1"/>
    <col min="8" max="8" width="10.140625" style="19" customWidth="1"/>
    <col min="9" max="9" width="4.7109375" style="18" customWidth="1"/>
    <col min="10" max="10" width="14.42578125" style="18" hidden="1" customWidth="1"/>
    <col min="11" max="11" width="13.5703125" style="18" hidden="1" customWidth="1"/>
    <col min="12" max="12" width="14.5703125" style="18" hidden="1" customWidth="1"/>
    <col min="13" max="13" width="13.5703125" style="18" hidden="1" customWidth="1"/>
    <col min="14" max="14" width="14.5703125" style="18" hidden="1" customWidth="1"/>
    <col min="15" max="15" width="13.5703125" style="18" hidden="1" customWidth="1"/>
    <col min="16" max="16" width="14.5703125" style="18" hidden="1" customWidth="1"/>
    <col min="17" max="17" width="13.5703125" style="18" hidden="1" customWidth="1"/>
    <col min="18" max="18" width="14.5703125" style="18" hidden="1" customWidth="1"/>
    <col min="19" max="19" width="15.140625" style="18" customWidth="1"/>
    <col min="20" max="20" width="14.5703125" style="18" hidden="1" customWidth="1"/>
    <col min="21" max="16384" width="9.140625" style="18"/>
  </cols>
  <sheetData>
    <row r="1" spans="1:20" ht="12.75" customHeight="1" x14ac:dyDescent="0.2">
      <c r="C1" s="222" t="s">
        <v>650</v>
      </c>
      <c r="D1" s="222"/>
      <c r="E1" s="222"/>
      <c r="F1" s="222"/>
      <c r="G1" s="222"/>
      <c r="H1" s="222"/>
      <c r="I1" s="222"/>
      <c r="J1" s="222"/>
      <c r="K1" s="222"/>
      <c r="L1" s="222"/>
      <c r="M1" s="222"/>
    </row>
    <row r="2" spans="1:20" ht="57.75" customHeight="1" x14ac:dyDescent="0.2">
      <c r="C2" s="223" t="s">
        <v>6</v>
      </c>
      <c r="D2" s="223"/>
      <c r="E2" s="223"/>
      <c r="F2" s="223"/>
      <c r="G2" s="223"/>
      <c r="H2" s="223"/>
      <c r="I2" s="223"/>
      <c r="J2" s="223"/>
      <c r="K2" s="223"/>
      <c r="L2" s="223"/>
      <c r="M2" s="223"/>
      <c r="N2" s="223"/>
      <c r="O2" s="223"/>
      <c r="P2" s="223"/>
      <c r="Q2" s="223"/>
      <c r="R2" s="223"/>
      <c r="S2" s="223"/>
      <c r="T2" s="223"/>
    </row>
    <row r="3" spans="1:20" s="8" customFormat="1" ht="10.5" customHeight="1" x14ac:dyDescent="0.25">
      <c r="A3" s="20" t="s">
        <v>7</v>
      </c>
      <c r="B3" s="21" t="s">
        <v>7</v>
      </c>
      <c r="C3" s="243" t="s">
        <v>651</v>
      </c>
      <c r="D3" s="243"/>
      <c r="E3" s="243"/>
      <c r="F3" s="243"/>
      <c r="G3" s="243"/>
      <c r="H3" s="243"/>
      <c r="I3" s="243"/>
      <c r="J3" s="243"/>
      <c r="K3" s="243"/>
      <c r="L3" s="243"/>
      <c r="M3" s="243"/>
      <c r="N3" s="167"/>
      <c r="O3" s="167"/>
      <c r="P3" s="167"/>
      <c r="Q3" s="167"/>
      <c r="R3" s="167"/>
      <c r="S3" s="167"/>
      <c r="T3" s="167"/>
    </row>
    <row r="4" spans="1:20" s="8" customFormat="1" ht="42.75" customHeight="1" x14ac:dyDescent="0.25">
      <c r="A4" s="20"/>
      <c r="B4" s="21"/>
      <c r="C4" s="223" t="s">
        <v>4</v>
      </c>
      <c r="D4" s="223"/>
      <c r="E4" s="223"/>
      <c r="F4" s="223"/>
      <c r="G4" s="223"/>
      <c r="H4" s="223"/>
      <c r="I4" s="223"/>
      <c r="J4" s="223"/>
      <c r="K4" s="223"/>
      <c r="L4" s="223"/>
      <c r="M4" s="223"/>
      <c r="N4" s="223"/>
      <c r="O4" s="223"/>
      <c r="P4" s="223"/>
      <c r="Q4" s="223"/>
      <c r="R4" s="223"/>
      <c r="S4" s="223"/>
      <c r="T4" s="223"/>
    </row>
    <row r="5" spans="1:20" s="8" customFormat="1" ht="30.75" customHeight="1" x14ac:dyDescent="0.25">
      <c r="A5" s="241" t="s">
        <v>9</v>
      </c>
      <c r="B5" s="241"/>
      <c r="C5" s="241"/>
      <c r="D5" s="241"/>
      <c r="E5" s="241"/>
      <c r="F5" s="241"/>
      <c r="G5" s="241"/>
      <c r="H5" s="241"/>
      <c r="I5" s="241"/>
      <c r="J5" s="241"/>
      <c r="K5" s="241"/>
      <c r="L5" s="241"/>
      <c r="M5" s="241"/>
      <c r="N5" s="241"/>
      <c r="O5" s="241"/>
      <c r="P5" s="241"/>
      <c r="Q5" s="241"/>
      <c r="R5" s="241"/>
      <c r="S5" s="241"/>
      <c r="T5" s="241"/>
    </row>
    <row r="6" spans="1:20" s="8" customFormat="1" ht="9.75" customHeight="1" x14ac:dyDescent="0.25">
      <c r="B6" s="168"/>
      <c r="C6" s="168"/>
      <c r="D6" s="168"/>
      <c r="E6" s="168"/>
      <c r="F6" s="168"/>
      <c r="G6" s="168"/>
      <c r="H6" s="168"/>
      <c r="I6" s="168"/>
      <c r="J6" s="168"/>
      <c r="K6" s="168"/>
      <c r="M6" s="169" t="s">
        <v>646</v>
      </c>
      <c r="O6" s="169" t="s">
        <v>646</v>
      </c>
      <c r="Q6" s="169" t="s">
        <v>646</v>
      </c>
      <c r="S6" s="169" t="s">
        <v>646</v>
      </c>
    </row>
    <row r="7" spans="1:20" s="120" customFormat="1" ht="22.5" customHeight="1" x14ac:dyDescent="0.25">
      <c r="A7" s="244" t="s">
        <v>12</v>
      </c>
      <c r="B7" s="244"/>
      <c r="C7" s="117" t="s">
        <v>590</v>
      </c>
      <c r="D7" s="117" t="s">
        <v>591</v>
      </c>
      <c r="E7" s="117" t="s">
        <v>592</v>
      </c>
      <c r="F7" s="117" t="s">
        <v>573</v>
      </c>
      <c r="G7" s="117" t="s">
        <v>574</v>
      </c>
      <c r="H7" s="118" t="s">
        <v>575</v>
      </c>
      <c r="I7" s="119" t="s">
        <v>576</v>
      </c>
      <c r="J7" s="153" t="s">
        <v>577</v>
      </c>
      <c r="K7" s="99" t="s">
        <v>593</v>
      </c>
      <c r="L7" s="153" t="s">
        <v>578</v>
      </c>
      <c r="M7" s="99" t="s">
        <v>594</v>
      </c>
      <c r="N7" s="153" t="s">
        <v>578</v>
      </c>
      <c r="O7" s="99" t="s">
        <v>595</v>
      </c>
      <c r="P7" s="153" t="s">
        <v>619</v>
      </c>
      <c r="Q7" s="99" t="s">
        <v>647</v>
      </c>
      <c r="R7" s="153" t="s">
        <v>227</v>
      </c>
      <c r="S7" s="196" t="s">
        <v>654</v>
      </c>
      <c r="T7" s="153" t="s">
        <v>631</v>
      </c>
    </row>
    <row r="8" spans="1:20" s="8" customFormat="1" hidden="1" x14ac:dyDescent="0.25">
      <c r="A8" s="245" t="s">
        <v>596</v>
      </c>
      <c r="B8" s="245"/>
      <c r="C8" s="121" t="s">
        <v>597</v>
      </c>
      <c r="D8" s="121" t="s">
        <v>598</v>
      </c>
      <c r="E8" s="121" t="s">
        <v>599</v>
      </c>
      <c r="F8" s="121" t="s">
        <v>600</v>
      </c>
      <c r="G8" s="121" t="s">
        <v>601</v>
      </c>
      <c r="H8" s="122" t="s">
        <v>602</v>
      </c>
      <c r="I8" s="123" t="s">
        <v>603</v>
      </c>
      <c r="J8" s="163" t="s">
        <v>604</v>
      </c>
      <c r="K8" s="39">
        <v>10</v>
      </c>
      <c r="L8" s="39">
        <v>11</v>
      </c>
      <c r="M8" s="39">
        <v>9</v>
      </c>
      <c r="N8" s="39">
        <v>11</v>
      </c>
      <c r="O8" s="39">
        <v>9</v>
      </c>
      <c r="P8" s="39">
        <v>11</v>
      </c>
      <c r="Q8" s="39">
        <v>9</v>
      </c>
      <c r="R8" s="39">
        <v>11</v>
      </c>
      <c r="S8" s="39">
        <v>9</v>
      </c>
      <c r="T8" s="39">
        <v>11</v>
      </c>
    </row>
    <row r="9" spans="1:20" s="8" customFormat="1" ht="27" customHeight="1" x14ac:dyDescent="0.25">
      <c r="A9" s="246" t="s">
        <v>605</v>
      </c>
      <c r="B9" s="247"/>
      <c r="C9" s="124" t="s">
        <v>230</v>
      </c>
      <c r="D9" s="124"/>
      <c r="E9" s="125" t="s">
        <v>7</v>
      </c>
      <c r="F9" s="126" t="s">
        <v>7</v>
      </c>
      <c r="G9" s="125" t="s">
        <v>7</v>
      </c>
      <c r="H9" s="125" t="s">
        <v>7</v>
      </c>
      <c r="I9" s="127" t="s">
        <v>7</v>
      </c>
      <c r="J9" s="128">
        <f t="shared" ref="J9:P9" si="0">J10+J185+J192+J200</f>
        <v>29139540</v>
      </c>
      <c r="K9" s="128">
        <f t="shared" si="0"/>
        <v>9908141</v>
      </c>
      <c r="L9" s="128">
        <f t="shared" si="0"/>
        <v>39047681</v>
      </c>
      <c r="M9" s="128">
        <f t="shared" si="0"/>
        <v>-183536</v>
      </c>
      <c r="N9" s="128">
        <f t="shared" si="0"/>
        <v>38864145</v>
      </c>
      <c r="O9" s="128">
        <f t="shared" si="0"/>
        <v>0</v>
      </c>
      <c r="P9" s="128">
        <f t="shared" si="0"/>
        <v>38864145</v>
      </c>
      <c r="Q9" s="128">
        <f>Q10+Q185+Q192+Q200</f>
        <v>9562490</v>
      </c>
      <c r="R9" s="128">
        <f>R10+R185+R192+R200+R207</f>
        <v>48426635</v>
      </c>
      <c r="S9" s="128">
        <f t="shared" ref="S9:T9" si="1">S10+S185+S192+S200+S207</f>
        <v>512000</v>
      </c>
      <c r="T9" s="128">
        <f t="shared" si="1"/>
        <v>48938635</v>
      </c>
    </row>
    <row r="10" spans="1:20" s="8" customFormat="1" ht="25.5" customHeight="1" x14ac:dyDescent="0.25">
      <c r="A10" s="248" t="s">
        <v>606</v>
      </c>
      <c r="B10" s="248"/>
      <c r="C10" s="129" t="s">
        <v>230</v>
      </c>
      <c r="D10" s="129" t="s">
        <v>230</v>
      </c>
      <c r="E10" s="130"/>
      <c r="F10" s="131"/>
      <c r="G10" s="130"/>
      <c r="H10" s="130"/>
      <c r="I10" s="132"/>
      <c r="J10" s="133">
        <f>J11</f>
        <v>29139540</v>
      </c>
      <c r="K10" s="133">
        <f t="shared" ref="K10:T10" si="2">K11</f>
        <v>9488141</v>
      </c>
      <c r="L10" s="133">
        <f t="shared" si="2"/>
        <v>38627681</v>
      </c>
      <c r="M10" s="133">
        <f t="shared" si="2"/>
        <v>-183536</v>
      </c>
      <c r="N10" s="133">
        <f t="shared" si="2"/>
        <v>38444145</v>
      </c>
      <c r="O10" s="133">
        <f t="shared" si="2"/>
        <v>0</v>
      </c>
      <c r="P10" s="133">
        <f t="shared" si="2"/>
        <v>38444145</v>
      </c>
      <c r="Q10" s="133">
        <f t="shared" si="2"/>
        <v>9562490</v>
      </c>
      <c r="R10" s="133">
        <f t="shared" si="2"/>
        <v>48006635</v>
      </c>
      <c r="S10" s="133">
        <f t="shared" si="2"/>
        <v>12000</v>
      </c>
      <c r="T10" s="133">
        <f t="shared" si="2"/>
        <v>48018635</v>
      </c>
    </row>
    <row r="11" spans="1:20" s="97" customFormat="1" x14ac:dyDescent="0.25">
      <c r="A11" s="249" t="s">
        <v>584</v>
      </c>
      <c r="B11" s="250"/>
      <c r="C11" s="134" t="s">
        <v>230</v>
      </c>
      <c r="D11" s="134" t="s">
        <v>230</v>
      </c>
      <c r="E11" s="135">
        <v>851</v>
      </c>
      <c r="F11" s="136"/>
      <c r="G11" s="136"/>
      <c r="H11" s="136"/>
      <c r="I11" s="136"/>
      <c r="J11" s="137">
        <f t="shared" ref="J11:T11" si="3">J12+J58+J72+J88+J106+J150+J179</f>
        <v>29139540</v>
      </c>
      <c r="K11" s="137">
        <f t="shared" si="3"/>
        <v>9488141</v>
      </c>
      <c r="L11" s="137">
        <f t="shared" si="3"/>
        <v>38627681</v>
      </c>
      <c r="M11" s="137">
        <f t="shared" si="3"/>
        <v>-183536</v>
      </c>
      <c r="N11" s="137">
        <f t="shared" si="3"/>
        <v>38444145</v>
      </c>
      <c r="O11" s="137">
        <f t="shared" si="3"/>
        <v>0</v>
      </c>
      <c r="P11" s="137">
        <f t="shared" si="3"/>
        <v>38444145</v>
      </c>
      <c r="Q11" s="137">
        <f t="shared" si="3"/>
        <v>9562490</v>
      </c>
      <c r="R11" s="137">
        <f t="shared" si="3"/>
        <v>48006635</v>
      </c>
      <c r="S11" s="137">
        <f t="shared" si="3"/>
        <v>12000</v>
      </c>
      <c r="T11" s="137">
        <f t="shared" si="3"/>
        <v>48018635</v>
      </c>
    </row>
    <row r="12" spans="1:20" s="69" customFormat="1" hidden="1" x14ac:dyDescent="0.25">
      <c r="A12" s="228" t="s">
        <v>229</v>
      </c>
      <c r="B12" s="228"/>
      <c r="C12" s="85" t="s">
        <v>230</v>
      </c>
      <c r="D12" s="85" t="s">
        <v>230</v>
      </c>
      <c r="E12" s="34">
        <v>851</v>
      </c>
      <c r="F12" s="67" t="s">
        <v>230</v>
      </c>
      <c r="G12" s="67"/>
      <c r="H12" s="67"/>
      <c r="I12" s="67"/>
      <c r="J12" s="68">
        <f>J13+J34</f>
        <v>12604700</v>
      </c>
      <c r="K12" s="68">
        <f t="shared" ref="K12:T12" si="4">K13+K34</f>
        <v>2044100</v>
      </c>
      <c r="L12" s="68">
        <f t="shared" si="4"/>
        <v>14648800</v>
      </c>
      <c r="M12" s="68">
        <f t="shared" si="4"/>
        <v>0</v>
      </c>
      <c r="N12" s="68">
        <f t="shared" si="4"/>
        <v>14648800</v>
      </c>
      <c r="O12" s="68">
        <f t="shared" si="4"/>
        <v>0</v>
      </c>
      <c r="P12" s="68">
        <f t="shared" si="4"/>
        <v>14648800</v>
      </c>
      <c r="Q12" s="68">
        <f t="shared" si="4"/>
        <v>0</v>
      </c>
      <c r="R12" s="68">
        <f t="shared" si="4"/>
        <v>14648800</v>
      </c>
      <c r="S12" s="68">
        <f t="shared" si="4"/>
        <v>2170300</v>
      </c>
      <c r="T12" s="68">
        <f t="shared" si="4"/>
        <v>16819100</v>
      </c>
    </row>
    <row r="13" spans="1:20" s="69" customFormat="1" ht="39" hidden="1" customHeight="1" x14ac:dyDescent="0.25">
      <c r="A13" s="228" t="s">
        <v>252</v>
      </c>
      <c r="B13" s="228"/>
      <c r="C13" s="85" t="s">
        <v>230</v>
      </c>
      <c r="D13" s="85" t="s">
        <v>230</v>
      </c>
      <c r="E13" s="34">
        <v>851</v>
      </c>
      <c r="F13" s="67" t="s">
        <v>230</v>
      </c>
      <c r="G13" s="67" t="s">
        <v>253</v>
      </c>
      <c r="H13" s="67"/>
      <c r="I13" s="67"/>
      <c r="J13" s="68">
        <f>J14+J26</f>
        <v>10257700</v>
      </c>
      <c r="K13" s="68">
        <f t="shared" ref="K13:T13" si="5">K14+K26</f>
        <v>1494100</v>
      </c>
      <c r="L13" s="68">
        <f t="shared" si="5"/>
        <v>11751800</v>
      </c>
      <c r="M13" s="68">
        <f t="shared" si="5"/>
        <v>0</v>
      </c>
      <c r="N13" s="68">
        <f t="shared" si="5"/>
        <v>11751800</v>
      </c>
      <c r="O13" s="68">
        <f t="shared" si="5"/>
        <v>0</v>
      </c>
      <c r="P13" s="68">
        <f t="shared" si="5"/>
        <v>11751800</v>
      </c>
      <c r="Q13" s="68">
        <f t="shared" si="5"/>
        <v>0</v>
      </c>
      <c r="R13" s="68">
        <f t="shared" si="5"/>
        <v>11751800</v>
      </c>
      <c r="S13" s="68">
        <f t="shared" si="5"/>
        <v>0</v>
      </c>
      <c r="T13" s="68">
        <f t="shared" si="5"/>
        <v>11751800</v>
      </c>
    </row>
    <row r="14" spans="1:20" s="1" customFormat="1" ht="26.25" hidden="1" customHeight="1" x14ac:dyDescent="0.25">
      <c r="A14" s="224" t="s">
        <v>233</v>
      </c>
      <c r="B14" s="224"/>
      <c r="C14" s="45" t="s">
        <v>230</v>
      </c>
      <c r="D14" s="45" t="s">
        <v>230</v>
      </c>
      <c r="E14" s="33">
        <v>851</v>
      </c>
      <c r="F14" s="70" t="s">
        <v>230</v>
      </c>
      <c r="G14" s="70" t="s">
        <v>253</v>
      </c>
      <c r="H14" s="70" t="s">
        <v>254</v>
      </c>
      <c r="I14" s="70"/>
      <c r="J14" s="71">
        <f>J15+J23</f>
        <v>10238700</v>
      </c>
      <c r="K14" s="71">
        <f t="shared" ref="K14:T14" si="6">K15+K23</f>
        <v>1494100</v>
      </c>
      <c r="L14" s="71">
        <f t="shared" si="6"/>
        <v>11732800</v>
      </c>
      <c r="M14" s="71">
        <f t="shared" si="6"/>
        <v>0</v>
      </c>
      <c r="N14" s="71">
        <f t="shared" si="6"/>
        <v>11732800</v>
      </c>
      <c r="O14" s="71">
        <f t="shared" si="6"/>
        <v>0</v>
      </c>
      <c r="P14" s="71">
        <f t="shared" si="6"/>
        <v>11732800</v>
      </c>
      <c r="Q14" s="71">
        <f t="shared" si="6"/>
        <v>0</v>
      </c>
      <c r="R14" s="71">
        <f t="shared" si="6"/>
        <v>11732800</v>
      </c>
      <c r="S14" s="71">
        <f t="shared" si="6"/>
        <v>0</v>
      </c>
      <c r="T14" s="71">
        <f t="shared" si="6"/>
        <v>11732800</v>
      </c>
    </row>
    <row r="15" spans="1:20" s="1" customFormat="1" hidden="1" x14ac:dyDescent="0.25">
      <c r="A15" s="224" t="s">
        <v>235</v>
      </c>
      <c r="B15" s="224"/>
      <c r="C15" s="45" t="s">
        <v>230</v>
      </c>
      <c r="D15" s="45" t="s">
        <v>230</v>
      </c>
      <c r="E15" s="33">
        <v>851</v>
      </c>
      <c r="F15" s="70" t="s">
        <v>230</v>
      </c>
      <c r="G15" s="70" t="s">
        <v>253</v>
      </c>
      <c r="H15" s="70" t="s">
        <v>236</v>
      </c>
      <c r="I15" s="70"/>
      <c r="J15" s="71">
        <f>J16+J18+J20</f>
        <v>9520900</v>
      </c>
      <c r="K15" s="71">
        <f t="shared" ref="K15:T15" si="7">K16+K18+K20</f>
        <v>1266000</v>
      </c>
      <c r="L15" s="71">
        <f t="shared" si="7"/>
        <v>10786900</v>
      </c>
      <c r="M15" s="71">
        <f t="shared" si="7"/>
        <v>0</v>
      </c>
      <c r="N15" s="71">
        <f t="shared" si="7"/>
        <v>10786900</v>
      </c>
      <c r="O15" s="71">
        <f t="shared" si="7"/>
        <v>0</v>
      </c>
      <c r="P15" s="71">
        <f t="shared" si="7"/>
        <v>10786900</v>
      </c>
      <c r="Q15" s="71">
        <f t="shared" si="7"/>
        <v>0</v>
      </c>
      <c r="R15" s="71">
        <f t="shared" si="7"/>
        <v>10786900</v>
      </c>
      <c r="S15" s="71">
        <f t="shared" si="7"/>
        <v>0</v>
      </c>
      <c r="T15" s="71">
        <f t="shared" si="7"/>
        <v>10786900</v>
      </c>
    </row>
    <row r="16" spans="1:20" s="1" customFormat="1" ht="25.5" hidden="1" x14ac:dyDescent="0.25">
      <c r="A16" s="154"/>
      <c r="B16" s="154" t="s">
        <v>237</v>
      </c>
      <c r="C16" s="45" t="s">
        <v>230</v>
      </c>
      <c r="D16" s="45" t="s">
        <v>230</v>
      </c>
      <c r="E16" s="33">
        <v>851</v>
      </c>
      <c r="F16" s="70" t="s">
        <v>238</v>
      </c>
      <c r="G16" s="70" t="s">
        <v>253</v>
      </c>
      <c r="H16" s="70" t="s">
        <v>236</v>
      </c>
      <c r="I16" s="70" t="s">
        <v>239</v>
      </c>
      <c r="J16" s="71">
        <f>J17</f>
        <v>6346500</v>
      </c>
      <c r="K16" s="71">
        <f t="shared" ref="K16:T16" si="8">K17</f>
        <v>924000</v>
      </c>
      <c r="L16" s="71">
        <f t="shared" si="8"/>
        <v>7270500</v>
      </c>
      <c r="M16" s="71">
        <f t="shared" si="8"/>
        <v>0</v>
      </c>
      <c r="N16" s="71">
        <f t="shared" si="8"/>
        <v>7270500</v>
      </c>
      <c r="O16" s="71">
        <f t="shared" si="8"/>
        <v>0</v>
      </c>
      <c r="P16" s="71">
        <f t="shared" si="8"/>
        <v>7270500</v>
      </c>
      <c r="Q16" s="71">
        <f t="shared" si="8"/>
        <v>0</v>
      </c>
      <c r="R16" s="71">
        <f t="shared" si="8"/>
        <v>7270500</v>
      </c>
      <c r="S16" s="71">
        <f t="shared" si="8"/>
        <v>0</v>
      </c>
      <c r="T16" s="71">
        <f t="shared" si="8"/>
        <v>7270500</v>
      </c>
    </row>
    <row r="17" spans="1:20" s="1" customFormat="1" ht="15" hidden="1" customHeight="1" x14ac:dyDescent="0.25">
      <c r="A17" s="72"/>
      <c r="B17" s="160" t="s">
        <v>240</v>
      </c>
      <c r="C17" s="45" t="s">
        <v>230</v>
      </c>
      <c r="D17" s="45" t="s">
        <v>230</v>
      </c>
      <c r="E17" s="33">
        <v>851</v>
      </c>
      <c r="F17" s="70" t="s">
        <v>230</v>
      </c>
      <c r="G17" s="70" t="s">
        <v>253</v>
      </c>
      <c r="H17" s="70" t="s">
        <v>236</v>
      </c>
      <c r="I17" s="70" t="s">
        <v>241</v>
      </c>
      <c r="J17" s="71">
        <f>6346456+44</f>
        <v>6346500</v>
      </c>
      <c r="K17" s="71">
        <v>924000</v>
      </c>
      <c r="L17" s="71">
        <f t="shared" ref="L17:L79" si="9">J17+K17</f>
        <v>7270500</v>
      </c>
      <c r="M17" s="71"/>
      <c r="N17" s="71">
        <f t="shared" ref="N17" si="10">L17+M17</f>
        <v>7270500</v>
      </c>
      <c r="O17" s="71"/>
      <c r="P17" s="71">
        <f t="shared" ref="P17" si="11">N17+O17</f>
        <v>7270500</v>
      </c>
      <c r="Q17" s="71"/>
      <c r="R17" s="71">
        <f t="shared" ref="R17" si="12">P17+Q17</f>
        <v>7270500</v>
      </c>
      <c r="S17" s="71"/>
      <c r="T17" s="71">
        <f t="shared" ref="T17" si="13">R17+S17</f>
        <v>7270500</v>
      </c>
    </row>
    <row r="18" spans="1:20" s="1" customFormat="1" ht="15.75" hidden="1" customHeight="1" x14ac:dyDescent="0.25">
      <c r="A18" s="72"/>
      <c r="B18" s="160" t="s">
        <v>242</v>
      </c>
      <c r="C18" s="45" t="s">
        <v>230</v>
      </c>
      <c r="D18" s="45" t="s">
        <v>230</v>
      </c>
      <c r="E18" s="33">
        <v>851</v>
      </c>
      <c r="F18" s="70" t="s">
        <v>230</v>
      </c>
      <c r="G18" s="70" t="s">
        <v>253</v>
      </c>
      <c r="H18" s="70" t="s">
        <v>236</v>
      </c>
      <c r="I18" s="70" t="s">
        <v>243</v>
      </c>
      <c r="J18" s="71">
        <f>J19</f>
        <v>2929800</v>
      </c>
      <c r="K18" s="71">
        <f t="shared" ref="K18:T18" si="14">K19</f>
        <v>342000</v>
      </c>
      <c r="L18" s="71">
        <f t="shared" si="14"/>
        <v>3271800</v>
      </c>
      <c r="M18" s="71">
        <f t="shared" si="14"/>
        <v>0</v>
      </c>
      <c r="N18" s="71">
        <f t="shared" si="14"/>
        <v>3271800</v>
      </c>
      <c r="O18" s="71">
        <f t="shared" si="14"/>
        <v>0</v>
      </c>
      <c r="P18" s="71">
        <f t="shared" si="14"/>
        <v>3271800</v>
      </c>
      <c r="Q18" s="71">
        <f t="shared" si="14"/>
        <v>0</v>
      </c>
      <c r="R18" s="71">
        <f t="shared" si="14"/>
        <v>3271800</v>
      </c>
      <c r="S18" s="71">
        <f t="shared" si="14"/>
        <v>0</v>
      </c>
      <c r="T18" s="71">
        <f t="shared" si="14"/>
        <v>3271800</v>
      </c>
    </row>
    <row r="19" spans="1:20" s="1" customFormat="1" ht="15.75" hidden="1" customHeight="1" x14ac:dyDescent="0.25">
      <c r="A19" s="72"/>
      <c r="B19" s="154" t="s">
        <v>244</v>
      </c>
      <c r="C19" s="45" t="s">
        <v>230</v>
      </c>
      <c r="D19" s="45" t="s">
        <v>230</v>
      </c>
      <c r="E19" s="33">
        <v>851</v>
      </c>
      <c r="F19" s="70" t="s">
        <v>230</v>
      </c>
      <c r="G19" s="70" t="s">
        <v>253</v>
      </c>
      <c r="H19" s="70" t="s">
        <v>236</v>
      </c>
      <c r="I19" s="70" t="s">
        <v>245</v>
      </c>
      <c r="J19" s="71">
        <f>2929767+33</f>
        <v>2929800</v>
      </c>
      <c r="K19" s="71">
        <v>342000</v>
      </c>
      <c r="L19" s="71">
        <f t="shared" si="9"/>
        <v>3271800</v>
      </c>
      <c r="M19" s="71"/>
      <c r="N19" s="71">
        <f t="shared" ref="N19" si="15">L19+M19</f>
        <v>3271800</v>
      </c>
      <c r="O19" s="71"/>
      <c r="P19" s="71">
        <f t="shared" ref="P19" si="16">N19+O19</f>
        <v>3271800</v>
      </c>
      <c r="Q19" s="71"/>
      <c r="R19" s="71">
        <f t="shared" ref="R19" si="17">P19+Q19</f>
        <v>3271800</v>
      </c>
      <c r="S19" s="71"/>
      <c r="T19" s="71">
        <f t="shared" ref="T19" si="18">R19+S19</f>
        <v>3271800</v>
      </c>
    </row>
    <row r="20" spans="1:20" s="1" customFormat="1" hidden="1" x14ac:dyDescent="0.25">
      <c r="A20" s="72"/>
      <c r="B20" s="154" t="s">
        <v>246</v>
      </c>
      <c r="C20" s="45" t="s">
        <v>230</v>
      </c>
      <c r="D20" s="45" t="s">
        <v>230</v>
      </c>
      <c r="E20" s="33">
        <v>851</v>
      </c>
      <c r="F20" s="70" t="s">
        <v>230</v>
      </c>
      <c r="G20" s="70" t="s">
        <v>253</v>
      </c>
      <c r="H20" s="70" t="s">
        <v>236</v>
      </c>
      <c r="I20" s="70" t="s">
        <v>247</v>
      </c>
      <c r="J20" s="71">
        <f>J21+J22</f>
        <v>244600</v>
      </c>
      <c r="K20" s="71">
        <f t="shared" ref="K20:T20" si="19">K21+K22</f>
        <v>0</v>
      </c>
      <c r="L20" s="71">
        <f t="shared" si="19"/>
        <v>244600</v>
      </c>
      <c r="M20" s="71">
        <f t="shared" si="19"/>
        <v>0</v>
      </c>
      <c r="N20" s="71">
        <f t="shared" si="19"/>
        <v>244600</v>
      </c>
      <c r="O20" s="71">
        <f t="shared" si="19"/>
        <v>0</v>
      </c>
      <c r="P20" s="71">
        <f t="shared" si="19"/>
        <v>244600</v>
      </c>
      <c r="Q20" s="71">
        <f t="shared" si="19"/>
        <v>0</v>
      </c>
      <c r="R20" s="71">
        <f t="shared" si="19"/>
        <v>244600</v>
      </c>
      <c r="S20" s="71">
        <f t="shared" si="19"/>
        <v>0</v>
      </c>
      <c r="T20" s="71">
        <f t="shared" si="19"/>
        <v>244600</v>
      </c>
    </row>
    <row r="21" spans="1:20" s="1" customFormat="1" hidden="1" x14ac:dyDescent="0.25">
      <c r="A21" s="72"/>
      <c r="B21" s="154" t="s">
        <v>248</v>
      </c>
      <c r="C21" s="45" t="s">
        <v>230</v>
      </c>
      <c r="D21" s="45" t="s">
        <v>230</v>
      </c>
      <c r="E21" s="33">
        <v>851</v>
      </c>
      <c r="F21" s="70" t="s">
        <v>230</v>
      </c>
      <c r="G21" s="70" t="s">
        <v>253</v>
      </c>
      <c r="H21" s="70" t="s">
        <v>236</v>
      </c>
      <c r="I21" s="70" t="s">
        <v>249</v>
      </c>
      <c r="J21" s="71">
        <v>150000</v>
      </c>
      <c r="K21" s="71"/>
      <c r="L21" s="71">
        <f t="shared" si="9"/>
        <v>150000</v>
      </c>
      <c r="M21" s="71"/>
      <c r="N21" s="71">
        <f t="shared" ref="N21:N22" si="20">L21+M21</f>
        <v>150000</v>
      </c>
      <c r="O21" s="71"/>
      <c r="P21" s="71">
        <f t="shared" ref="P21:P22" si="21">N21+O21</f>
        <v>150000</v>
      </c>
      <c r="Q21" s="71"/>
      <c r="R21" s="71">
        <f t="shared" ref="R21:R22" si="22">P21+Q21</f>
        <v>150000</v>
      </c>
      <c r="S21" s="71"/>
      <c r="T21" s="71">
        <f t="shared" ref="T21:T22" si="23">R21+S21</f>
        <v>150000</v>
      </c>
    </row>
    <row r="22" spans="1:20" s="1" customFormat="1" hidden="1" x14ac:dyDescent="0.25">
      <c r="A22" s="72"/>
      <c r="B22" s="154" t="s">
        <v>250</v>
      </c>
      <c r="C22" s="45" t="s">
        <v>230</v>
      </c>
      <c r="D22" s="45" t="s">
        <v>230</v>
      </c>
      <c r="E22" s="33">
        <v>851</v>
      </c>
      <c r="F22" s="70" t="s">
        <v>230</v>
      </c>
      <c r="G22" s="70" t="s">
        <v>253</v>
      </c>
      <c r="H22" s="70" t="s">
        <v>236</v>
      </c>
      <c r="I22" s="70" t="s">
        <v>251</v>
      </c>
      <c r="J22" s="71">
        <v>94600</v>
      </c>
      <c r="K22" s="71"/>
      <c r="L22" s="71">
        <f t="shared" si="9"/>
        <v>94600</v>
      </c>
      <c r="M22" s="71"/>
      <c r="N22" s="71">
        <f t="shared" si="20"/>
        <v>94600</v>
      </c>
      <c r="O22" s="71"/>
      <c r="P22" s="71">
        <f t="shared" si="21"/>
        <v>94600</v>
      </c>
      <c r="Q22" s="71"/>
      <c r="R22" s="71">
        <f t="shared" si="22"/>
        <v>94600</v>
      </c>
      <c r="S22" s="71"/>
      <c r="T22" s="71">
        <f t="shared" si="23"/>
        <v>94600</v>
      </c>
    </row>
    <row r="23" spans="1:20" s="1" customFormat="1" ht="12.75" hidden="1" customHeight="1" x14ac:dyDescent="0.25">
      <c r="A23" s="224" t="s">
        <v>255</v>
      </c>
      <c r="B23" s="224"/>
      <c r="C23" s="45" t="s">
        <v>230</v>
      </c>
      <c r="D23" s="45" t="s">
        <v>230</v>
      </c>
      <c r="E23" s="33">
        <v>851</v>
      </c>
      <c r="F23" s="70" t="s">
        <v>230</v>
      </c>
      <c r="G23" s="70" t="s">
        <v>253</v>
      </c>
      <c r="H23" s="70" t="s">
        <v>256</v>
      </c>
      <c r="I23" s="70"/>
      <c r="J23" s="71">
        <f t="shared" ref="J23:T24" si="24">J24</f>
        <v>717800</v>
      </c>
      <c r="K23" s="71">
        <f t="shared" si="24"/>
        <v>228100</v>
      </c>
      <c r="L23" s="71">
        <f t="shared" si="24"/>
        <v>945900</v>
      </c>
      <c r="M23" s="71">
        <f t="shared" si="24"/>
        <v>0</v>
      </c>
      <c r="N23" s="71">
        <f t="shared" si="24"/>
        <v>945900</v>
      </c>
      <c r="O23" s="71">
        <f t="shared" si="24"/>
        <v>0</v>
      </c>
      <c r="P23" s="71">
        <f t="shared" si="24"/>
        <v>945900</v>
      </c>
      <c r="Q23" s="71">
        <f t="shared" si="24"/>
        <v>0</v>
      </c>
      <c r="R23" s="71">
        <f t="shared" si="24"/>
        <v>945900</v>
      </c>
      <c r="S23" s="71">
        <f t="shared" si="24"/>
        <v>0</v>
      </c>
      <c r="T23" s="71">
        <f t="shared" si="24"/>
        <v>945900</v>
      </c>
    </row>
    <row r="24" spans="1:20" s="1" customFormat="1" ht="25.5" hidden="1" x14ac:dyDescent="0.25">
      <c r="A24" s="154"/>
      <c r="B24" s="154" t="s">
        <v>237</v>
      </c>
      <c r="C24" s="45" t="s">
        <v>230</v>
      </c>
      <c r="D24" s="45" t="s">
        <v>230</v>
      </c>
      <c r="E24" s="33">
        <v>851</v>
      </c>
      <c r="F24" s="70" t="s">
        <v>238</v>
      </c>
      <c r="G24" s="70" t="s">
        <v>253</v>
      </c>
      <c r="H24" s="70" t="s">
        <v>256</v>
      </c>
      <c r="I24" s="70" t="s">
        <v>239</v>
      </c>
      <c r="J24" s="71">
        <f t="shared" si="24"/>
        <v>717800</v>
      </c>
      <c r="K24" s="71">
        <f t="shared" si="24"/>
        <v>228100</v>
      </c>
      <c r="L24" s="71">
        <f t="shared" si="24"/>
        <v>945900</v>
      </c>
      <c r="M24" s="71">
        <f t="shared" si="24"/>
        <v>0</v>
      </c>
      <c r="N24" s="71">
        <f t="shared" si="24"/>
        <v>945900</v>
      </c>
      <c r="O24" s="71">
        <f t="shared" si="24"/>
        <v>0</v>
      </c>
      <c r="P24" s="71">
        <f t="shared" si="24"/>
        <v>945900</v>
      </c>
      <c r="Q24" s="71">
        <f t="shared" si="24"/>
        <v>0</v>
      </c>
      <c r="R24" s="71">
        <f t="shared" si="24"/>
        <v>945900</v>
      </c>
      <c r="S24" s="71">
        <f t="shared" si="24"/>
        <v>0</v>
      </c>
      <c r="T24" s="71">
        <f t="shared" si="24"/>
        <v>945900</v>
      </c>
    </row>
    <row r="25" spans="1:20" s="1" customFormat="1" hidden="1" x14ac:dyDescent="0.25">
      <c r="A25" s="72"/>
      <c r="B25" s="160" t="s">
        <v>240</v>
      </c>
      <c r="C25" s="45" t="s">
        <v>230</v>
      </c>
      <c r="D25" s="45" t="s">
        <v>230</v>
      </c>
      <c r="E25" s="33">
        <v>851</v>
      </c>
      <c r="F25" s="70" t="s">
        <v>230</v>
      </c>
      <c r="G25" s="70" t="s">
        <v>253</v>
      </c>
      <c r="H25" s="70" t="s">
        <v>256</v>
      </c>
      <c r="I25" s="70" t="s">
        <v>241</v>
      </c>
      <c r="J25" s="71">
        <f>717741+59</f>
        <v>717800</v>
      </c>
      <c r="K25" s="71">
        <v>228100</v>
      </c>
      <c r="L25" s="71">
        <f t="shared" si="9"/>
        <v>945900</v>
      </c>
      <c r="M25" s="71"/>
      <c r="N25" s="71">
        <f t="shared" ref="N25" si="25">L25+M25</f>
        <v>945900</v>
      </c>
      <c r="O25" s="71"/>
      <c r="P25" s="71">
        <f t="shared" ref="P25" si="26">N25+O25</f>
        <v>945900</v>
      </c>
      <c r="Q25" s="71"/>
      <c r="R25" s="71">
        <f t="shared" ref="R25" si="27">P25+Q25</f>
        <v>945900</v>
      </c>
      <c r="S25" s="71"/>
      <c r="T25" s="71">
        <f t="shared" ref="T25" si="28">R25+S25</f>
        <v>945900</v>
      </c>
    </row>
    <row r="26" spans="1:20" s="1" customFormat="1" ht="12.75" hidden="1" customHeight="1" x14ac:dyDescent="0.25">
      <c r="A26" s="224" t="s">
        <v>257</v>
      </c>
      <c r="B26" s="224"/>
      <c r="C26" s="45" t="s">
        <v>230</v>
      </c>
      <c r="D26" s="45" t="s">
        <v>230</v>
      </c>
      <c r="E26" s="33">
        <v>851</v>
      </c>
      <c r="F26" s="70" t="s">
        <v>230</v>
      </c>
      <c r="G26" s="70" t="s">
        <v>253</v>
      </c>
      <c r="H26" s="70" t="s">
        <v>258</v>
      </c>
      <c r="I26" s="70"/>
      <c r="J26" s="71">
        <f>J27</f>
        <v>19000</v>
      </c>
      <c r="K26" s="71">
        <f t="shared" ref="K26:T26" si="29">K27</f>
        <v>0</v>
      </c>
      <c r="L26" s="71">
        <f t="shared" si="29"/>
        <v>19000</v>
      </c>
      <c r="M26" s="71">
        <f t="shared" si="29"/>
        <v>0</v>
      </c>
      <c r="N26" s="71">
        <f t="shared" si="29"/>
        <v>19000</v>
      </c>
      <c r="O26" s="71">
        <f t="shared" si="29"/>
        <v>0</v>
      </c>
      <c r="P26" s="71">
        <f t="shared" si="29"/>
        <v>19000</v>
      </c>
      <c r="Q26" s="71">
        <f t="shared" si="29"/>
        <v>0</v>
      </c>
      <c r="R26" s="71">
        <f t="shared" si="29"/>
        <v>19000</v>
      </c>
      <c r="S26" s="71">
        <f t="shared" si="29"/>
        <v>0</v>
      </c>
      <c r="T26" s="71">
        <f t="shared" si="29"/>
        <v>19000</v>
      </c>
    </row>
    <row r="27" spans="1:20" s="1" customFormat="1" ht="12.75" hidden="1" customHeight="1" x14ac:dyDescent="0.25">
      <c r="A27" s="206" t="s">
        <v>259</v>
      </c>
      <c r="B27" s="207"/>
      <c r="C27" s="45" t="s">
        <v>230</v>
      </c>
      <c r="D27" s="45" t="s">
        <v>230</v>
      </c>
      <c r="E27" s="33">
        <v>851</v>
      </c>
      <c r="F27" s="70" t="s">
        <v>230</v>
      </c>
      <c r="G27" s="70" t="s">
        <v>253</v>
      </c>
      <c r="H27" s="70" t="s">
        <v>260</v>
      </c>
      <c r="I27" s="70"/>
      <c r="J27" s="71">
        <f>J28+J31</f>
        <v>19000</v>
      </c>
      <c r="K27" s="71">
        <f t="shared" ref="K27:T27" si="30">K28+K31</f>
        <v>0</v>
      </c>
      <c r="L27" s="71">
        <f t="shared" si="30"/>
        <v>19000</v>
      </c>
      <c r="M27" s="71">
        <f t="shared" si="30"/>
        <v>0</v>
      </c>
      <c r="N27" s="71">
        <f t="shared" si="30"/>
        <v>19000</v>
      </c>
      <c r="O27" s="71">
        <f t="shared" si="30"/>
        <v>0</v>
      </c>
      <c r="P27" s="71">
        <f t="shared" si="30"/>
        <v>19000</v>
      </c>
      <c r="Q27" s="71">
        <f t="shared" si="30"/>
        <v>0</v>
      </c>
      <c r="R27" s="71">
        <f t="shared" si="30"/>
        <v>19000</v>
      </c>
      <c r="S27" s="71">
        <f t="shared" si="30"/>
        <v>0</v>
      </c>
      <c r="T27" s="71">
        <f t="shared" si="30"/>
        <v>19000</v>
      </c>
    </row>
    <row r="28" spans="1:20" s="1" customFormat="1" ht="12.75" hidden="1" customHeight="1" x14ac:dyDescent="0.25">
      <c r="A28" s="224" t="s">
        <v>261</v>
      </c>
      <c r="B28" s="224"/>
      <c r="C28" s="45" t="s">
        <v>230</v>
      </c>
      <c r="D28" s="45" t="s">
        <v>230</v>
      </c>
      <c r="E28" s="33">
        <v>851</v>
      </c>
      <c r="F28" s="70" t="s">
        <v>230</v>
      </c>
      <c r="G28" s="70" t="s">
        <v>253</v>
      </c>
      <c r="H28" s="70" t="s">
        <v>262</v>
      </c>
      <c r="I28" s="70"/>
      <c r="J28" s="71">
        <f>J29</f>
        <v>15500</v>
      </c>
      <c r="K28" s="71">
        <f t="shared" ref="K28:T29" si="31">K29</f>
        <v>0</v>
      </c>
      <c r="L28" s="71">
        <f t="shared" si="31"/>
        <v>15500</v>
      </c>
      <c r="M28" s="71">
        <f t="shared" si="31"/>
        <v>0</v>
      </c>
      <c r="N28" s="71">
        <f t="shared" si="31"/>
        <v>15500</v>
      </c>
      <c r="O28" s="71">
        <f t="shared" si="31"/>
        <v>0</v>
      </c>
      <c r="P28" s="71">
        <f t="shared" si="31"/>
        <v>15500</v>
      </c>
      <c r="Q28" s="71">
        <f t="shared" si="31"/>
        <v>0</v>
      </c>
      <c r="R28" s="71">
        <f t="shared" si="31"/>
        <v>15500</v>
      </c>
      <c r="S28" s="71">
        <f t="shared" si="31"/>
        <v>0</v>
      </c>
      <c r="T28" s="71">
        <f t="shared" si="31"/>
        <v>15500</v>
      </c>
    </row>
    <row r="29" spans="1:20" s="1" customFormat="1" hidden="1" x14ac:dyDescent="0.25">
      <c r="A29" s="72"/>
      <c r="B29" s="160" t="s">
        <v>242</v>
      </c>
      <c r="C29" s="45" t="s">
        <v>230</v>
      </c>
      <c r="D29" s="45" t="s">
        <v>230</v>
      </c>
      <c r="E29" s="33">
        <v>851</v>
      </c>
      <c r="F29" s="70" t="s">
        <v>230</v>
      </c>
      <c r="G29" s="70" t="s">
        <v>253</v>
      </c>
      <c r="H29" s="70" t="s">
        <v>262</v>
      </c>
      <c r="I29" s="70" t="s">
        <v>243</v>
      </c>
      <c r="J29" s="71">
        <f>J30</f>
        <v>15500</v>
      </c>
      <c r="K29" s="71">
        <f t="shared" si="31"/>
        <v>0</v>
      </c>
      <c r="L29" s="71">
        <f t="shared" si="31"/>
        <v>15500</v>
      </c>
      <c r="M29" s="71">
        <f t="shared" si="31"/>
        <v>0</v>
      </c>
      <c r="N29" s="71">
        <f t="shared" si="31"/>
        <v>15500</v>
      </c>
      <c r="O29" s="71">
        <f t="shared" si="31"/>
        <v>0</v>
      </c>
      <c r="P29" s="71">
        <f t="shared" si="31"/>
        <v>15500</v>
      </c>
      <c r="Q29" s="71">
        <f t="shared" si="31"/>
        <v>0</v>
      </c>
      <c r="R29" s="71">
        <f t="shared" si="31"/>
        <v>15500</v>
      </c>
      <c r="S29" s="71">
        <f t="shared" si="31"/>
        <v>0</v>
      </c>
      <c r="T29" s="71">
        <f t="shared" si="31"/>
        <v>15500</v>
      </c>
    </row>
    <row r="30" spans="1:20" s="1" customFormat="1" hidden="1" x14ac:dyDescent="0.25">
      <c r="A30" s="72"/>
      <c r="B30" s="154" t="s">
        <v>244</v>
      </c>
      <c r="C30" s="45" t="s">
        <v>230</v>
      </c>
      <c r="D30" s="45" t="s">
        <v>230</v>
      </c>
      <c r="E30" s="33">
        <v>851</v>
      </c>
      <c r="F30" s="70" t="s">
        <v>230</v>
      </c>
      <c r="G30" s="70" t="s">
        <v>253</v>
      </c>
      <c r="H30" s="70" t="s">
        <v>262</v>
      </c>
      <c r="I30" s="70" t="s">
        <v>245</v>
      </c>
      <c r="J30" s="71">
        <v>15500</v>
      </c>
      <c r="K30" s="71"/>
      <c r="L30" s="71">
        <f t="shared" si="9"/>
        <v>15500</v>
      </c>
      <c r="M30" s="71"/>
      <c r="N30" s="71">
        <f t="shared" ref="N30" si="32">L30+M30</f>
        <v>15500</v>
      </c>
      <c r="O30" s="71"/>
      <c r="P30" s="71">
        <f t="shared" ref="P30" si="33">N30+O30</f>
        <v>15500</v>
      </c>
      <c r="Q30" s="71"/>
      <c r="R30" s="71">
        <f t="shared" ref="R30" si="34">P30+Q30</f>
        <v>15500</v>
      </c>
      <c r="S30" s="71"/>
      <c r="T30" s="71">
        <f t="shared" ref="T30" si="35">R30+S30</f>
        <v>15500</v>
      </c>
    </row>
    <row r="31" spans="1:20" s="1" customFormat="1" ht="12.75" hidden="1" customHeight="1" x14ac:dyDescent="0.25">
      <c r="A31" s="224" t="s">
        <v>263</v>
      </c>
      <c r="B31" s="224"/>
      <c r="C31" s="45" t="s">
        <v>230</v>
      </c>
      <c r="D31" s="45" t="s">
        <v>230</v>
      </c>
      <c r="E31" s="33">
        <v>851</v>
      </c>
      <c r="F31" s="70" t="s">
        <v>230</v>
      </c>
      <c r="G31" s="70" t="s">
        <v>253</v>
      </c>
      <c r="H31" s="70" t="s">
        <v>264</v>
      </c>
      <c r="I31" s="70"/>
      <c r="J31" s="71">
        <f t="shared" ref="J31:T32" si="36">J32</f>
        <v>3500</v>
      </c>
      <c r="K31" s="71">
        <f t="shared" si="36"/>
        <v>0</v>
      </c>
      <c r="L31" s="71">
        <f t="shared" si="36"/>
        <v>3500</v>
      </c>
      <c r="M31" s="71">
        <f t="shared" si="36"/>
        <v>0</v>
      </c>
      <c r="N31" s="71">
        <f t="shared" si="36"/>
        <v>3500</v>
      </c>
      <c r="O31" s="71">
        <f t="shared" si="36"/>
        <v>0</v>
      </c>
      <c r="P31" s="71">
        <f t="shared" si="36"/>
        <v>3500</v>
      </c>
      <c r="Q31" s="71">
        <f t="shared" si="36"/>
        <v>0</v>
      </c>
      <c r="R31" s="71">
        <f t="shared" si="36"/>
        <v>3500</v>
      </c>
      <c r="S31" s="71">
        <f t="shared" si="36"/>
        <v>0</v>
      </c>
      <c r="T31" s="71">
        <f t="shared" si="36"/>
        <v>3500</v>
      </c>
    </row>
    <row r="32" spans="1:20" s="1" customFormat="1" hidden="1" x14ac:dyDescent="0.25">
      <c r="A32" s="72"/>
      <c r="B32" s="160" t="s">
        <v>242</v>
      </c>
      <c r="C32" s="45" t="s">
        <v>230</v>
      </c>
      <c r="D32" s="45" t="s">
        <v>230</v>
      </c>
      <c r="E32" s="33">
        <v>851</v>
      </c>
      <c r="F32" s="70" t="s">
        <v>230</v>
      </c>
      <c r="G32" s="70" t="s">
        <v>253</v>
      </c>
      <c r="H32" s="70" t="s">
        <v>264</v>
      </c>
      <c r="I32" s="70" t="s">
        <v>243</v>
      </c>
      <c r="J32" s="71">
        <f t="shared" si="36"/>
        <v>3500</v>
      </c>
      <c r="K32" s="71">
        <f t="shared" si="36"/>
        <v>0</v>
      </c>
      <c r="L32" s="71">
        <f t="shared" si="36"/>
        <v>3500</v>
      </c>
      <c r="M32" s="71">
        <f t="shared" si="36"/>
        <v>0</v>
      </c>
      <c r="N32" s="71">
        <f t="shared" si="36"/>
        <v>3500</v>
      </c>
      <c r="O32" s="71">
        <f t="shared" si="36"/>
        <v>0</v>
      </c>
      <c r="P32" s="71">
        <f t="shared" si="36"/>
        <v>3500</v>
      </c>
      <c r="Q32" s="71">
        <f t="shared" si="36"/>
        <v>0</v>
      </c>
      <c r="R32" s="71">
        <f t="shared" si="36"/>
        <v>3500</v>
      </c>
      <c r="S32" s="71">
        <f t="shared" si="36"/>
        <v>0</v>
      </c>
      <c r="T32" s="71">
        <f t="shared" si="36"/>
        <v>3500</v>
      </c>
    </row>
    <row r="33" spans="1:20" s="1" customFormat="1" hidden="1" x14ac:dyDescent="0.25">
      <c r="A33" s="72"/>
      <c r="B33" s="154" t="s">
        <v>244</v>
      </c>
      <c r="C33" s="45" t="s">
        <v>230</v>
      </c>
      <c r="D33" s="45" t="s">
        <v>230</v>
      </c>
      <c r="E33" s="33">
        <v>851</v>
      </c>
      <c r="F33" s="70" t="s">
        <v>230</v>
      </c>
      <c r="G33" s="70" t="s">
        <v>253</v>
      </c>
      <c r="H33" s="70" t="s">
        <v>264</v>
      </c>
      <c r="I33" s="70" t="s">
        <v>245</v>
      </c>
      <c r="J33" s="71">
        <v>3500</v>
      </c>
      <c r="K33" s="71"/>
      <c r="L33" s="71">
        <f t="shared" si="9"/>
        <v>3500</v>
      </c>
      <c r="M33" s="71"/>
      <c r="N33" s="71">
        <f t="shared" ref="N33" si="37">L33+M33</f>
        <v>3500</v>
      </c>
      <c r="O33" s="71"/>
      <c r="P33" s="71">
        <f t="shared" ref="P33" si="38">N33+O33</f>
        <v>3500</v>
      </c>
      <c r="Q33" s="71"/>
      <c r="R33" s="71">
        <f t="shared" ref="R33" si="39">P33+Q33</f>
        <v>3500</v>
      </c>
      <c r="S33" s="71"/>
      <c r="T33" s="71">
        <f t="shared" ref="T33" si="40">R33+S33</f>
        <v>3500</v>
      </c>
    </row>
    <row r="34" spans="1:20" s="69" customFormat="1" ht="12.75" customHeight="1" x14ac:dyDescent="0.25">
      <c r="A34" s="228" t="s">
        <v>278</v>
      </c>
      <c r="B34" s="228"/>
      <c r="C34" s="85" t="s">
        <v>230</v>
      </c>
      <c r="D34" s="45" t="s">
        <v>230</v>
      </c>
      <c r="E34" s="34">
        <v>851</v>
      </c>
      <c r="F34" s="67" t="s">
        <v>230</v>
      </c>
      <c r="G34" s="67" t="s">
        <v>279</v>
      </c>
      <c r="H34" s="67"/>
      <c r="I34" s="67"/>
      <c r="J34" s="68">
        <f>J35+J45+J52+J55</f>
        <v>2347000</v>
      </c>
      <c r="K34" s="68">
        <f t="shared" ref="K34:T34" si="41">K35+K45+K52+K55</f>
        <v>550000</v>
      </c>
      <c r="L34" s="68">
        <f t="shared" si="41"/>
        <v>2897000</v>
      </c>
      <c r="M34" s="68">
        <f t="shared" si="41"/>
        <v>0</v>
      </c>
      <c r="N34" s="68">
        <f t="shared" si="41"/>
        <v>2897000</v>
      </c>
      <c r="O34" s="68">
        <f t="shared" si="41"/>
        <v>0</v>
      </c>
      <c r="P34" s="68">
        <f t="shared" si="41"/>
        <v>2897000</v>
      </c>
      <c r="Q34" s="68">
        <f t="shared" si="41"/>
        <v>0</v>
      </c>
      <c r="R34" s="68">
        <f t="shared" si="41"/>
        <v>2897000</v>
      </c>
      <c r="S34" s="68">
        <f t="shared" si="41"/>
        <v>2170300</v>
      </c>
      <c r="T34" s="68">
        <f t="shared" si="41"/>
        <v>5067300</v>
      </c>
    </row>
    <row r="35" spans="1:20" s="1" customFormat="1" ht="25.5" customHeight="1" x14ac:dyDescent="0.25">
      <c r="A35" s="224" t="s">
        <v>280</v>
      </c>
      <c r="B35" s="224"/>
      <c r="C35" s="45" t="s">
        <v>230</v>
      </c>
      <c r="D35" s="45" t="s">
        <v>230</v>
      </c>
      <c r="E35" s="33">
        <v>851</v>
      </c>
      <c r="F35" s="70" t="s">
        <v>230</v>
      </c>
      <c r="G35" s="70" t="s">
        <v>279</v>
      </c>
      <c r="H35" s="70" t="s">
        <v>281</v>
      </c>
      <c r="I35" s="70"/>
      <c r="J35" s="71">
        <f>J36+J42</f>
        <v>325000</v>
      </c>
      <c r="K35" s="71">
        <f t="shared" ref="K35:T35" si="42">K36+K42</f>
        <v>0</v>
      </c>
      <c r="L35" s="71">
        <f t="shared" si="42"/>
        <v>325000</v>
      </c>
      <c r="M35" s="71">
        <f t="shared" si="42"/>
        <v>0</v>
      </c>
      <c r="N35" s="71">
        <f t="shared" si="42"/>
        <v>325000</v>
      </c>
      <c r="O35" s="71">
        <f t="shared" si="42"/>
        <v>0</v>
      </c>
      <c r="P35" s="71">
        <f t="shared" si="42"/>
        <v>325000</v>
      </c>
      <c r="Q35" s="71">
        <f t="shared" si="42"/>
        <v>0</v>
      </c>
      <c r="R35" s="71">
        <f t="shared" si="42"/>
        <v>325000</v>
      </c>
      <c r="S35" s="71">
        <f t="shared" si="42"/>
        <v>2170300</v>
      </c>
      <c r="T35" s="71">
        <f t="shared" si="42"/>
        <v>2495300</v>
      </c>
    </row>
    <row r="36" spans="1:20" s="1" customFormat="1" ht="12.75" customHeight="1" x14ac:dyDescent="0.25">
      <c r="A36" s="206" t="s">
        <v>282</v>
      </c>
      <c r="B36" s="207"/>
      <c r="C36" s="45" t="s">
        <v>230</v>
      </c>
      <c r="D36" s="45" t="s">
        <v>230</v>
      </c>
      <c r="E36" s="33">
        <v>851</v>
      </c>
      <c r="F36" s="70" t="s">
        <v>230</v>
      </c>
      <c r="G36" s="70" t="s">
        <v>279</v>
      </c>
      <c r="H36" s="70" t="s">
        <v>283</v>
      </c>
      <c r="I36" s="70"/>
      <c r="J36" s="71">
        <f>J37</f>
        <v>75000</v>
      </c>
      <c r="K36" s="71">
        <f t="shared" ref="K36:Q36" si="43">K37</f>
        <v>0</v>
      </c>
      <c r="L36" s="71">
        <f t="shared" si="43"/>
        <v>75000</v>
      </c>
      <c r="M36" s="71">
        <f t="shared" si="43"/>
        <v>0</v>
      </c>
      <c r="N36" s="71">
        <f t="shared" si="43"/>
        <v>75000</v>
      </c>
      <c r="O36" s="71">
        <f t="shared" si="43"/>
        <v>0</v>
      </c>
      <c r="P36" s="71">
        <f t="shared" si="43"/>
        <v>75000</v>
      </c>
      <c r="Q36" s="71">
        <f t="shared" si="43"/>
        <v>0</v>
      </c>
      <c r="R36" s="71">
        <f>R37+R39</f>
        <v>75000</v>
      </c>
      <c r="S36" s="71">
        <f t="shared" ref="S36:T36" si="44">S37+S39</f>
        <v>2170300</v>
      </c>
      <c r="T36" s="71">
        <f t="shared" si="44"/>
        <v>2245300</v>
      </c>
    </row>
    <row r="37" spans="1:20" s="1" customFormat="1" ht="15.75" customHeight="1" x14ac:dyDescent="0.25">
      <c r="A37" s="72"/>
      <c r="B37" s="160" t="s">
        <v>242</v>
      </c>
      <c r="C37" s="45" t="s">
        <v>230</v>
      </c>
      <c r="D37" s="45" t="s">
        <v>230</v>
      </c>
      <c r="E37" s="33">
        <v>851</v>
      </c>
      <c r="F37" s="70" t="s">
        <v>230</v>
      </c>
      <c r="G37" s="70" t="s">
        <v>279</v>
      </c>
      <c r="H37" s="70" t="s">
        <v>283</v>
      </c>
      <c r="I37" s="70" t="s">
        <v>243</v>
      </c>
      <c r="J37" s="71">
        <f t="shared" ref="J37:T37" si="45">J38</f>
        <v>75000</v>
      </c>
      <c r="K37" s="71">
        <f t="shared" si="45"/>
        <v>0</v>
      </c>
      <c r="L37" s="71">
        <f t="shared" si="45"/>
        <v>75000</v>
      </c>
      <c r="M37" s="71">
        <f t="shared" si="45"/>
        <v>0</v>
      </c>
      <c r="N37" s="71">
        <f t="shared" si="45"/>
        <v>75000</v>
      </c>
      <c r="O37" s="71">
        <f t="shared" si="45"/>
        <v>0</v>
      </c>
      <c r="P37" s="71">
        <f t="shared" si="45"/>
        <v>75000</v>
      </c>
      <c r="Q37" s="71">
        <f t="shared" si="45"/>
        <v>0</v>
      </c>
      <c r="R37" s="71">
        <f t="shared" si="45"/>
        <v>75000</v>
      </c>
      <c r="S37" s="71">
        <f t="shared" si="45"/>
        <v>280100</v>
      </c>
      <c r="T37" s="71">
        <f t="shared" si="45"/>
        <v>355100</v>
      </c>
    </row>
    <row r="38" spans="1:20" s="1" customFormat="1" ht="13.5" customHeight="1" x14ac:dyDescent="0.25">
      <c r="A38" s="72"/>
      <c r="B38" s="154" t="s">
        <v>244</v>
      </c>
      <c r="C38" s="45" t="s">
        <v>230</v>
      </c>
      <c r="D38" s="45" t="s">
        <v>230</v>
      </c>
      <c r="E38" s="33">
        <v>851</v>
      </c>
      <c r="F38" s="70" t="s">
        <v>230</v>
      </c>
      <c r="G38" s="70" t="s">
        <v>279</v>
      </c>
      <c r="H38" s="70" t="s">
        <v>283</v>
      </c>
      <c r="I38" s="70" t="s">
        <v>245</v>
      </c>
      <c r="J38" s="71">
        <v>75000</v>
      </c>
      <c r="K38" s="71"/>
      <c r="L38" s="71">
        <f t="shared" ref="L38" si="46">J38+K38</f>
        <v>75000</v>
      </c>
      <c r="M38" s="71"/>
      <c r="N38" s="71">
        <f t="shared" ref="N38" si="47">L38+M38</f>
        <v>75000</v>
      </c>
      <c r="O38" s="71"/>
      <c r="P38" s="71">
        <f t="shared" ref="P38" si="48">N38+O38</f>
        <v>75000</v>
      </c>
      <c r="Q38" s="71"/>
      <c r="R38" s="71">
        <f t="shared" ref="R38" si="49">P38+Q38</f>
        <v>75000</v>
      </c>
      <c r="S38" s="71">
        <v>280100</v>
      </c>
      <c r="T38" s="71">
        <f t="shared" ref="T38" si="50">R38+S38</f>
        <v>355100</v>
      </c>
    </row>
    <row r="39" spans="1:20" s="1" customFormat="1" ht="12.75" customHeight="1" x14ac:dyDescent="0.25">
      <c r="A39" s="72"/>
      <c r="B39" s="154" t="s">
        <v>352</v>
      </c>
      <c r="C39" s="45" t="s">
        <v>230</v>
      </c>
      <c r="D39" s="45" t="s">
        <v>230</v>
      </c>
      <c r="E39" s="33">
        <v>851</v>
      </c>
      <c r="F39" s="70" t="s">
        <v>230</v>
      </c>
      <c r="G39" s="70" t="s">
        <v>279</v>
      </c>
      <c r="H39" s="70" t="s">
        <v>283</v>
      </c>
      <c r="I39" s="70" t="s">
        <v>353</v>
      </c>
      <c r="J39" s="71"/>
      <c r="K39" s="71"/>
      <c r="L39" s="71"/>
      <c r="M39" s="71"/>
      <c r="N39" s="71"/>
      <c r="O39" s="71"/>
      <c r="P39" s="71"/>
      <c r="Q39" s="71"/>
      <c r="R39" s="71">
        <f>R40+R41</f>
        <v>0</v>
      </c>
      <c r="S39" s="71">
        <f t="shared" ref="S39:T39" si="51">S40+S41</f>
        <v>1890200</v>
      </c>
      <c r="T39" s="71">
        <f t="shared" si="51"/>
        <v>1890200</v>
      </c>
    </row>
    <row r="40" spans="1:20" s="1" customFormat="1" ht="26.25" customHeight="1" x14ac:dyDescent="0.25">
      <c r="A40" s="72"/>
      <c r="B40" s="154" t="s">
        <v>621</v>
      </c>
      <c r="C40" s="45" t="s">
        <v>230</v>
      </c>
      <c r="D40" s="45" t="s">
        <v>230</v>
      </c>
      <c r="E40" s="33">
        <v>851</v>
      </c>
      <c r="F40" s="70" t="s">
        <v>230</v>
      </c>
      <c r="G40" s="70" t="s">
        <v>279</v>
      </c>
      <c r="H40" s="70" t="s">
        <v>283</v>
      </c>
      <c r="I40" s="70" t="s">
        <v>355</v>
      </c>
      <c r="J40" s="71"/>
      <c r="K40" s="71"/>
      <c r="L40" s="71"/>
      <c r="M40" s="71"/>
      <c r="N40" s="71"/>
      <c r="O40" s="71"/>
      <c r="P40" s="71"/>
      <c r="Q40" s="71"/>
      <c r="R40" s="71"/>
      <c r="S40" s="71">
        <v>566400</v>
      </c>
      <c r="T40" s="71">
        <f>R40+S40</f>
        <v>566400</v>
      </c>
    </row>
    <row r="41" spans="1:20" s="1" customFormat="1" ht="25.5" customHeight="1" x14ac:dyDescent="0.25">
      <c r="A41" s="72"/>
      <c r="B41" s="154" t="s">
        <v>523</v>
      </c>
      <c r="C41" s="45" t="s">
        <v>230</v>
      </c>
      <c r="D41" s="45" t="s">
        <v>230</v>
      </c>
      <c r="E41" s="33">
        <v>851</v>
      </c>
      <c r="F41" s="70" t="s">
        <v>230</v>
      </c>
      <c r="G41" s="70" t="s">
        <v>279</v>
      </c>
      <c r="H41" s="70" t="s">
        <v>283</v>
      </c>
      <c r="I41" s="70" t="s">
        <v>524</v>
      </c>
      <c r="J41" s="71"/>
      <c r="K41" s="71"/>
      <c r="L41" s="71"/>
      <c r="M41" s="71"/>
      <c r="N41" s="71"/>
      <c r="O41" s="71"/>
      <c r="P41" s="71"/>
      <c r="Q41" s="71"/>
      <c r="R41" s="71"/>
      <c r="S41" s="71">
        <v>1323800</v>
      </c>
      <c r="T41" s="71">
        <f>R41+S41</f>
        <v>1323800</v>
      </c>
    </row>
    <row r="42" spans="1:20" s="1" customFormat="1" ht="12.75" hidden="1" customHeight="1" x14ac:dyDescent="0.25">
      <c r="A42" s="224" t="s">
        <v>284</v>
      </c>
      <c r="B42" s="224"/>
      <c r="C42" s="45" t="s">
        <v>230</v>
      </c>
      <c r="D42" s="45" t="s">
        <v>230</v>
      </c>
      <c r="E42" s="33">
        <v>851</v>
      </c>
      <c r="F42" s="70" t="s">
        <v>238</v>
      </c>
      <c r="G42" s="70" t="s">
        <v>279</v>
      </c>
      <c r="H42" s="70" t="s">
        <v>285</v>
      </c>
      <c r="I42" s="70"/>
      <c r="J42" s="71">
        <f t="shared" ref="J42:T43" si="52">J43</f>
        <v>250000</v>
      </c>
      <c r="K42" s="71">
        <f t="shared" si="52"/>
        <v>0</v>
      </c>
      <c r="L42" s="71">
        <f t="shared" si="52"/>
        <v>250000</v>
      </c>
      <c r="M42" s="71">
        <f t="shared" si="52"/>
        <v>0</v>
      </c>
      <c r="N42" s="71">
        <f t="shared" si="52"/>
        <v>250000</v>
      </c>
      <c r="O42" s="71">
        <f t="shared" si="52"/>
        <v>0</v>
      </c>
      <c r="P42" s="71">
        <f t="shared" si="52"/>
        <v>250000</v>
      </c>
      <c r="Q42" s="71">
        <f t="shared" si="52"/>
        <v>0</v>
      </c>
      <c r="R42" s="71">
        <f t="shared" si="52"/>
        <v>250000</v>
      </c>
      <c r="S42" s="71">
        <f t="shared" si="52"/>
        <v>0</v>
      </c>
      <c r="T42" s="71">
        <f t="shared" si="52"/>
        <v>250000</v>
      </c>
    </row>
    <row r="43" spans="1:20" s="1" customFormat="1" hidden="1" x14ac:dyDescent="0.25">
      <c r="A43" s="72"/>
      <c r="B43" s="160" t="s">
        <v>242</v>
      </c>
      <c r="C43" s="45" t="s">
        <v>230</v>
      </c>
      <c r="D43" s="45" t="s">
        <v>230</v>
      </c>
      <c r="E43" s="33">
        <v>851</v>
      </c>
      <c r="F43" s="70" t="s">
        <v>230</v>
      </c>
      <c r="G43" s="70" t="s">
        <v>279</v>
      </c>
      <c r="H43" s="70" t="s">
        <v>285</v>
      </c>
      <c r="I43" s="70" t="s">
        <v>243</v>
      </c>
      <c r="J43" s="71">
        <f t="shared" si="52"/>
        <v>250000</v>
      </c>
      <c r="K43" s="71">
        <f t="shared" si="52"/>
        <v>0</v>
      </c>
      <c r="L43" s="71">
        <f t="shared" si="52"/>
        <v>250000</v>
      </c>
      <c r="M43" s="71">
        <f t="shared" si="52"/>
        <v>0</v>
      </c>
      <c r="N43" s="71">
        <f t="shared" si="52"/>
        <v>250000</v>
      </c>
      <c r="O43" s="71">
        <f t="shared" si="52"/>
        <v>0</v>
      </c>
      <c r="P43" s="71">
        <f t="shared" si="52"/>
        <v>250000</v>
      </c>
      <c r="Q43" s="71">
        <f t="shared" si="52"/>
        <v>0</v>
      </c>
      <c r="R43" s="71">
        <f t="shared" si="52"/>
        <v>250000</v>
      </c>
      <c r="S43" s="71">
        <f t="shared" si="52"/>
        <v>0</v>
      </c>
      <c r="T43" s="71">
        <f t="shared" si="52"/>
        <v>250000</v>
      </c>
    </row>
    <row r="44" spans="1:20" s="1" customFormat="1" hidden="1" x14ac:dyDescent="0.25">
      <c r="A44" s="72"/>
      <c r="B44" s="154" t="s">
        <v>244</v>
      </c>
      <c r="C44" s="45" t="s">
        <v>230</v>
      </c>
      <c r="D44" s="45" t="s">
        <v>230</v>
      </c>
      <c r="E44" s="33">
        <v>851</v>
      </c>
      <c r="F44" s="70" t="s">
        <v>230</v>
      </c>
      <c r="G44" s="70" t="s">
        <v>279</v>
      </c>
      <c r="H44" s="70" t="s">
        <v>285</v>
      </c>
      <c r="I44" s="70" t="s">
        <v>245</v>
      </c>
      <c r="J44" s="71">
        <v>250000</v>
      </c>
      <c r="K44" s="71"/>
      <c r="L44" s="71">
        <f t="shared" si="9"/>
        <v>250000</v>
      </c>
      <c r="M44" s="71"/>
      <c r="N44" s="71">
        <f t="shared" ref="N44" si="53">L44+M44</f>
        <v>250000</v>
      </c>
      <c r="O44" s="71"/>
      <c r="P44" s="71">
        <f t="shared" ref="P44" si="54">N44+O44</f>
        <v>250000</v>
      </c>
      <c r="Q44" s="71"/>
      <c r="R44" s="71">
        <f t="shared" ref="R44" si="55">P44+Q44</f>
        <v>250000</v>
      </c>
      <c r="S44" s="71"/>
      <c r="T44" s="71">
        <f t="shared" ref="T44" si="56">R44+S44</f>
        <v>250000</v>
      </c>
    </row>
    <row r="45" spans="1:20" s="74" customFormat="1" ht="12.75" hidden="1" customHeight="1" x14ac:dyDescent="0.25">
      <c r="A45" s="224" t="s">
        <v>286</v>
      </c>
      <c r="B45" s="224"/>
      <c r="C45" s="45" t="s">
        <v>230</v>
      </c>
      <c r="D45" s="45" t="s">
        <v>230</v>
      </c>
      <c r="E45" s="33">
        <v>851</v>
      </c>
      <c r="F45" s="70" t="s">
        <v>230</v>
      </c>
      <c r="G45" s="70" t="s">
        <v>279</v>
      </c>
      <c r="H45" s="70" t="s">
        <v>287</v>
      </c>
      <c r="I45" s="73"/>
      <c r="J45" s="71">
        <f>J46</f>
        <v>287200</v>
      </c>
      <c r="K45" s="71">
        <f t="shared" ref="K45:T46" si="57">K46</f>
        <v>0</v>
      </c>
      <c r="L45" s="71">
        <f t="shared" si="57"/>
        <v>287200</v>
      </c>
      <c r="M45" s="71">
        <f t="shared" si="57"/>
        <v>0</v>
      </c>
      <c r="N45" s="71">
        <f t="shared" si="57"/>
        <v>287200</v>
      </c>
      <c r="O45" s="71">
        <f t="shared" si="57"/>
        <v>0</v>
      </c>
      <c r="P45" s="71">
        <f t="shared" si="57"/>
        <v>287200</v>
      </c>
      <c r="Q45" s="71">
        <f t="shared" si="57"/>
        <v>0</v>
      </c>
      <c r="R45" s="71">
        <f t="shared" si="57"/>
        <v>287200</v>
      </c>
      <c r="S45" s="71">
        <f t="shared" si="57"/>
        <v>0</v>
      </c>
      <c r="T45" s="71">
        <f t="shared" si="57"/>
        <v>287200</v>
      </c>
    </row>
    <row r="46" spans="1:20" s="1" customFormat="1" ht="12.75" hidden="1" customHeight="1" x14ac:dyDescent="0.25">
      <c r="A46" s="224" t="s">
        <v>288</v>
      </c>
      <c r="B46" s="224"/>
      <c r="C46" s="45" t="s">
        <v>230</v>
      </c>
      <c r="D46" s="45" t="s">
        <v>230</v>
      </c>
      <c r="E46" s="33">
        <v>851</v>
      </c>
      <c r="F46" s="45" t="s">
        <v>230</v>
      </c>
      <c r="G46" s="45" t="s">
        <v>279</v>
      </c>
      <c r="H46" s="45" t="s">
        <v>289</v>
      </c>
      <c r="I46" s="75"/>
      <c r="J46" s="71">
        <f>J47</f>
        <v>287200</v>
      </c>
      <c r="K46" s="71">
        <f t="shared" si="57"/>
        <v>0</v>
      </c>
      <c r="L46" s="71">
        <f t="shared" si="57"/>
        <v>287200</v>
      </c>
      <c r="M46" s="71">
        <f t="shared" si="57"/>
        <v>0</v>
      </c>
      <c r="N46" s="71">
        <f t="shared" si="57"/>
        <v>287200</v>
      </c>
      <c r="O46" s="71">
        <f t="shared" si="57"/>
        <v>0</v>
      </c>
      <c r="P46" s="71">
        <f t="shared" si="57"/>
        <v>287200</v>
      </c>
      <c r="Q46" s="71">
        <f t="shared" si="57"/>
        <v>0</v>
      </c>
      <c r="R46" s="71">
        <f t="shared" si="57"/>
        <v>287200</v>
      </c>
      <c r="S46" s="71">
        <f t="shared" si="57"/>
        <v>0</v>
      </c>
      <c r="T46" s="71">
        <f t="shared" si="57"/>
        <v>287200</v>
      </c>
    </row>
    <row r="47" spans="1:20" s="1" customFormat="1" ht="12.75" hidden="1" customHeight="1" x14ac:dyDescent="0.25">
      <c r="A47" s="224" t="s">
        <v>290</v>
      </c>
      <c r="B47" s="224"/>
      <c r="C47" s="45" t="s">
        <v>230</v>
      </c>
      <c r="D47" s="45" t="s">
        <v>230</v>
      </c>
      <c r="E47" s="33">
        <v>851</v>
      </c>
      <c r="F47" s="45" t="s">
        <v>230</v>
      </c>
      <c r="G47" s="45" t="s">
        <v>279</v>
      </c>
      <c r="H47" s="45" t="s">
        <v>291</v>
      </c>
      <c r="I47" s="45"/>
      <c r="J47" s="71">
        <f>J48+J50</f>
        <v>287200</v>
      </c>
      <c r="K47" s="71">
        <f t="shared" ref="K47:T47" si="58">K48+K50</f>
        <v>0</v>
      </c>
      <c r="L47" s="71">
        <f t="shared" si="58"/>
        <v>287200</v>
      </c>
      <c r="M47" s="71">
        <f t="shared" si="58"/>
        <v>0</v>
      </c>
      <c r="N47" s="71">
        <f t="shared" si="58"/>
        <v>287200</v>
      </c>
      <c r="O47" s="71">
        <f t="shared" si="58"/>
        <v>0</v>
      </c>
      <c r="P47" s="71">
        <f t="shared" si="58"/>
        <v>287200</v>
      </c>
      <c r="Q47" s="71">
        <f t="shared" si="58"/>
        <v>0</v>
      </c>
      <c r="R47" s="71">
        <f t="shared" si="58"/>
        <v>287200</v>
      </c>
      <c r="S47" s="71">
        <f t="shared" si="58"/>
        <v>0</v>
      </c>
      <c r="T47" s="71">
        <f t="shared" si="58"/>
        <v>287200</v>
      </c>
    </row>
    <row r="48" spans="1:20" s="1" customFormat="1" ht="25.5" hidden="1" x14ac:dyDescent="0.25">
      <c r="A48" s="154"/>
      <c r="B48" s="154" t="s">
        <v>237</v>
      </c>
      <c r="C48" s="45" t="s">
        <v>230</v>
      </c>
      <c r="D48" s="45" t="s">
        <v>230</v>
      </c>
      <c r="E48" s="33">
        <v>851</v>
      </c>
      <c r="F48" s="70" t="s">
        <v>238</v>
      </c>
      <c r="G48" s="70" t="s">
        <v>279</v>
      </c>
      <c r="H48" s="45" t="s">
        <v>291</v>
      </c>
      <c r="I48" s="70" t="s">
        <v>239</v>
      </c>
      <c r="J48" s="71">
        <f>J49</f>
        <v>168000</v>
      </c>
      <c r="K48" s="71">
        <f t="shared" ref="K48:T48" si="59">K49</f>
        <v>0</v>
      </c>
      <c r="L48" s="71">
        <f t="shared" si="59"/>
        <v>168000</v>
      </c>
      <c r="M48" s="71">
        <f t="shared" si="59"/>
        <v>0</v>
      </c>
      <c r="N48" s="71">
        <f t="shared" si="59"/>
        <v>168000</v>
      </c>
      <c r="O48" s="71">
        <f t="shared" si="59"/>
        <v>0</v>
      </c>
      <c r="P48" s="71">
        <f t="shared" si="59"/>
        <v>168000</v>
      </c>
      <c r="Q48" s="71">
        <f t="shared" si="59"/>
        <v>0</v>
      </c>
      <c r="R48" s="71">
        <f t="shared" si="59"/>
        <v>168000</v>
      </c>
      <c r="S48" s="71">
        <f t="shared" si="59"/>
        <v>0</v>
      </c>
      <c r="T48" s="71">
        <f t="shared" si="59"/>
        <v>168000</v>
      </c>
    </row>
    <row r="49" spans="1:20" s="1" customFormat="1" hidden="1" x14ac:dyDescent="0.25">
      <c r="A49" s="72"/>
      <c r="B49" s="160" t="s">
        <v>240</v>
      </c>
      <c r="C49" s="45" t="s">
        <v>230</v>
      </c>
      <c r="D49" s="45" t="s">
        <v>230</v>
      </c>
      <c r="E49" s="33">
        <v>851</v>
      </c>
      <c r="F49" s="70" t="s">
        <v>230</v>
      </c>
      <c r="G49" s="70" t="s">
        <v>279</v>
      </c>
      <c r="H49" s="45" t="s">
        <v>291</v>
      </c>
      <c r="I49" s="70" t="s">
        <v>241</v>
      </c>
      <c r="J49" s="71">
        <v>168000</v>
      </c>
      <c r="K49" s="71"/>
      <c r="L49" s="71">
        <f t="shared" si="9"/>
        <v>168000</v>
      </c>
      <c r="M49" s="71"/>
      <c r="N49" s="71">
        <f t="shared" ref="N49" si="60">L49+M49</f>
        <v>168000</v>
      </c>
      <c r="O49" s="71"/>
      <c r="P49" s="71">
        <f t="shared" ref="P49" si="61">N49+O49</f>
        <v>168000</v>
      </c>
      <c r="Q49" s="71"/>
      <c r="R49" s="71">
        <f t="shared" ref="R49" si="62">P49+Q49</f>
        <v>168000</v>
      </c>
      <c r="S49" s="71"/>
      <c r="T49" s="71">
        <f t="shared" ref="T49" si="63">R49+S49</f>
        <v>168000</v>
      </c>
    </row>
    <row r="50" spans="1:20" s="1" customFormat="1" hidden="1" x14ac:dyDescent="0.25">
      <c r="A50" s="72"/>
      <c r="B50" s="160" t="s">
        <v>242</v>
      </c>
      <c r="C50" s="45" t="s">
        <v>230</v>
      </c>
      <c r="D50" s="45" t="s">
        <v>230</v>
      </c>
      <c r="E50" s="33">
        <v>851</v>
      </c>
      <c r="F50" s="70" t="s">
        <v>230</v>
      </c>
      <c r="G50" s="70" t="s">
        <v>279</v>
      </c>
      <c r="H50" s="45" t="s">
        <v>291</v>
      </c>
      <c r="I50" s="70" t="s">
        <v>243</v>
      </c>
      <c r="J50" s="71">
        <f>J51</f>
        <v>119200</v>
      </c>
      <c r="K50" s="71">
        <f t="shared" ref="K50:T50" si="64">K51</f>
        <v>0</v>
      </c>
      <c r="L50" s="71">
        <f t="shared" si="64"/>
        <v>119200</v>
      </c>
      <c r="M50" s="71">
        <f t="shared" si="64"/>
        <v>0</v>
      </c>
      <c r="N50" s="71">
        <f t="shared" si="64"/>
        <v>119200</v>
      </c>
      <c r="O50" s="71">
        <f t="shared" si="64"/>
        <v>0</v>
      </c>
      <c r="P50" s="71">
        <f t="shared" si="64"/>
        <v>119200</v>
      </c>
      <c r="Q50" s="71">
        <f t="shared" si="64"/>
        <v>0</v>
      </c>
      <c r="R50" s="71">
        <f t="shared" si="64"/>
        <v>119200</v>
      </c>
      <c r="S50" s="71">
        <f t="shared" si="64"/>
        <v>0</v>
      </c>
      <c r="T50" s="71">
        <f t="shared" si="64"/>
        <v>119200</v>
      </c>
    </row>
    <row r="51" spans="1:20" s="1" customFormat="1" hidden="1" x14ac:dyDescent="0.25">
      <c r="A51" s="72"/>
      <c r="B51" s="154" t="s">
        <v>244</v>
      </c>
      <c r="C51" s="45" t="s">
        <v>230</v>
      </c>
      <c r="D51" s="45" t="s">
        <v>230</v>
      </c>
      <c r="E51" s="33">
        <v>851</v>
      </c>
      <c r="F51" s="70" t="s">
        <v>230</v>
      </c>
      <c r="G51" s="70" t="s">
        <v>279</v>
      </c>
      <c r="H51" s="45" t="s">
        <v>291</v>
      </c>
      <c r="I51" s="70" t="s">
        <v>245</v>
      </c>
      <c r="J51" s="71">
        <v>119200</v>
      </c>
      <c r="K51" s="71"/>
      <c r="L51" s="71">
        <f t="shared" si="9"/>
        <v>119200</v>
      </c>
      <c r="M51" s="71"/>
      <c r="N51" s="71">
        <f t="shared" ref="N51" si="65">L51+M51</f>
        <v>119200</v>
      </c>
      <c r="O51" s="71"/>
      <c r="P51" s="71">
        <f t="shared" ref="P51" si="66">N51+O51</f>
        <v>119200</v>
      </c>
      <c r="Q51" s="71"/>
      <c r="R51" s="71">
        <f t="shared" ref="R51" si="67">P51+Q51</f>
        <v>119200</v>
      </c>
      <c r="S51" s="71"/>
      <c r="T51" s="71">
        <f t="shared" ref="T51" si="68">R51+S51</f>
        <v>119200</v>
      </c>
    </row>
    <row r="52" spans="1:20" s="1" customFormat="1" ht="12.75" hidden="1" customHeight="1" x14ac:dyDescent="0.25">
      <c r="A52" s="224" t="s">
        <v>297</v>
      </c>
      <c r="B52" s="224"/>
      <c r="C52" s="45" t="s">
        <v>230</v>
      </c>
      <c r="D52" s="45" t="s">
        <v>230</v>
      </c>
      <c r="E52" s="33">
        <v>851</v>
      </c>
      <c r="F52" s="70" t="s">
        <v>230</v>
      </c>
      <c r="G52" s="70" t="s">
        <v>279</v>
      </c>
      <c r="H52" s="33" t="s">
        <v>298</v>
      </c>
      <c r="I52" s="70"/>
      <c r="J52" s="71">
        <f t="shared" ref="J52:T53" si="69">J53</f>
        <v>1200000</v>
      </c>
      <c r="K52" s="71">
        <f t="shared" si="69"/>
        <v>550000</v>
      </c>
      <c r="L52" s="71">
        <f t="shared" si="69"/>
        <v>1750000</v>
      </c>
      <c r="M52" s="71">
        <f t="shared" si="69"/>
        <v>0</v>
      </c>
      <c r="N52" s="71">
        <f t="shared" si="69"/>
        <v>1750000</v>
      </c>
      <c r="O52" s="71">
        <f t="shared" si="69"/>
        <v>0</v>
      </c>
      <c r="P52" s="71">
        <f t="shared" si="69"/>
        <v>1750000</v>
      </c>
      <c r="Q52" s="71">
        <f t="shared" si="69"/>
        <v>0</v>
      </c>
      <c r="R52" s="71">
        <f t="shared" si="69"/>
        <v>1750000</v>
      </c>
      <c r="S52" s="71">
        <f t="shared" si="69"/>
        <v>0</v>
      </c>
      <c r="T52" s="71">
        <f t="shared" si="69"/>
        <v>1750000</v>
      </c>
    </row>
    <row r="53" spans="1:20" s="1" customFormat="1" hidden="1" x14ac:dyDescent="0.25">
      <c r="A53" s="72"/>
      <c r="B53" s="160" t="s">
        <v>242</v>
      </c>
      <c r="C53" s="45" t="s">
        <v>230</v>
      </c>
      <c r="D53" s="45" t="s">
        <v>230</v>
      </c>
      <c r="E53" s="33">
        <v>851</v>
      </c>
      <c r="F53" s="70" t="s">
        <v>230</v>
      </c>
      <c r="G53" s="45" t="s">
        <v>279</v>
      </c>
      <c r="H53" s="33" t="s">
        <v>298</v>
      </c>
      <c r="I53" s="70" t="s">
        <v>243</v>
      </c>
      <c r="J53" s="71">
        <f t="shared" si="69"/>
        <v>1200000</v>
      </c>
      <c r="K53" s="71">
        <f t="shared" si="69"/>
        <v>550000</v>
      </c>
      <c r="L53" s="71">
        <f t="shared" si="69"/>
        <v>1750000</v>
      </c>
      <c r="M53" s="71">
        <f t="shared" si="69"/>
        <v>0</v>
      </c>
      <c r="N53" s="71">
        <f t="shared" si="69"/>
        <v>1750000</v>
      </c>
      <c r="O53" s="71">
        <f t="shared" si="69"/>
        <v>0</v>
      </c>
      <c r="P53" s="71">
        <f t="shared" si="69"/>
        <v>1750000</v>
      </c>
      <c r="Q53" s="71">
        <f t="shared" si="69"/>
        <v>0</v>
      </c>
      <c r="R53" s="71">
        <f t="shared" si="69"/>
        <v>1750000</v>
      </c>
      <c r="S53" s="71">
        <f t="shared" si="69"/>
        <v>0</v>
      </c>
      <c r="T53" s="71">
        <f t="shared" si="69"/>
        <v>1750000</v>
      </c>
    </row>
    <row r="54" spans="1:20" s="1" customFormat="1" hidden="1" x14ac:dyDescent="0.25">
      <c r="A54" s="72"/>
      <c r="B54" s="154" t="s">
        <v>244</v>
      </c>
      <c r="C54" s="45" t="s">
        <v>230</v>
      </c>
      <c r="D54" s="45" t="s">
        <v>230</v>
      </c>
      <c r="E54" s="33">
        <v>851</v>
      </c>
      <c r="F54" s="70" t="s">
        <v>230</v>
      </c>
      <c r="G54" s="45" t="s">
        <v>279</v>
      </c>
      <c r="H54" s="33" t="s">
        <v>298</v>
      </c>
      <c r="I54" s="70" t="s">
        <v>245</v>
      </c>
      <c r="J54" s="71">
        <f>1100000+100000</f>
        <v>1200000</v>
      </c>
      <c r="K54" s="71">
        <v>550000</v>
      </c>
      <c r="L54" s="71">
        <f t="shared" si="9"/>
        <v>1750000</v>
      </c>
      <c r="M54" s="71"/>
      <c r="N54" s="71">
        <f t="shared" ref="N54:N55" si="70">L54+M54</f>
        <v>1750000</v>
      </c>
      <c r="O54" s="71"/>
      <c r="P54" s="71">
        <f t="shared" ref="P54:P55" si="71">N54+O54</f>
        <v>1750000</v>
      </c>
      <c r="Q54" s="71"/>
      <c r="R54" s="71">
        <f t="shared" ref="R54:R55" si="72">P54+Q54</f>
        <v>1750000</v>
      </c>
      <c r="S54" s="71"/>
      <c r="T54" s="71">
        <f t="shared" ref="T54:T55" si="73">R54+S54</f>
        <v>1750000</v>
      </c>
    </row>
    <row r="55" spans="1:20" s="1" customFormat="1" ht="12.75" hidden="1" customHeight="1" x14ac:dyDescent="0.25">
      <c r="A55" s="224" t="s">
        <v>299</v>
      </c>
      <c r="B55" s="224"/>
      <c r="C55" s="45" t="s">
        <v>230</v>
      </c>
      <c r="D55" s="45" t="s">
        <v>230</v>
      </c>
      <c r="E55" s="33">
        <v>851</v>
      </c>
      <c r="F55" s="70" t="s">
        <v>230</v>
      </c>
      <c r="G55" s="45" t="s">
        <v>279</v>
      </c>
      <c r="H55" s="45" t="s">
        <v>300</v>
      </c>
      <c r="I55" s="70"/>
      <c r="J55" s="71">
        <f t="shared" ref="J55:T56" si="74">J56</f>
        <v>534800</v>
      </c>
      <c r="K55" s="71"/>
      <c r="L55" s="71">
        <f t="shared" si="9"/>
        <v>534800</v>
      </c>
      <c r="M55" s="71"/>
      <c r="N55" s="71">
        <f t="shared" si="70"/>
        <v>534800</v>
      </c>
      <c r="O55" s="71"/>
      <c r="P55" s="71">
        <f t="shared" si="71"/>
        <v>534800</v>
      </c>
      <c r="Q55" s="71"/>
      <c r="R55" s="71">
        <f t="shared" si="72"/>
        <v>534800</v>
      </c>
      <c r="S55" s="71"/>
      <c r="T55" s="71">
        <f t="shared" si="73"/>
        <v>534800</v>
      </c>
    </row>
    <row r="56" spans="1:20" s="1" customFormat="1" hidden="1" x14ac:dyDescent="0.25">
      <c r="A56" s="72"/>
      <c r="B56" s="160" t="s">
        <v>242</v>
      </c>
      <c r="C56" s="45" t="s">
        <v>230</v>
      </c>
      <c r="D56" s="45" t="s">
        <v>230</v>
      </c>
      <c r="E56" s="33">
        <v>851</v>
      </c>
      <c r="F56" s="70" t="s">
        <v>230</v>
      </c>
      <c r="G56" s="45" t="s">
        <v>279</v>
      </c>
      <c r="H56" s="45" t="s">
        <v>300</v>
      </c>
      <c r="I56" s="70" t="s">
        <v>243</v>
      </c>
      <c r="J56" s="71">
        <f t="shared" si="74"/>
        <v>534800</v>
      </c>
      <c r="K56" s="71">
        <f t="shared" si="74"/>
        <v>0</v>
      </c>
      <c r="L56" s="71">
        <f t="shared" si="74"/>
        <v>534800</v>
      </c>
      <c r="M56" s="71">
        <f t="shared" si="74"/>
        <v>0</v>
      </c>
      <c r="N56" s="71">
        <f t="shared" si="74"/>
        <v>534800</v>
      </c>
      <c r="O56" s="71">
        <f t="shared" si="74"/>
        <v>0</v>
      </c>
      <c r="P56" s="71">
        <f t="shared" si="74"/>
        <v>534800</v>
      </c>
      <c r="Q56" s="71">
        <f t="shared" si="74"/>
        <v>0</v>
      </c>
      <c r="R56" s="71">
        <f t="shared" si="74"/>
        <v>534800</v>
      </c>
      <c r="S56" s="71">
        <f t="shared" si="74"/>
        <v>0</v>
      </c>
      <c r="T56" s="71">
        <f t="shared" si="74"/>
        <v>534800</v>
      </c>
    </row>
    <row r="57" spans="1:20" s="1" customFormat="1" hidden="1" x14ac:dyDescent="0.25">
      <c r="A57" s="72"/>
      <c r="B57" s="154" t="s">
        <v>244</v>
      </c>
      <c r="C57" s="45" t="s">
        <v>230</v>
      </c>
      <c r="D57" s="45" t="s">
        <v>230</v>
      </c>
      <c r="E57" s="33">
        <v>851</v>
      </c>
      <c r="F57" s="70" t="s">
        <v>230</v>
      </c>
      <c r="G57" s="45" t="s">
        <v>279</v>
      </c>
      <c r="H57" s="45" t="s">
        <v>300</v>
      </c>
      <c r="I57" s="70" t="s">
        <v>245</v>
      </c>
      <c r="J57" s="71">
        <v>534800</v>
      </c>
      <c r="K57" s="71"/>
      <c r="L57" s="71">
        <f t="shared" si="9"/>
        <v>534800</v>
      </c>
      <c r="M57" s="71"/>
      <c r="N57" s="71">
        <f t="shared" ref="N57" si="75">L57+M57</f>
        <v>534800</v>
      </c>
      <c r="O57" s="71"/>
      <c r="P57" s="71">
        <f t="shared" ref="P57" si="76">N57+O57</f>
        <v>534800</v>
      </c>
      <c r="Q57" s="71"/>
      <c r="R57" s="71">
        <f t="shared" ref="R57" si="77">P57+Q57</f>
        <v>534800</v>
      </c>
      <c r="S57" s="71"/>
      <c r="T57" s="71">
        <f t="shared" ref="T57" si="78">R57+S57</f>
        <v>534800</v>
      </c>
    </row>
    <row r="58" spans="1:20" s="66" customFormat="1" ht="12.75" hidden="1" customHeight="1" x14ac:dyDescent="0.25">
      <c r="A58" s="226" t="s">
        <v>311</v>
      </c>
      <c r="B58" s="226"/>
      <c r="C58" s="45" t="s">
        <v>230</v>
      </c>
      <c r="D58" s="45" t="s">
        <v>230</v>
      </c>
      <c r="E58" s="33">
        <v>851</v>
      </c>
      <c r="F58" s="64" t="s">
        <v>232</v>
      </c>
      <c r="G58" s="64"/>
      <c r="H58" s="64"/>
      <c r="I58" s="64"/>
      <c r="J58" s="65">
        <f>J59</f>
        <v>596900</v>
      </c>
      <c r="K58" s="65">
        <f t="shared" ref="K58:T58" si="79">K59</f>
        <v>672000</v>
      </c>
      <c r="L58" s="65">
        <f t="shared" si="79"/>
        <v>1268900</v>
      </c>
      <c r="M58" s="65">
        <f t="shared" si="79"/>
        <v>0</v>
      </c>
      <c r="N58" s="65">
        <f t="shared" si="79"/>
        <v>1268900</v>
      </c>
      <c r="O58" s="65">
        <f t="shared" si="79"/>
        <v>0</v>
      </c>
      <c r="P58" s="65">
        <f t="shared" si="79"/>
        <v>1268900</v>
      </c>
      <c r="Q58" s="65">
        <f t="shared" si="79"/>
        <v>0</v>
      </c>
      <c r="R58" s="65">
        <f t="shared" si="79"/>
        <v>1268900</v>
      </c>
      <c r="S58" s="65">
        <f t="shared" si="79"/>
        <v>0</v>
      </c>
      <c r="T58" s="65">
        <f t="shared" si="79"/>
        <v>1268900</v>
      </c>
    </row>
    <row r="59" spans="1:20" s="69" customFormat="1" ht="12.75" hidden="1" customHeight="1" x14ac:dyDescent="0.25">
      <c r="A59" s="228" t="s">
        <v>312</v>
      </c>
      <c r="B59" s="228"/>
      <c r="C59" s="45" t="s">
        <v>230</v>
      </c>
      <c r="D59" s="45" t="s">
        <v>230</v>
      </c>
      <c r="E59" s="33">
        <v>851</v>
      </c>
      <c r="F59" s="67" t="s">
        <v>232</v>
      </c>
      <c r="G59" s="67" t="s">
        <v>313</v>
      </c>
      <c r="H59" s="67"/>
      <c r="I59" s="67"/>
      <c r="J59" s="68">
        <f>J60+J67</f>
        <v>596900</v>
      </c>
      <c r="K59" s="68">
        <f t="shared" ref="K59:T59" si="80">K60+K67</f>
        <v>672000</v>
      </c>
      <c r="L59" s="68">
        <f t="shared" si="80"/>
        <v>1268900</v>
      </c>
      <c r="M59" s="68">
        <f t="shared" si="80"/>
        <v>0</v>
      </c>
      <c r="N59" s="68">
        <f t="shared" si="80"/>
        <v>1268900</v>
      </c>
      <c r="O59" s="68">
        <f t="shared" si="80"/>
        <v>0</v>
      </c>
      <c r="P59" s="68">
        <f t="shared" si="80"/>
        <v>1268900</v>
      </c>
      <c r="Q59" s="68">
        <f t="shared" si="80"/>
        <v>0</v>
      </c>
      <c r="R59" s="68">
        <f t="shared" si="80"/>
        <v>1268900</v>
      </c>
      <c r="S59" s="68">
        <f t="shared" si="80"/>
        <v>0</v>
      </c>
      <c r="T59" s="68">
        <f t="shared" si="80"/>
        <v>1268900</v>
      </c>
    </row>
    <row r="60" spans="1:20" s="1" customFormat="1" ht="12.75" hidden="1" customHeight="1" x14ac:dyDescent="0.25">
      <c r="A60" s="224" t="s">
        <v>314</v>
      </c>
      <c r="B60" s="224"/>
      <c r="C60" s="45" t="s">
        <v>230</v>
      </c>
      <c r="D60" s="45" t="s">
        <v>230</v>
      </c>
      <c r="E60" s="33">
        <v>851</v>
      </c>
      <c r="F60" s="70" t="s">
        <v>232</v>
      </c>
      <c r="G60" s="70" t="s">
        <v>313</v>
      </c>
      <c r="H60" s="70" t="s">
        <v>315</v>
      </c>
      <c r="I60" s="70"/>
      <c r="J60" s="71">
        <f>J61</f>
        <v>593400</v>
      </c>
      <c r="K60" s="71">
        <f t="shared" ref="K60:T60" si="81">K61</f>
        <v>672000</v>
      </c>
      <c r="L60" s="71">
        <f t="shared" si="81"/>
        <v>1265400</v>
      </c>
      <c r="M60" s="71">
        <f t="shared" si="81"/>
        <v>0</v>
      </c>
      <c r="N60" s="71">
        <f t="shared" si="81"/>
        <v>1265400</v>
      </c>
      <c r="O60" s="71">
        <f t="shared" si="81"/>
        <v>0</v>
      </c>
      <c r="P60" s="71">
        <f t="shared" si="81"/>
        <v>1265400</v>
      </c>
      <c r="Q60" s="71">
        <f t="shared" si="81"/>
        <v>0</v>
      </c>
      <c r="R60" s="71">
        <f t="shared" si="81"/>
        <v>1265400</v>
      </c>
      <c r="S60" s="71">
        <f t="shared" si="81"/>
        <v>0</v>
      </c>
      <c r="T60" s="71">
        <f t="shared" si="81"/>
        <v>1265400</v>
      </c>
    </row>
    <row r="61" spans="1:20" s="1" customFormat="1" ht="12.75" hidden="1" customHeight="1" x14ac:dyDescent="0.25">
      <c r="A61" s="224" t="s">
        <v>316</v>
      </c>
      <c r="B61" s="224"/>
      <c r="C61" s="45" t="s">
        <v>230</v>
      </c>
      <c r="D61" s="45" t="s">
        <v>230</v>
      </c>
      <c r="E61" s="33">
        <v>851</v>
      </c>
      <c r="F61" s="70" t="s">
        <v>232</v>
      </c>
      <c r="G61" s="70" t="s">
        <v>313</v>
      </c>
      <c r="H61" s="70" t="s">
        <v>317</v>
      </c>
      <c r="I61" s="70"/>
      <c r="J61" s="71">
        <f>J62+J65</f>
        <v>593400</v>
      </c>
      <c r="K61" s="71">
        <f t="shared" ref="K61:T61" si="82">K62+K65</f>
        <v>672000</v>
      </c>
      <c r="L61" s="71">
        <f t="shared" si="82"/>
        <v>1265400</v>
      </c>
      <c r="M61" s="71">
        <f t="shared" si="82"/>
        <v>0</v>
      </c>
      <c r="N61" s="71">
        <f t="shared" si="82"/>
        <v>1265400</v>
      </c>
      <c r="O61" s="71">
        <f t="shared" si="82"/>
        <v>0</v>
      </c>
      <c r="P61" s="71">
        <f t="shared" si="82"/>
        <v>1265400</v>
      </c>
      <c r="Q61" s="71">
        <f t="shared" si="82"/>
        <v>0</v>
      </c>
      <c r="R61" s="71">
        <f t="shared" si="82"/>
        <v>1265400</v>
      </c>
      <c r="S61" s="71">
        <f t="shared" si="82"/>
        <v>0</v>
      </c>
      <c r="T61" s="71">
        <f t="shared" si="82"/>
        <v>1265400</v>
      </c>
    </row>
    <row r="62" spans="1:20" s="1" customFormat="1" ht="25.5" hidden="1" x14ac:dyDescent="0.25">
      <c r="A62" s="78"/>
      <c r="B62" s="154" t="s">
        <v>237</v>
      </c>
      <c r="C62" s="45" t="s">
        <v>230</v>
      </c>
      <c r="D62" s="45" t="s">
        <v>230</v>
      </c>
      <c r="E62" s="33">
        <v>851</v>
      </c>
      <c r="F62" s="70" t="s">
        <v>232</v>
      </c>
      <c r="G62" s="45" t="s">
        <v>313</v>
      </c>
      <c r="H62" s="70" t="s">
        <v>317</v>
      </c>
      <c r="I62" s="70" t="s">
        <v>239</v>
      </c>
      <c r="J62" s="71">
        <f>J64+J63</f>
        <v>537700</v>
      </c>
      <c r="K62" s="71">
        <f t="shared" ref="K62:T62" si="83">K64+K63</f>
        <v>595000</v>
      </c>
      <c r="L62" s="71">
        <f t="shared" si="83"/>
        <v>1132700</v>
      </c>
      <c r="M62" s="71">
        <f t="shared" si="83"/>
        <v>0</v>
      </c>
      <c r="N62" s="71">
        <f t="shared" si="83"/>
        <v>1132700</v>
      </c>
      <c r="O62" s="71">
        <f t="shared" si="83"/>
        <v>0</v>
      </c>
      <c r="P62" s="71">
        <f t="shared" si="83"/>
        <v>1132700</v>
      </c>
      <c r="Q62" s="71">
        <f t="shared" si="83"/>
        <v>0</v>
      </c>
      <c r="R62" s="71">
        <f t="shared" si="83"/>
        <v>1132700</v>
      </c>
      <c r="S62" s="71">
        <f t="shared" si="83"/>
        <v>0</v>
      </c>
      <c r="T62" s="71">
        <f t="shared" si="83"/>
        <v>1132700</v>
      </c>
    </row>
    <row r="63" spans="1:20" s="1" customFormat="1" hidden="1" x14ac:dyDescent="0.25">
      <c r="A63" s="78"/>
      <c r="B63" s="154" t="s">
        <v>318</v>
      </c>
      <c r="C63" s="45" t="s">
        <v>230</v>
      </c>
      <c r="D63" s="45" t="s">
        <v>230</v>
      </c>
      <c r="E63" s="33">
        <v>851</v>
      </c>
      <c r="F63" s="70" t="s">
        <v>232</v>
      </c>
      <c r="G63" s="45" t="s">
        <v>313</v>
      </c>
      <c r="H63" s="70" t="s">
        <v>317</v>
      </c>
      <c r="I63" s="70" t="s">
        <v>319</v>
      </c>
      <c r="J63" s="71"/>
      <c r="K63" s="71">
        <v>1035000</v>
      </c>
      <c r="L63" s="71">
        <f t="shared" ref="L63" si="84">J63+K63</f>
        <v>1035000</v>
      </c>
      <c r="M63" s="71"/>
      <c r="N63" s="71">
        <f t="shared" ref="N63:N64" si="85">L63+M63</f>
        <v>1035000</v>
      </c>
      <c r="O63" s="71"/>
      <c r="P63" s="71">
        <f t="shared" ref="P63:P64" si="86">N63+O63</f>
        <v>1035000</v>
      </c>
      <c r="Q63" s="71"/>
      <c r="R63" s="71">
        <f t="shared" ref="R63:R64" si="87">P63+Q63</f>
        <v>1035000</v>
      </c>
      <c r="S63" s="71"/>
      <c r="T63" s="71">
        <f t="shared" ref="T63:T64" si="88">R63+S63</f>
        <v>1035000</v>
      </c>
    </row>
    <row r="64" spans="1:20" s="1" customFormat="1" ht="25.5" hidden="1" x14ac:dyDescent="0.25">
      <c r="A64" s="79"/>
      <c r="B64" s="160" t="s">
        <v>320</v>
      </c>
      <c r="C64" s="45" t="s">
        <v>230</v>
      </c>
      <c r="D64" s="45" t="s">
        <v>230</v>
      </c>
      <c r="E64" s="33">
        <v>851</v>
      </c>
      <c r="F64" s="70" t="s">
        <v>232</v>
      </c>
      <c r="G64" s="45" t="s">
        <v>313</v>
      </c>
      <c r="H64" s="70" t="s">
        <v>317</v>
      </c>
      <c r="I64" s="70" t="s">
        <v>321</v>
      </c>
      <c r="J64" s="71">
        <f>537694+6</f>
        <v>537700</v>
      </c>
      <c r="K64" s="71">
        <v>-440000</v>
      </c>
      <c r="L64" s="71">
        <f t="shared" si="9"/>
        <v>97700</v>
      </c>
      <c r="M64" s="71"/>
      <c r="N64" s="71">
        <f t="shared" si="85"/>
        <v>97700</v>
      </c>
      <c r="O64" s="71"/>
      <c r="P64" s="71">
        <f t="shared" si="86"/>
        <v>97700</v>
      </c>
      <c r="Q64" s="71"/>
      <c r="R64" s="71">
        <f t="shared" si="87"/>
        <v>97700</v>
      </c>
      <c r="S64" s="71"/>
      <c r="T64" s="71">
        <f t="shared" si="88"/>
        <v>97700</v>
      </c>
    </row>
    <row r="65" spans="1:20" s="1" customFormat="1" hidden="1" x14ac:dyDescent="0.25">
      <c r="A65" s="79"/>
      <c r="B65" s="160" t="s">
        <v>242</v>
      </c>
      <c r="C65" s="45" t="s">
        <v>230</v>
      </c>
      <c r="D65" s="45" t="s">
        <v>230</v>
      </c>
      <c r="E65" s="33">
        <v>851</v>
      </c>
      <c r="F65" s="70" t="s">
        <v>232</v>
      </c>
      <c r="G65" s="45" t="s">
        <v>313</v>
      </c>
      <c r="H65" s="70" t="s">
        <v>317</v>
      </c>
      <c r="I65" s="70" t="s">
        <v>243</v>
      </c>
      <c r="J65" s="71">
        <f>J66</f>
        <v>55700</v>
      </c>
      <c r="K65" s="71">
        <f t="shared" ref="K65:T65" si="89">K66</f>
        <v>77000</v>
      </c>
      <c r="L65" s="71">
        <f t="shared" si="89"/>
        <v>132700</v>
      </c>
      <c r="M65" s="71">
        <f t="shared" si="89"/>
        <v>0</v>
      </c>
      <c r="N65" s="71">
        <f t="shared" si="89"/>
        <v>132700</v>
      </c>
      <c r="O65" s="71">
        <f t="shared" si="89"/>
        <v>0</v>
      </c>
      <c r="P65" s="71">
        <f t="shared" si="89"/>
        <v>132700</v>
      </c>
      <c r="Q65" s="71">
        <f t="shared" si="89"/>
        <v>0</v>
      </c>
      <c r="R65" s="71">
        <f t="shared" si="89"/>
        <v>132700</v>
      </c>
      <c r="S65" s="71">
        <f t="shared" si="89"/>
        <v>0</v>
      </c>
      <c r="T65" s="71">
        <f t="shared" si="89"/>
        <v>132700</v>
      </c>
    </row>
    <row r="66" spans="1:20" s="1" customFormat="1" ht="12.75" hidden="1" customHeight="1" x14ac:dyDescent="0.25">
      <c r="A66" s="79"/>
      <c r="B66" s="154" t="s">
        <v>244</v>
      </c>
      <c r="C66" s="45" t="s">
        <v>230</v>
      </c>
      <c r="D66" s="45" t="s">
        <v>230</v>
      </c>
      <c r="E66" s="33">
        <v>851</v>
      </c>
      <c r="F66" s="70" t="s">
        <v>232</v>
      </c>
      <c r="G66" s="45" t="s">
        <v>313</v>
      </c>
      <c r="H66" s="70" t="s">
        <v>317</v>
      </c>
      <c r="I66" s="70" t="s">
        <v>245</v>
      </c>
      <c r="J66" s="71">
        <f>55735-35</f>
        <v>55700</v>
      </c>
      <c r="K66" s="71">
        <v>77000</v>
      </c>
      <c r="L66" s="71">
        <f t="shared" si="9"/>
        <v>132700</v>
      </c>
      <c r="M66" s="71"/>
      <c r="N66" s="71">
        <f t="shared" ref="N66" si="90">L66+M66</f>
        <v>132700</v>
      </c>
      <c r="O66" s="71"/>
      <c r="P66" s="71">
        <f t="shared" ref="P66" si="91">N66+O66</f>
        <v>132700</v>
      </c>
      <c r="Q66" s="71"/>
      <c r="R66" s="71">
        <f t="shared" ref="R66" si="92">P66+Q66</f>
        <v>132700</v>
      </c>
      <c r="S66" s="71"/>
      <c r="T66" s="71">
        <f t="shared" ref="T66" si="93">R66+S66</f>
        <v>132700</v>
      </c>
    </row>
    <row r="67" spans="1:20" s="1" customFormat="1" ht="12.75" hidden="1" customHeight="1" x14ac:dyDescent="0.25">
      <c r="A67" s="224" t="s">
        <v>257</v>
      </c>
      <c r="B67" s="224"/>
      <c r="C67" s="45" t="s">
        <v>230</v>
      </c>
      <c r="D67" s="45" t="s">
        <v>230</v>
      </c>
      <c r="E67" s="33">
        <v>851</v>
      </c>
      <c r="F67" s="70" t="s">
        <v>232</v>
      </c>
      <c r="G67" s="45" t="s">
        <v>313</v>
      </c>
      <c r="H67" s="70" t="s">
        <v>258</v>
      </c>
      <c r="I67" s="70"/>
      <c r="J67" s="71">
        <f>J68</f>
        <v>3500</v>
      </c>
      <c r="K67" s="71">
        <f t="shared" ref="K67:T70" si="94">K68</f>
        <v>0</v>
      </c>
      <c r="L67" s="71">
        <f t="shared" si="94"/>
        <v>3500</v>
      </c>
      <c r="M67" s="71">
        <f t="shared" si="94"/>
        <v>0</v>
      </c>
      <c r="N67" s="71">
        <f t="shared" si="94"/>
        <v>3500</v>
      </c>
      <c r="O67" s="71">
        <f t="shared" si="94"/>
        <v>0</v>
      </c>
      <c r="P67" s="71">
        <f t="shared" si="94"/>
        <v>3500</v>
      </c>
      <c r="Q67" s="71">
        <f t="shared" si="94"/>
        <v>0</v>
      </c>
      <c r="R67" s="71">
        <f t="shared" si="94"/>
        <v>3500</v>
      </c>
      <c r="S67" s="71">
        <f t="shared" si="94"/>
        <v>0</v>
      </c>
      <c r="T67" s="71">
        <f t="shared" si="94"/>
        <v>3500</v>
      </c>
    </row>
    <row r="68" spans="1:20" s="1" customFormat="1" ht="40.5" hidden="1" customHeight="1" x14ac:dyDescent="0.25">
      <c r="A68" s="206" t="s">
        <v>259</v>
      </c>
      <c r="B68" s="207"/>
      <c r="C68" s="45" t="s">
        <v>230</v>
      </c>
      <c r="D68" s="45" t="s">
        <v>230</v>
      </c>
      <c r="E68" s="33">
        <v>851</v>
      </c>
      <c r="F68" s="70" t="s">
        <v>232</v>
      </c>
      <c r="G68" s="45" t="s">
        <v>313</v>
      </c>
      <c r="H68" s="70" t="s">
        <v>260</v>
      </c>
      <c r="I68" s="70"/>
      <c r="J68" s="71">
        <f>J69</f>
        <v>3500</v>
      </c>
      <c r="K68" s="71">
        <f t="shared" si="94"/>
        <v>0</v>
      </c>
      <c r="L68" s="71">
        <f t="shared" si="94"/>
        <v>3500</v>
      </c>
      <c r="M68" s="71">
        <f t="shared" si="94"/>
        <v>0</v>
      </c>
      <c r="N68" s="71">
        <f t="shared" si="94"/>
        <v>3500</v>
      </c>
      <c r="O68" s="71">
        <f t="shared" si="94"/>
        <v>0</v>
      </c>
      <c r="P68" s="71">
        <f t="shared" si="94"/>
        <v>3500</v>
      </c>
      <c r="Q68" s="71">
        <f t="shared" si="94"/>
        <v>0</v>
      </c>
      <c r="R68" s="71">
        <f t="shared" si="94"/>
        <v>3500</v>
      </c>
      <c r="S68" s="71">
        <f t="shared" si="94"/>
        <v>0</v>
      </c>
      <c r="T68" s="71">
        <f t="shared" si="94"/>
        <v>3500</v>
      </c>
    </row>
    <row r="69" spans="1:20" s="1" customFormat="1" ht="53.25" hidden="1" customHeight="1" x14ac:dyDescent="0.25">
      <c r="A69" s="224" t="s">
        <v>322</v>
      </c>
      <c r="B69" s="224"/>
      <c r="C69" s="45" t="s">
        <v>230</v>
      </c>
      <c r="D69" s="45" t="s">
        <v>230</v>
      </c>
      <c r="E69" s="33">
        <v>851</v>
      </c>
      <c r="F69" s="70" t="s">
        <v>232</v>
      </c>
      <c r="G69" s="45" t="s">
        <v>313</v>
      </c>
      <c r="H69" s="70" t="s">
        <v>323</v>
      </c>
      <c r="I69" s="70"/>
      <c r="J69" s="71">
        <f>J70</f>
        <v>3500</v>
      </c>
      <c r="K69" s="71">
        <f t="shared" si="94"/>
        <v>0</v>
      </c>
      <c r="L69" s="71">
        <f t="shared" si="94"/>
        <v>3500</v>
      </c>
      <c r="M69" s="71">
        <f t="shared" si="94"/>
        <v>0</v>
      </c>
      <c r="N69" s="71">
        <f t="shared" si="94"/>
        <v>3500</v>
      </c>
      <c r="O69" s="71">
        <f t="shared" si="94"/>
        <v>0</v>
      </c>
      <c r="P69" s="71">
        <f t="shared" si="94"/>
        <v>3500</v>
      </c>
      <c r="Q69" s="71">
        <f t="shared" si="94"/>
        <v>0</v>
      </c>
      <c r="R69" s="71">
        <f t="shared" si="94"/>
        <v>3500</v>
      </c>
      <c r="S69" s="71">
        <f t="shared" si="94"/>
        <v>0</v>
      </c>
      <c r="T69" s="71">
        <f t="shared" si="94"/>
        <v>3500</v>
      </c>
    </row>
    <row r="70" spans="1:20" s="1" customFormat="1" hidden="1" x14ac:dyDescent="0.25">
      <c r="A70" s="72"/>
      <c r="B70" s="160" t="s">
        <v>242</v>
      </c>
      <c r="C70" s="45" t="s">
        <v>230</v>
      </c>
      <c r="D70" s="45" t="s">
        <v>230</v>
      </c>
      <c r="E70" s="33">
        <v>851</v>
      </c>
      <c r="F70" s="70" t="s">
        <v>232</v>
      </c>
      <c r="G70" s="45" t="s">
        <v>313</v>
      </c>
      <c r="H70" s="70" t="s">
        <v>323</v>
      </c>
      <c r="I70" s="70" t="s">
        <v>243</v>
      </c>
      <c r="J70" s="71">
        <f>J71</f>
        <v>3500</v>
      </c>
      <c r="K70" s="71">
        <f t="shared" si="94"/>
        <v>0</v>
      </c>
      <c r="L70" s="71">
        <f t="shared" si="94"/>
        <v>3500</v>
      </c>
      <c r="M70" s="71">
        <f t="shared" si="94"/>
        <v>0</v>
      </c>
      <c r="N70" s="71">
        <f t="shared" si="94"/>
        <v>3500</v>
      </c>
      <c r="O70" s="71">
        <f t="shared" si="94"/>
        <v>0</v>
      </c>
      <c r="P70" s="71">
        <f t="shared" si="94"/>
        <v>3500</v>
      </c>
      <c r="Q70" s="71">
        <f t="shared" si="94"/>
        <v>0</v>
      </c>
      <c r="R70" s="71">
        <f t="shared" si="94"/>
        <v>3500</v>
      </c>
      <c r="S70" s="71">
        <f t="shared" si="94"/>
        <v>0</v>
      </c>
      <c r="T70" s="71">
        <f t="shared" si="94"/>
        <v>3500</v>
      </c>
    </row>
    <row r="71" spans="1:20" s="1" customFormat="1" hidden="1" x14ac:dyDescent="0.25">
      <c r="A71" s="72"/>
      <c r="B71" s="154" t="s">
        <v>244</v>
      </c>
      <c r="C71" s="45" t="s">
        <v>230</v>
      </c>
      <c r="D71" s="45" t="s">
        <v>230</v>
      </c>
      <c r="E71" s="33">
        <v>851</v>
      </c>
      <c r="F71" s="70" t="s">
        <v>232</v>
      </c>
      <c r="G71" s="45" t="s">
        <v>313</v>
      </c>
      <c r="H71" s="70" t="s">
        <v>323</v>
      </c>
      <c r="I71" s="70" t="s">
        <v>245</v>
      </c>
      <c r="J71" s="71">
        <v>3500</v>
      </c>
      <c r="K71" s="71"/>
      <c r="L71" s="71">
        <f t="shared" si="9"/>
        <v>3500</v>
      </c>
      <c r="M71" s="71"/>
      <c r="N71" s="71">
        <f t="shared" ref="N71" si="95">L71+M71</f>
        <v>3500</v>
      </c>
      <c r="O71" s="71"/>
      <c r="P71" s="71">
        <f t="shared" ref="P71" si="96">N71+O71</f>
        <v>3500</v>
      </c>
      <c r="Q71" s="71"/>
      <c r="R71" s="71">
        <f t="shared" ref="R71" si="97">P71+Q71</f>
        <v>3500</v>
      </c>
      <c r="S71" s="71"/>
      <c r="T71" s="71">
        <f t="shared" ref="T71" si="98">R71+S71</f>
        <v>3500</v>
      </c>
    </row>
    <row r="72" spans="1:20" s="66" customFormat="1" hidden="1" x14ac:dyDescent="0.25">
      <c r="A72" s="226" t="s">
        <v>324</v>
      </c>
      <c r="B72" s="226"/>
      <c r="C72" s="45" t="s">
        <v>230</v>
      </c>
      <c r="D72" s="45" t="s">
        <v>230</v>
      </c>
      <c r="E72" s="33">
        <v>851</v>
      </c>
      <c r="F72" s="64" t="s">
        <v>253</v>
      </c>
      <c r="G72" s="64"/>
      <c r="H72" s="64"/>
      <c r="I72" s="64"/>
      <c r="J72" s="65">
        <f>J73+J80</f>
        <v>848500</v>
      </c>
      <c r="K72" s="65">
        <f t="shared" ref="K72:T72" si="99">K73+K80</f>
        <v>0</v>
      </c>
      <c r="L72" s="65">
        <f t="shared" si="99"/>
        <v>848500</v>
      </c>
      <c r="M72" s="65">
        <f t="shared" si="99"/>
        <v>699992</v>
      </c>
      <c r="N72" s="65">
        <f t="shared" si="99"/>
        <v>1548492</v>
      </c>
      <c r="O72" s="65">
        <f t="shared" si="99"/>
        <v>0</v>
      </c>
      <c r="P72" s="65">
        <f t="shared" si="99"/>
        <v>1548492</v>
      </c>
      <c r="Q72" s="65">
        <f t="shared" si="99"/>
        <v>0</v>
      </c>
      <c r="R72" s="65">
        <f t="shared" si="99"/>
        <v>1548492</v>
      </c>
      <c r="S72" s="65">
        <f t="shared" si="99"/>
        <v>0</v>
      </c>
      <c r="T72" s="65">
        <f t="shared" si="99"/>
        <v>1548492</v>
      </c>
    </row>
    <row r="73" spans="1:20" s="69" customFormat="1" hidden="1" x14ac:dyDescent="0.25">
      <c r="A73" s="228" t="s">
        <v>325</v>
      </c>
      <c r="B73" s="228"/>
      <c r="C73" s="45" t="s">
        <v>230</v>
      </c>
      <c r="D73" s="45" t="s">
        <v>230</v>
      </c>
      <c r="E73" s="33">
        <v>851</v>
      </c>
      <c r="F73" s="67" t="s">
        <v>253</v>
      </c>
      <c r="G73" s="67" t="s">
        <v>326</v>
      </c>
      <c r="H73" s="67"/>
      <c r="I73" s="67"/>
      <c r="J73" s="68">
        <f>J74+J77</f>
        <v>705000</v>
      </c>
      <c r="K73" s="68">
        <f t="shared" ref="K73:T73" si="100">K74+K77</f>
        <v>0</v>
      </c>
      <c r="L73" s="68">
        <f t="shared" si="100"/>
        <v>705000</v>
      </c>
      <c r="M73" s="68">
        <f t="shared" si="100"/>
        <v>699992</v>
      </c>
      <c r="N73" s="68">
        <f t="shared" si="100"/>
        <v>1404992</v>
      </c>
      <c r="O73" s="68">
        <f t="shared" si="100"/>
        <v>0</v>
      </c>
      <c r="P73" s="68">
        <f t="shared" si="100"/>
        <v>1404992</v>
      </c>
      <c r="Q73" s="68">
        <f t="shared" si="100"/>
        <v>0</v>
      </c>
      <c r="R73" s="68">
        <f t="shared" si="100"/>
        <v>1404992</v>
      </c>
      <c r="S73" s="68">
        <f t="shared" si="100"/>
        <v>0</v>
      </c>
      <c r="T73" s="68">
        <f t="shared" si="100"/>
        <v>1404992</v>
      </c>
    </row>
    <row r="74" spans="1:20" s="1" customFormat="1" ht="28.5" hidden="1" customHeight="1" x14ac:dyDescent="0.25">
      <c r="A74" s="224" t="s">
        <v>327</v>
      </c>
      <c r="B74" s="224"/>
      <c r="C74" s="45" t="s">
        <v>230</v>
      </c>
      <c r="D74" s="45" t="s">
        <v>230</v>
      </c>
      <c r="E74" s="33">
        <v>851</v>
      </c>
      <c r="F74" s="70" t="s">
        <v>253</v>
      </c>
      <c r="G74" s="70" t="s">
        <v>326</v>
      </c>
      <c r="H74" s="70" t="s">
        <v>328</v>
      </c>
      <c r="I74" s="70"/>
      <c r="J74" s="71">
        <f t="shared" ref="J74:T75" si="101">J75</f>
        <v>55000</v>
      </c>
      <c r="K74" s="71">
        <f t="shared" si="101"/>
        <v>0</v>
      </c>
      <c r="L74" s="71">
        <f t="shared" si="101"/>
        <v>55000</v>
      </c>
      <c r="M74" s="71">
        <f t="shared" si="101"/>
        <v>0</v>
      </c>
      <c r="N74" s="71">
        <f t="shared" si="101"/>
        <v>55000</v>
      </c>
      <c r="O74" s="71">
        <f t="shared" si="101"/>
        <v>0</v>
      </c>
      <c r="P74" s="71">
        <f t="shared" si="101"/>
        <v>55000</v>
      </c>
      <c r="Q74" s="71">
        <f t="shared" si="101"/>
        <v>0</v>
      </c>
      <c r="R74" s="71">
        <f t="shared" si="101"/>
        <v>55000</v>
      </c>
      <c r="S74" s="71">
        <f t="shared" si="101"/>
        <v>0</v>
      </c>
      <c r="T74" s="71">
        <f t="shared" si="101"/>
        <v>55000</v>
      </c>
    </row>
    <row r="75" spans="1:20" s="1" customFormat="1" hidden="1" x14ac:dyDescent="0.25">
      <c r="A75" s="79"/>
      <c r="B75" s="160" t="s">
        <v>242</v>
      </c>
      <c r="C75" s="45" t="s">
        <v>230</v>
      </c>
      <c r="D75" s="45" t="s">
        <v>230</v>
      </c>
      <c r="E75" s="33">
        <v>851</v>
      </c>
      <c r="F75" s="70" t="s">
        <v>253</v>
      </c>
      <c r="G75" s="70" t="s">
        <v>326</v>
      </c>
      <c r="H75" s="70" t="s">
        <v>328</v>
      </c>
      <c r="I75" s="70" t="s">
        <v>243</v>
      </c>
      <c r="J75" s="71">
        <f t="shared" si="101"/>
        <v>55000</v>
      </c>
      <c r="K75" s="71">
        <f t="shared" si="101"/>
        <v>0</v>
      </c>
      <c r="L75" s="71">
        <f t="shared" si="101"/>
        <v>55000</v>
      </c>
      <c r="M75" s="71">
        <f t="shared" si="101"/>
        <v>0</v>
      </c>
      <c r="N75" s="71">
        <f t="shared" si="101"/>
        <v>55000</v>
      </c>
      <c r="O75" s="71">
        <f t="shared" si="101"/>
        <v>0</v>
      </c>
      <c r="P75" s="71">
        <f t="shared" si="101"/>
        <v>55000</v>
      </c>
      <c r="Q75" s="71">
        <f t="shared" si="101"/>
        <v>0</v>
      </c>
      <c r="R75" s="71">
        <f t="shared" si="101"/>
        <v>55000</v>
      </c>
      <c r="S75" s="71">
        <f t="shared" si="101"/>
        <v>0</v>
      </c>
      <c r="T75" s="71">
        <f t="shared" si="101"/>
        <v>55000</v>
      </c>
    </row>
    <row r="76" spans="1:20" s="1" customFormat="1" hidden="1" x14ac:dyDescent="0.25">
      <c r="A76" s="79"/>
      <c r="B76" s="154" t="s">
        <v>244</v>
      </c>
      <c r="C76" s="45" t="s">
        <v>230</v>
      </c>
      <c r="D76" s="45" t="s">
        <v>230</v>
      </c>
      <c r="E76" s="33">
        <v>851</v>
      </c>
      <c r="F76" s="70" t="s">
        <v>253</v>
      </c>
      <c r="G76" s="70" t="s">
        <v>326</v>
      </c>
      <c r="H76" s="70" t="s">
        <v>328</v>
      </c>
      <c r="I76" s="70" t="s">
        <v>245</v>
      </c>
      <c r="J76" s="71">
        <v>55000</v>
      </c>
      <c r="K76" s="71"/>
      <c r="L76" s="71">
        <f t="shared" si="9"/>
        <v>55000</v>
      </c>
      <c r="M76" s="71"/>
      <c r="N76" s="71">
        <f t="shared" ref="N76" si="102">L76+M76</f>
        <v>55000</v>
      </c>
      <c r="O76" s="71"/>
      <c r="P76" s="71">
        <f t="shared" ref="P76" si="103">N76+O76</f>
        <v>55000</v>
      </c>
      <c r="Q76" s="71"/>
      <c r="R76" s="71">
        <f t="shared" ref="R76" si="104">P76+Q76</f>
        <v>55000</v>
      </c>
      <c r="S76" s="71"/>
      <c r="T76" s="71">
        <f t="shared" ref="T76" si="105">R76+S76</f>
        <v>55000</v>
      </c>
    </row>
    <row r="77" spans="1:20" s="140" customFormat="1" ht="16.5" hidden="1" customHeight="1" x14ac:dyDescent="0.25">
      <c r="A77" s="231" t="s">
        <v>329</v>
      </c>
      <c r="B77" s="232"/>
      <c r="C77" s="45" t="s">
        <v>230</v>
      </c>
      <c r="D77" s="45" t="s">
        <v>230</v>
      </c>
      <c r="E77" s="33">
        <v>851</v>
      </c>
      <c r="F77" s="70" t="s">
        <v>253</v>
      </c>
      <c r="G77" s="70" t="s">
        <v>326</v>
      </c>
      <c r="H77" s="33" t="s">
        <v>330</v>
      </c>
      <c r="I77" s="138"/>
      <c r="J77" s="139">
        <f>J78</f>
        <v>650000</v>
      </c>
      <c r="K77" s="139">
        <f t="shared" ref="K77:T78" si="106">K78</f>
        <v>0</v>
      </c>
      <c r="L77" s="139">
        <f t="shared" si="106"/>
        <v>650000</v>
      </c>
      <c r="M77" s="139">
        <f t="shared" si="106"/>
        <v>699992</v>
      </c>
      <c r="N77" s="139">
        <f t="shared" si="106"/>
        <v>1349992</v>
      </c>
      <c r="O77" s="139">
        <f t="shared" si="106"/>
        <v>0</v>
      </c>
      <c r="P77" s="139">
        <f t="shared" si="106"/>
        <v>1349992</v>
      </c>
      <c r="Q77" s="139">
        <f t="shared" si="106"/>
        <v>0</v>
      </c>
      <c r="R77" s="139">
        <f t="shared" si="106"/>
        <v>1349992</v>
      </c>
      <c r="S77" s="139">
        <f t="shared" si="106"/>
        <v>0</v>
      </c>
      <c r="T77" s="139">
        <f t="shared" si="106"/>
        <v>1349992</v>
      </c>
    </row>
    <row r="78" spans="1:20" s="1" customFormat="1" hidden="1" x14ac:dyDescent="0.25">
      <c r="A78" s="154"/>
      <c r="B78" s="154" t="s">
        <v>246</v>
      </c>
      <c r="C78" s="45" t="s">
        <v>230</v>
      </c>
      <c r="D78" s="45" t="s">
        <v>230</v>
      </c>
      <c r="E78" s="33">
        <v>851</v>
      </c>
      <c r="F78" s="70" t="s">
        <v>253</v>
      </c>
      <c r="G78" s="70" t="s">
        <v>326</v>
      </c>
      <c r="H78" s="33" t="s">
        <v>330</v>
      </c>
      <c r="I78" s="70" t="s">
        <v>247</v>
      </c>
      <c r="J78" s="83">
        <f>J79</f>
        <v>650000</v>
      </c>
      <c r="K78" s="83">
        <f t="shared" si="106"/>
        <v>0</v>
      </c>
      <c r="L78" s="83">
        <f t="shared" si="106"/>
        <v>650000</v>
      </c>
      <c r="M78" s="83">
        <f t="shared" si="106"/>
        <v>699992</v>
      </c>
      <c r="N78" s="83">
        <f t="shared" si="106"/>
        <v>1349992</v>
      </c>
      <c r="O78" s="83">
        <f t="shared" si="106"/>
        <v>0</v>
      </c>
      <c r="P78" s="83">
        <f t="shared" si="106"/>
        <v>1349992</v>
      </c>
      <c r="Q78" s="83">
        <f t="shared" si="106"/>
        <v>0</v>
      </c>
      <c r="R78" s="83">
        <f t="shared" si="106"/>
        <v>1349992</v>
      </c>
      <c r="S78" s="83">
        <f t="shared" si="106"/>
        <v>0</v>
      </c>
      <c r="T78" s="83">
        <f t="shared" si="106"/>
        <v>1349992</v>
      </c>
    </row>
    <row r="79" spans="1:20" s="1" customFormat="1" ht="25.5" hidden="1" x14ac:dyDescent="0.25">
      <c r="A79" s="154"/>
      <c r="B79" s="154" t="s">
        <v>331</v>
      </c>
      <c r="C79" s="45" t="s">
        <v>230</v>
      </c>
      <c r="D79" s="45" t="s">
        <v>230</v>
      </c>
      <c r="E79" s="33">
        <v>851</v>
      </c>
      <c r="F79" s="70" t="s">
        <v>253</v>
      </c>
      <c r="G79" s="70" t="s">
        <v>326</v>
      </c>
      <c r="H79" s="33" t="s">
        <v>330</v>
      </c>
      <c r="I79" s="70" t="s">
        <v>332</v>
      </c>
      <c r="J79" s="83">
        <v>650000</v>
      </c>
      <c r="K79" s="83"/>
      <c r="L79" s="71">
        <f t="shared" si="9"/>
        <v>650000</v>
      </c>
      <c r="M79" s="83">
        <v>699992</v>
      </c>
      <c r="N79" s="71">
        <f t="shared" ref="N79" si="107">L79+M79</f>
        <v>1349992</v>
      </c>
      <c r="O79" s="83"/>
      <c r="P79" s="71">
        <f t="shared" ref="P79" si="108">N79+O79</f>
        <v>1349992</v>
      </c>
      <c r="Q79" s="83"/>
      <c r="R79" s="71">
        <f t="shared" ref="R79" si="109">P79+Q79</f>
        <v>1349992</v>
      </c>
      <c r="S79" s="83"/>
      <c r="T79" s="71">
        <f t="shared" ref="T79" si="110">R79+S79</f>
        <v>1349992</v>
      </c>
    </row>
    <row r="80" spans="1:20" s="69" customFormat="1" hidden="1" x14ac:dyDescent="0.25">
      <c r="A80" s="228" t="s">
        <v>336</v>
      </c>
      <c r="B80" s="228"/>
      <c r="C80" s="45" t="s">
        <v>230</v>
      </c>
      <c r="D80" s="45" t="s">
        <v>230</v>
      </c>
      <c r="E80" s="33">
        <v>851</v>
      </c>
      <c r="F80" s="67" t="s">
        <v>253</v>
      </c>
      <c r="G80" s="67" t="s">
        <v>337</v>
      </c>
      <c r="H80" s="67"/>
      <c r="I80" s="67"/>
      <c r="J80" s="68">
        <f t="shared" ref="J80:T82" si="111">J81</f>
        <v>143500</v>
      </c>
      <c r="K80" s="68">
        <f t="shared" si="111"/>
        <v>0</v>
      </c>
      <c r="L80" s="68">
        <f t="shared" si="111"/>
        <v>143500</v>
      </c>
      <c r="M80" s="68">
        <f t="shared" si="111"/>
        <v>0</v>
      </c>
      <c r="N80" s="68">
        <f t="shared" si="111"/>
        <v>143500</v>
      </c>
      <c r="O80" s="68">
        <f t="shared" si="111"/>
        <v>0</v>
      </c>
      <c r="P80" s="68">
        <f t="shared" si="111"/>
        <v>143500</v>
      </c>
      <c r="Q80" s="68">
        <f t="shared" si="111"/>
        <v>0</v>
      </c>
      <c r="R80" s="68">
        <f t="shared" si="111"/>
        <v>143500</v>
      </c>
      <c r="S80" s="68">
        <f t="shared" si="111"/>
        <v>0</v>
      </c>
      <c r="T80" s="68">
        <f t="shared" si="111"/>
        <v>143500</v>
      </c>
    </row>
    <row r="81" spans="1:20" s="74" customFormat="1" hidden="1" x14ac:dyDescent="0.25">
      <c r="A81" s="224" t="s">
        <v>286</v>
      </c>
      <c r="B81" s="224"/>
      <c r="C81" s="45" t="s">
        <v>230</v>
      </c>
      <c r="D81" s="45" t="s">
        <v>230</v>
      </c>
      <c r="E81" s="33">
        <v>851</v>
      </c>
      <c r="F81" s="70" t="s">
        <v>253</v>
      </c>
      <c r="G81" s="70" t="s">
        <v>337</v>
      </c>
      <c r="H81" s="70" t="s">
        <v>287</v>
      </c>
      <c r="I81" s="73"/>
      <c r="J81" s="71">
        <f t="shared" si="111"/>
        <v>143500</v>
      </c>
      <c r="K81" s="71">
        <f t="shared" si="111"/>
        <v>0</v>
      </c>
      <c r="L81" s="71">
        <f t="shared" si="111"/>
        <v>143500</v>
      </c>
      <c r="M81" s="71">
        <f t="shared" si="111"/>
        <v>0</v>
      </c>
      <c r="N81" s="71">
        <f t="shared" si="111"/>
        <v>143500</v>
      </c>
      <c r="O81" s="71">
        <f t="shared" si="111"/>
        <v>0</v>
      </c>
      <c r="P81" s="71">
        <f t="shared" si="111"/>
        <v>143500</v>
      </c>
      <c r="Q81" s="71">
        <f t="shared" si="111"/>
        <v>0</v>
      </c>
      <c r="R81" s="71">
        <f t="shared" si="111"/>
        <v>143500</v>
      </c>
      <c r="S81" s="71">
        <f t="shared" si="111"/>
        <v>0</v>
      </c>
      <c r="T81" s="71">
        <f t="shared" si="111"/>
        <v>143500</v>
      </c>
    </row>
    <row r="82" spans="1:20" s="1" customFormat="1" ht="52.5" hidden="1" customHeight="1" x14ac:dyDescent="0.25">
      <c r="A82" s="224" t="s">
        <v>288</v>
      </c>
      <c r="B82" s="224"/>
      <c r="C82" s="45" t="s">
        <v>230</v>
      </c>
      <c r="D82" s="45" t="s">
        <v>230</v>
      </c>
      <c r="E82" s="33">
        <v>851</v>
      </c>
      <c r="F82" s="45" t="s">
        <v>253</v>
      </c>
      <c r="G82" s="45" t="s">
        <v>337</v>
      </c>
      <c r="H82" s="45" t="s">
        <v>289</v>
      </c>
      <c r="I82" s="75"/>
      <c r="J82" s="71">
        <f t="shared" si="111"/>
        <v>143500</v>
      </c>
      <c r="K82" s="71">
        <f t="shared" si="111"/>
        <v>0</v>
      </c>
      <c r="L82" s="71">
        <f t="shared" si="111"/>
        <v>143500</v>
      </c>
      <c r="M82" s="71">
        <f t="shared" si="111"/>
        <v>0</v>
      </c>
      <c r="N82" s="71">
        <f t="shared" si="111"/>
        <v>143500</v>
      </c>
      <c r="O82" s="71">
        <f t="shared" si="111"/>
        <v>0</v>
      </c>
      <c r="P82" s="71">
        <f t="shared" si="111"/>
        <v>143500</v>
      </c>
      <c r="Q82" s="71">
        <f t="shared" si="111"/>
        <v>0</v>
      </c>
      <c r="R82" s="71">
        <f t="shared" si="111"/>
        <v>143500</v>
      </c>
      <c r="S82" s="71">
        <f t="shared" si="111"/>
        <v>0</v>
      </c>
      <c r="T82" s="71">
        <f t="shared" si="111"/>
        <v>143500</v>
      </c>
    </row>
    <row r="83" spans="1:20" s="1" customFormat="1" ht="27.75" hidden="1" customHeight="1" x14ac:dyDescent="0.25">
      <c r="A83" s="224" t="s">
        <v>338</v>
      </c>
      <c r="B83" s="224"/>
      <c r="C83" s="45" t="s">
        <v>230</v>
      </c>
      <c r="D83" s="45" t="s">
        <v>230</v>
      </c>
      <c r="E83" s="33">
        <v>851</v>
      </c>
      <c r="F83" s="45" t="s">
        <v>253</v>
      </c>
      <c r="G83" s="45" t="s">
        <v>337</v>
      </c>
      <c r="H83" s="45" t="s">
        <v>339</v>
      </c>
      <c r="I83" s="45"/>
      <c r="J83" s="71">
        <f>J84+J86</f>
        <v>143500</v>
      </c>
      <c r="K83" s="71">
        <f t="shared" ref="K83:T83" si="112">K84+K86</f>
        <v>0</v>
      </c>
      <c r="L83" s="71">
        <f t="shared" si="112"/>
        <v>143500</v>
      </c>
      <c r="M83" s="71">
        <f t="shared" si="112"/>
        <v>0</v>
      </c>
      <c r="N83" s="71">
        <f t="shared" si="112"/>
        <v>143500</v>
      </c>
      <c r="O83" s="71">
        <f t="shared" si="112"/>
        <v>0</v>
      </c>
      <c r="P83" s="71">
        <f t="shared" si="112"/>
        <v>143500</v>
      </c>
      <c r="Q83" s="71">
        <f t="shared" si="112"/>
        <v>0</v>
      </c>
      <c r="R83" s="71">
        <f t="shared" si="112"/>
        <v>143500</v>
      </c>
      <c r="S83" s="71">
        <f t="shared" si="112"/>
        <v>0</v>
      </c>
      <c r="T83" s="71">
        <f t="shared" si="112"/>
        <v>143500</v>
      </c>
    </row>
    <row r="84" spans="1:20" s="1" customFormat="1" ht="17.25" hidden="1" customHeight="1" x14ac:dyDescent="0.25">
      <c r="A84" s="154"/>
      <c r="B84" s="154" t="s">
        <v>237</v>
      </c>
      <c r="C84" s="45" t="s">
        <v>230</v>
      </c>
      <c r="D84" s="45" t="s">
        <v>230</v>
      </c>
      <c r="E84" s="33">
        <v>851</v>
      </c>
      <c r="F84" s="45" t="s">
        <v>253</v>
      </c>
      <c r="G84" s="45" t="s">
        <v>337</v>
      </c>
      <c r="H84" s="45" t="s">
        <v>339</v>
      </c>
      <c r="I84" s="70" t="s">
        <v>239</v>
      </c>
      <c r="J84" s="71">
        <f>J85</f>
        <v>73900</v>
      </c>
      <c r="K84" s="71">
        <f t="shared" ref="K84:T84" si="113">K85</f>
        <v>0</v>
      </c>
      <c r="L84" s="71">
        <f t="shared" si="113"/>
        <v>73900</v>
      </c>
      <c r="M84" s="71">
        <f t="shared" si="113"/>
        <v>0</v>
      </c>
      <c r="N84" s="71">
        <f t="shared" si="113"/>
        <v>73900</v>
      </c>
      <c r="O84" s="71">
        <f t="shared" si="113"/>
        <v>0</v>
      </c>
      <c r="P84" s="71">
        <f t="shared" si="113"/>
        <v>73900</v>
      </c>
      <c r="Q84" s="71">
        <f t="shared" si="113"/>
        <v>0</v>
      </c>
      <c r="R84" s="71">
        <f t="shared" si="113"/>
        <v>73900</v>
      </c>
      <c r="S84" s="71">
        <f t="shared" si="113"/>
        <v>0</v>
      </c>
      <c r="T84" s="71">
        <f t="shared" si="113"/>
        <v>73900</v>
      </c>
    </row>
    <row r="85" spans="1:20" s="1" customFormat="1" ht="17.25" hidden="1" customHeight="1" x14ac:dyDescent="0.25">
      <c r="A85" s="72"/>
      <c r="B85" s="160" t="s">
        <v>240</v>
      </c>
      <c r="C85" s="45" t="s">
        <v>230</v>
      </c>
      <c r="D85" s="45" t="s">
        <v>230</v>
      </c>
      <c r="E85" s="33">
        <v>851</v>
      </c>
      <c r="F85" s="45" t="s">
        <v>253</v>
      </c>
      <c r="G85" s="45" t="s">
        <v>337</v>
      </c>
      <c r="H85" s="45" t="s">
        <v>339</v>
      </c>
      <c r="I85" s="70" t="s">
        <v>241</v>
      </c>
      <c r="J85" s="71">
        <f>73883+17</f>
        <v>73900</v>
      </c>
      <c r="K85" s="71"/>
      <c r="L85" s="71">
        <f t="shared" ref="L85:L164" si="114">J85+K85</f>
        <v>73900</v>
      </c>
      <c r="M85" s="71"/>
      <c r="N85" s="71">
        <f t="shared" ref="N85" si="115">L85+M85</f>
        <v>73900</v>
      </c>
      <c r="O85" s="71"/>
      <c r="P85" s="71">
        <f t="shared" ref="P85" si="116">N85+O85</f>
        <v>73900</v>
      </c>
      <c r="Q85" s="71"/>
      <c r="R85" s="71">
        <f t="shared" ref="R85" si="117">P85+Q85</f>
        <v>73900</v>
      </c>
      <c r="S85" s="71"/>
      <c r="T85" s="71">
        <f t="shared" ref="T85" si="118">R85+S85</f>
        <v>73900</v>
      </c>
    </row>
    <row r="86" spans="1:20" s="1" customFormat="1" ht="17.25" hidden="1" customHeight="1" x14ac:dyDescent="0.25">
      <c r="A86" s="72"/>
      <c r="B86" s="160" t="s">
        <v>242</v>
      </c>
      <c r="C86" s="45" t="s">
        <v>230</v>
      </c>
      <c r="D86" s="45" t="s">
        <v>230</v>
      </c>
      <c r="E86" s="33">
        <v>851</v>
      </c>
      <c r="F86" s="45" t="s">
        <v>253</v>
      </c>
      <c r="G86" s="45" t="s">
        <v>337</v>
      </c>
      <c r="H86" s="45" t="s">
        <v>339</v>
      </c>
      <c r="I86" s="70" t="s">
        <v>243</v>
      </c>
      <c r="J86" s="71">
        <f>J87</f>
        <v>69600</v>
      </c>
      <c r="K86" s="71">
        <f t="shared" ref="K86:T86" si="119">K87</f>
        <v>0</v>
      </c>
      <c r="L86" s="71">
        <f t="shared" si="119"/>
        <v>69600</v>
      </c>
      <c r="M86" s="71">
        <f t="shared" si="119"/>
        <v>0</v>
      </c>
      <c r="N86" s="71">
        <f t="shared" si="119"/>
        <v>69600</v>
      </c>
      <c r="O86" s="71">
        <f t="shared" si="119"/>
        <v>0</v>
      </c>
      <c r="P86" s="71">
        <f t="shared" si="119"/>
        <v>69600</v>
      </c>
      <c r="Q86" s="71">
        <f t="shared" si="119"/>
        <v>0</v>
      </c>
      <c r="R86" s="71">
        <f t="shared" si="119"/>
        <v>69600</v>
      </c>
      <c r="S86" s="71">
        <f t="shared" si="119"/>
        <v>0</v>
      </c>
      <c r="T86" s="71">
        <f t="shared" si="119"/>
        <v>69600</v>
      </c>
    </row>
    <row r="87" spans="1:20" s="1" customFormat="1" ht="12.75" hidden="1" customHeight="1" x14ac:dyDescent="0.25">
      <c r="A87" s="72"/>
      <c r="B87" s="154" t="s">
        <v>244</v>
      </c>
      <c r="C87" s="45" t="s">
        <v>230</v>
      </c>
      <c r="D87" s="45" t="s">
        <v>230</v>
      </c>
      <c r="E87" s="33">
        <v>851</v>
      </c>
      <c r="F87" s="45" t="s">
        <v>253</v>
      </c>
      <c r="G87" s="45" t="s">
        <v>337</v>
      </c>
      <c r="H87" s="45" t="s">
        <v>339</v>
      </c>
      <c r="I87" s="70" t="s">
        <v>245</v>
      </c>
      <c r="J87" s="71">
        <f>69617-17</f>
        <v>69600</v>
      </c>
      <c r="K87" s="71"/>
      <c r="L87" s="71">
        <f t="shared" si="114"/>
        <v>69600</v>
      </c>
      <c r="M87" s="71"/>
      <c r="N87" s="71">
        <f t="shared" ref="N87" si="120">L87+M87</f>
        <v>69600</v>
      </c>
      <c r="O87" s="71"/>
      <c r="P87" s="71">
        <f t="shared" ref="P87" si="121">N87+O87</f>
        <v>69600</v>
      </c>
      <c r="Q87" s="71"/>
      <c r="R87" s="71">
        <f t="shared" ref="R87" si="122">P87+Q87</f>
        <v>69600</v>
      </c>
      <c r="S87" s="71"/>
      <c r="T87" s="71">
        <f t="shared" ref="T87" si="123">R87+S87</f>
        <v>69600</v>
      </c>
    </row>
    <row r="88" spans="1:20" s="66" customFormat="1" ht="12.75" customHeight="1" x14ac:dyDescent="0.25">
      <c r="A88" s="226" t="s">
        <v>358</v>
      </c>
      <c r="B88" s="226"/>
      <c r="C88" s="45" t="s">
        <v>230</v>
      </c>
      <c r="D88" s="45" t="s">
        <v>230</v>
      </c>
      <c r="E88" s="33">
        <v>851</v>
      </c>
      <c r="F88" s="64" t="s">
        <v>359</v>
      </c>
      <c r="G88" s="64"/>
      <c r="H88" s="64"/>
      <c r="I88" s="64"/>
      <c r="J88" s="65">
        <f>J89+J97</f>
        <v>2892400</v>
      </c>
      <c r="K88" s="65">
        <f t="shared" ref="K88:T88" si="124">K89+K97</f>
        <v>6768861</v>
      </c>
      <c r="L88" s="65">
        <f t="shared" si="124"/>
        <v>9661261</v>
      </c>
      <c r="M88" s="65">
        <f t="shared" si="124"/>
        <v>-887528</v>
      </c>
      <c r="N88" s="65">
        <f t="shared" si="124"/>
        <v>8773733</v>
      </c>
      <c r="O88" s="65">
        <f t="shared" si="124"/>
        <v>0</v>
      </c>
      <c r="P88" s="65">
        <f t="shared" si="124"/>
        <v>8773733</v>
      </c>
      <c r="Q88" s="65">
        <f t="shared" si="124"/>
        <v>9562490</v>
      </c>
      <c r="R88" s="65">
        <f t="shared" si="124"/>
        <v>18336223</v>
      </c>
      <c r="S88" s="65">
        <f t="shared" si="124"/>
        <v>-2256300</v>
      </c>
      <c r="T88" s="65">
        <f t="shared" si="124"/>
        <v>16079923</v>
      </c>
    </row>
    <row r="89" spans="1:20" s="69" customFormat="1" ht="12.75" hidden="1" customHeight="1" x14ac:dyDescent="0.25">
      <c r="A89" s="228" t="s">
        <v>360</v>
      </c>
      <c r="B89" s="228"/>
      <c r="C89" s="45" t="s">
        <v>230</v>
      </c>
      <c r="D89" s="45" t="s">
        <v>230</v>
      </c>
      <c r="E89" s="33">
        <v>851</v>
      </c>
      <c r="F89" s="67" t="s">
        <v>359</v>
      </c>
      <c r="G89" s="67" t="s">
        <v>230</v>
      </c>
      <c r="H89" s="67"/>
      <c r="I89" s="67"/>
      <c r="J89" s="68">
        <f>J90+J93</f>
        <v>500000</v>
      </c>
      <c r="K89" s="68">
        <f t="shared" ref="K89:T89" si="125">K90+K93</f>
        <v>1000000</v>
      </c>
      <c r="L89" s="68">
        <f t="shared" si="125"/>
        <v>1500000</v>
      </c>
      <c r="M89" s="68">
        <f t="shared" si="125"/>
        <v>0</v>
      </c>
      <c r="N89" s="68">
        <f t="shared" si="125"/>
        <v>1500000</v>
      </c>
      <c r="O89" s="68">
        <f t="shared" si="125"/>
        <v>560366</v>
      </c>
      <c r="P89" s="68">
        <f t="shared" si="125"/>
        <v>2060366</v>
      </c>
      <c r="Q89" s="68">
        <f t="shared" si="125"/>
        <v>10000000</v>
      </c>
      <c r="R89" s="68">
        <f t="shared" si="125"/>
        <v>12060366</v>
      </c>
      <c r="S89" s="68">
        <f t="shared" si="125"/>
        <v>0</v>
      </c>
      <c r="T89" s="68">
        <f t="shared" si="125"/>
        <v>12060366</v>
      </c>
    </row>
    <row r="90" spans="1:20" s="1" customFormat="1" ht="12.75" hidden="1" customHeight="1" x14ac:dyDescent="0.25">
      <c r="A90" s="224" t="s">
        <v>384</v>
      </c>
      <c r="B90" s="224"/>
      <c r="C90" s="45" t="s">
        <v>230</v>
      </c>
      <c r="D90" s="45" t="s">
        <v>230</v>
      </c>
      <c r="E90" s="33">
        <v>851</v>
      </c>
      <c r="F90" s="70" t="s">
        <v>359</v>
      </c>
      <c r="G90" s="70" t="s">
        <v>230</v>
      </c>
      <c r="H90" s="70" t="s">
        <v>385</v>
      </c>
      <c r="I90" s="70"/>
      <c r="J90" s="71">
        <f>J91</f>
        <v>0</v>
      </c>
      <c r="K90" s="71">
        <f t="shared" ref="K90:T91" si="126">K91</f>
        <v>1000000</v>
      </c>
      <c r="L90" s="71">
        <f t="shared" si="126"/>
        <v>1000000</v>
      </c>
      <c r="M90" s="71">
        <f t="shared" si="126"/>
        <v>0</v>
      </c>
      <c r="N90" s="71">
        <f t="shared" si="126"/>
        <v>1000000</v>
      </c>
      <c r="O90" s="71">
        <f t="shared" si="126"/>
        <v>0</v>
      </c>
      <c r="P90" s="71">
        <f t="shared" si="126"/>
        <v>1000000</v>
      </c>
      <c r="Q90" s="71">
        <f t="shared" si="126"/>
        <v>10000000</v>
      </c>
      <c r="R90" s="71">
        <f t="shared" si="126"/>
        <v>11000000</v>
      </c>
      <c r="S90" s="71">
        <f t="shared" si="126"/>
        <v>0</v>
      </c>
      <c r="T90" s="71">
        <f t="shared" si="126"/>
        <v>11000000</v>
      </c>
    </row>
    <row r="91" spans="1:20" s="1" customFormat="1" hidden="1" x14ac:dyDescent="0.25">
      <c r="A91" s="154"/>
      <c r="B91" s="154" t="s">
        <v>352</v>
      </c>
      <c r="C91" s="45" t="s">
        <v>230</v>
      </c>
      <c r="D91" s="45" t="s">
        <v>230</v>
      </c>
      <c r="E91" s="33">
        <v>851</v>
      </c>
      <c r="F91" s="70" t="s">
        <v>359</v>
      </c>
      <c r="G91" s="70" t="s">
        <v>230</v>
      </c>
      <c r="H91" s="70" t="s">
        <v>385</v>
      </c>
      <c r="I91" s="70" t="s">
        <v>353</v>
      </c>
      <c r="J91" s="71">
        <f>J92</f>
        <v>0</v>
      </c>
      <c r="K91" s="71">
        <f t="shared" si="126"/>
        <v>1000000</v>
      </c>
      <c r="L91" s="71">
        <f t="shared" si="126"/>
        <v>1000000</v>
      </c>
      <c r="M91" s="71">
        <f t="shared" si="126"/>
        <v>0</v>
      </c>
      <c r="N91" s="71">
        <f t="shared" si="126"/>
        <v>1000000</v>
      </c>
      <c r="O91" s="71">
        <f t="shared" si="126"/>
        <v>0</v>
      </c>
      <c r="P91" s="71">
        <f t="shared" si="126"/>
        <v>1000000</v>
      </c>
      <c r="Q91" s="71">
        <f t="shared" si="126"/>
        <v>10000000</v>
      </c>
      <c r="R91" s="71">
        <f t="shared" si="126"/>
        <v>11000000</v>
      </c>
      <c r="S91" s="71">
        <f t="shared" si="126"/>
        <v>0</v>
      </c>
      <c r="T91" s="71">
        <f t="shared" si="126"/>
        <v>11000000</v>
      </c>
    </row>
    <row r="92" spans="1:20" s="1" customFormat="1" ht="12.75" hidden="1" customHeight="1" x14ac:dyDescent="0.25">
      <c r="A92" s="72"/>
      <c r="B92" s="154" t="s">
        <v>354</v>
      </c>
      <c r="C92" s="45" t="s">
        <v>230</v>
      </c>
      <c r="D92" s="45" t="s">
        <v>230</v>
      </c>
      <c r="E92" s="33">
        <v>851</v>
      </c>
      <c r="F92" s="70" t="s">
        <v>359</v>
      </c>
      <c r="G92" s="70" t="s">
        <v>230</v>
      </c>
      <c r="H92" s="70" t="s">
        <v>385</v>
      </c>
      <c r="I92" s="70" t="s">
        <v>355</v>
      </c>
      <c r="J92" s="71">
        <v>0</v>
      </c>
      <c r="K92" s="71">
        <v>1000000</v>
      </c>
      <c r="L92" s="71">
        <f t="shared" ref="L92" si="127">J92+K92</f>
        <v>1000000</v>
      </c>
      <c r="M92" s="71"/>
      <c r="N92" s="71">
        <f t="shared" ref="N92" si="128">L92+M92</f>
        <v>1000000</v>
      </c>
      <c r="O92" s="71"/>
      <c r="P92" s="71">
        <f t="shared" ref="P92" si="129">N92+O92</f>
        <v>1000000</v>
      </c>
      <c r="Q92" s="71">
        <v>10000000</v>
      </c>
      <c r="R92" s="71">
        <f t="shared" ref="R92" si="130">P92+Q92</f>
        <v>11000000</v>
      </c>
      <c r="S92" s="71"/>
      <c r="T92" s="71">
        <f t="shared" ref="T92" si="131">R92+S92</f>
        <v>11000000</v>
      </c>
    </row>
    <row r="93" spans="1:20" s="69" customFormat="1" ht="12.75" hidden="1" customHeight="1" x14ac:dyDescent="0.25">
      <c r="A93" s="224" t="s">
        <v>386</v>
      </c>
      <c r="B93" s="224"/>
      <c r="C93" s="45" t="s">
        <v>230</v>
      </c>
      <c r="D93" s="45" t="s">
        <v>230</v>
      </c>
      <c r="E93" s="33">
        <v>851</v>
      </c>
      <c r="F93" s="70" t="s">
        <v>359</v>
      </c>
      <c r="G93" s="70" t="s">
        <v>230</v>
      </c>
      <c r="H93" s="70" t="s">
        <v>387</v>
      </c>
      <c r="I93" s="70"/>
      <c r="J93" s="71">
        <f t="shared" ref="J93:T93" si="132">J94</f>
        <v>500000</v>
      </c>
      <c r="K93" s="71">
        <f t="shared" si="132"/>
        <v>0</v>
      </c>
      <c r="L93" s="71">
        <f t="shared" si="132"/>
        <v>500000</v>
      </c>
      <c r="M93" s="71">
        <f t="shared" si="132"/>
        <v>0</v>
      </c>
      <c r="N93" s="71">
        <f t="shared" si="132"/>
        <v>500000</v>
      </c>
      <c r="O93" s="71">
        <f t="shared" si="132"/>
        <v>560366</v>
      </c>
      <c r="P93" s="71">
        <f t="shared" si="132"/>
        <v>1060366</v>
      </c>
      <c r="Q93" s="71">
        <f t="shared" si="132"/>
        <v>0</v>
      </c>
      <c r="R93" s="71">
        <f t="shared" si="132"/>
        <v>1060366</v>
      </c>
      <c r="S93" s="71">
        <f t="shared" si="132"/>
        <v>0</v>
      </c>
      <c r="T93" s="71">
        <f t="shared" si="132"/>
        <v>1060366</v>
      </c>
    </row>
    <row r="94" spans="1:20" s="1" customFormat="1" hidden="1" x14ac:dyDescent="0.25">
      <c r="A94" s="154"/>
      <c r="B94" s="154" t="s">
        <v>352</v>
      </c>
      <c r="C94" s="45" t="s">
        <v>230</v>
      </c>
      <c r="D94" s="45" t="s">
        <v>230</v>
      </c>
      <c r="E94" s="33">
        <v>851</v>
      </c>
      <c r="F94" s="45" t="s">
        <v>359</v>
      </c>
      <c r="G94" s="70" t="s">
        <v>230</v>
      </c>
      <c r="H94" s="45" t="s">
        <v>387</v>
      </c>
      <c r="I94" s="45" t="s">
        <v>353</v>
      </c>
      <c r="J94" s="71">
        <f>J96+J95</f>
        <v>500000</v>
      </c>
      <c r="K94" s="71">
        <f t="shared" ref="K94:T94" si="133">K96+K95</f>
        <v>0</v>
      </c>
      <c r="L94" s="71">
        <f t="shared" si="133"/>
        <v>500000</v>
      </c>
      <c r="M94" s="71">
        <f t="shared" si="133"/>
        <v>0</v>
      </c>
      <c r="N94" s="71">
        <f t="shared" si="133"/>
        <v>500000</v>
      </c>
      <c r="O94" s="71">
        <f t="shared" si="133"/>
        <v>560366</v>
      </c>
      <c r="P94" s="71">
        <f t="shared" si="133"/>
        <v>1060366</v>
      </c>
      <c r="Q94" s="71">
        <f t="shared" si="133"/>
        <v>0</v>
      </c>
      <c r="R94" s="71">
        <f t="shared" si="133"/>
        <v>1060366</v>
      </c>
      <c r="S94" s="71">
        <f t="shared" si="133"/>
        <v>0</v>
      </c>
      <c r="T94" s="71">
        <f t="shared" si="133"/>
        <v>1060366</v>
      </c>
    </row>
    <row r="95" spans="1:20" s="1" customFormat="1" ht="38.25" hidden="1" x14ac:dyDescent="0.25">
      <c r="A95" s="72"/>
      <c r="B95" s="154" t="s">
        <v>354</v>
      </c>
      <c r="C95" s="45" t="s">
        <v>230</v>
      </c>
      <c r="D95" s="45" t="s">
        <v>230</v>
      </c>
      <c r="E95" s="33">
        <v>851</v>
      </c>
      <c r="F95" s="70" t="s">
        <v>359</v>
      </c>
      <c r="G95" s="70" t="s">
        <v>230</v>
      </c>
      <c r="H95" s="45" t="s">
        <v>387</v>
      </c>
      <c r="I95" s="70" t="s">
        <v>355</v>
      </c>
      <c r="J95" s="71">
        <v>0</v>
      </c>
      <c r="K95" s="71">
        <v>500000</v>
      </c>
      <c r="L95" s="71">
        <f t="shared" ref="L95:L96" si="134">J95+K95</f>
        <v>500000</v>
      </c>
      <c r="M95" s="71"/>
      <c r="N95" s="71">
        <f t="shared" ref="N95:N96" si="135">L95+M95</f>
        <v>500000</v>
      </c>
      <c r="O95" s="71">
        <v>560366</v>
      </c>
      <c r="P95" s="71">
        <f t="shared" ref="P95:P96" si="136">N95+O95</f>
        <v>1060366</v>
      </c>
      <c r="Q95" s="71"/>
      <c r="R95" s="71">
        <f t="shared" ref="R95:R96" si="137">P95+Q95</f>
        <v>1060366</v>
      </c>
      <c r="S95" s="71"/>
      <c r="T95" s="71">
        <f t="shared" ref="T95:T96" si="138">R95+S95</f>
        <v>1060366</v>
      </c>
    </row>
    <row r="96" spans="1:20" s="1" customFormat="1" ht="12.75" hidden="1" customHeight="1" x14ac:dyDescent="0.25">
      <c r="A96" s="154"/>
      <c r="B96" s="154" t="s">
        <v>388</v>
      </c>
      <c r="C96" s="45" t="s">
        <v>230</v>
      </c>
      <c r="D96" s="45" t="s">
        <v>230</v>
      </c>
      <c r="E96" s="33">
        <v>851</v>
      </c>
      <c r="F96" s="45" t="s">
        <v>359</v>
      </c>
      <c r="G96" s="70" t="s">
        <v>230</v>
      </c>
      <c r="H96" s="45" t="s">
        <v>387</v>
      </c>
      <c r="I96" s="45" t="s">
        <v>389</v>
      </c>
      <c r="J96" s="71">
        <v>500000</v>
      </c>
      <c r="K96" s="71">
        <v>-500000</v>
      </c>
      <c r="L96" s="71">
        <f t="shared" si="134"/>
        <v>0</v>
      </c>
      <c r="M96" s="71"/>
      <c r="N96" s="71">
        <f t="shared" si="135"/>
        <v>0</v>
      </c>
      <c r="O96" s="71"/>
      <c r="P96" s="71">
        <f t="shared" si="136"/>
        <v>0</v>
      </c>
      <c r="Q96" s="71"/>
      <c r="R96" s="71">
        <f t="shared" si="137"/>
        <v>0</v>
      </c>
      <c r="S96" s="71"/>
      <c r="T96" s="71">
        <f t="shared" si="138"/>
        <v>0</v>
      </c>
    </row>
    <row r="97" spans="1:20" s="69" customFormat="1" ht="12.75" customHeight="1" x14ac:dyDescent="0.25">
      <c r="A97" s="228" t="s">
        <v>394</v>
      </c>
      <c r="B97" s="228"/>
      <c r="C97" s="45" t="s">
        <v>230</v>
      </c>
      <c r="D97" s="45" t="s">
        <v>230</v>
      </c>
      <c r="E97" s="33">
        <v>851</v>
      </c>
      <c r="F97" s="67" t="s">
        <v>359</v>
      </c>
      <c r="G97" s="67" t="s">
        <v>302</v>
      </c>
      <c r="H97" s="67"/>
      <c r="I97" s="67"/>
      <c r="J97" s="68">
        <f>J98+J102</f>
        <v>2392400</v>
      </c>
      <c r="K97" s="68">
        <f t="shared" ref="K97:T97" si="139">K98+K102</f>
        <v>5768861</v>
      </c>
      <c r="L97" s="68">
        <f t="shared" si="139"/>
        <v>8161261</v>
      </c>
      <c r="M97" s="68">
        <f t="shared" si="139"/>
        <v>-887528</v>
      </c>
      <c r="N97" s="68">
        <f t="shared" si="139"/>
        <v>7273733</v>
      </c>
      <c r="O97" s="68">
        <f t="shared" si="139"/>
        <v>-560366</v>
      </c>
      <c r="P97" s="68">
        <f t="shared" si="139"/>
        <v>6713367</v>
      </c>
      <c r="Q97" s="68">
        <f t="shared" si="139"/>
        <v>-437510</v>
      </c>
      <c r="R97" s="68">
        <f t="shared" si="139"/>
        <v>6275857</v>
      </c>
      <c r="S97" s="68">
        <f t="shared" si="139"/>
        <v>-2256300</v>
      </c>
      <c r="T97" s="68">
        <f t="shared" si="139"/>
        <v>4019557</v>
      </c>
    </row>
    <row r="98" spans="1:20" s="1" customFormat="1" ht="12.75" hidden="1" customHeight="1" x14ac:dyDescent="0.25">
      <c r="A98" s="206" t="s">
        <v>423</v>
      </c>
      <c r="B98" s="207"/>
      <c r="C98" s="45" t="s">
        <v>230</v>
      </c>
      <c r="D98" s="45" t="s">
        <v>230</v>
      </c>
      <c r="E98" s="33">
        <v>851</v>
      </c>
      <c r="F98" s="70" t="s">
        <v>359</v>
      </c>
      <c r="G98" s="45" t="s">
        <v>302</v>
      </c>
      <c r="H98" s="45" t="s">
        <v>424</v>
      </c>
      <c r="I98" s="70"/>
      <c r="J98" s="71">
        <f>J99</f>
        <v>0</v>
      </c>
      <c r="K98" s="71">
        <f t="shared" ref="K98:T98" si="140">K99</f>
        <v>2000000</v>
      </c>
      <c r="L98" s="71">
        <f t="shared" si="140"/>
        <v>2000000</v>
      </c>
      <c r="M98" s="71">
        <f t="shared" si="140"/>
        <v>0</v>
      </c>
      <c r="N98" s="71">
        <f t="shared" si="140"/>
        <v>2000000</v>
      </c>
      <c r="O98" s="71">
        <f t="shared" si="140"/>
        <v>0</v>
      </c>
      <c r="P98" s="71">
        <f t="shared" si="140"/>
        <v>2000000</v>
      </c>
      <c r="Q98" s="71">
        <f t="shared" si="140"/>
        <v>0</v>
      </c>
      <c r="R98" s="71">
        <f t="shared" si="140"/>
        <v>2000000</v>
      </c>
      <c r="S98" s="71">
        <f t="shared" si="140"/>
        <v>0</v>
      </c>
      <c r="T98" s="71">
        <f t="shared" si="140"/>
        <v>2000000</v>
      </c>
    </row>
    <row r="99" spans="1:20" s="1" customFormat="1" ht="12.75" hidden="1" customHeight="1" x14ac:dyDescent="0.25">
      <c r="A99" s="154"/>
      <c r="B99" s="154" t="s">
        <v>427</v>
      </c>
      <c r="C99" s="45" t="s">
        <v>230</v>
      </c>
      <c r="D99" s="45" t="s">
        <v>230</v>
      </c>
      <c r="E99" s="33">
        <v>851</v>
      </c>
      <c r="F99" s="70" t="s">
        <v>359</v>
      </c>
      <c r="G99" s="45" t="s">
        <v>302</v>
      </c>
      <c r="H99" s="45" t="s">
        <v>428</v>
      </c>
      <c r="I99" s="70"/>
      <c r="J99" s="71">
        <f t="shared" ref="J99:T99" si="141">J101</f>
        <v>0</v>
      </c>
      <c r="K99" s="71">
        <f t="shared" si="141"/>
        <v>2000000</v>
      </c>
      <c r="L99" s="71">
        <f t="shared" si="141"/>
        <v>2000000</v>
      </c>
      <c r="M99" s="71">
        <f t="shared" si="141"/>
        <v>0</v>
      </c>
      <c r="N99" s="71">
        <f t="shared" si="141"/>
        <v>2000000</v>
      </c>
      <c r="O99" s="71">
        <f t="shared" si="141"/>
        <v>0</v>
      </c>
      <c r="P99" s="71">
        <f t="shared" si="141"/>
        <v>2000000</v>
      </c>
      <c r="Q99" s="71">
        <f t="shared" si="141"/>
        <v>0</v>
      </c>
      <c r="R99" s="71">
        <f t="shared" si="141"/>
        <v>2000000</v>
      </c>
      <c r="S99" s="71">
        <f t="shared" si="141"/>
        <v>0</v>
      </c>
      <c r="T99" s="71">
        <f t="shared" si="141"/>
        <v>2000000</v>
      </c>
    </row>
    <row r="100" spans="1:20" s="1" customFormat="1" ht="12.75" hidden="1" customHeight="1" x14ac:dyDescent="0.25">
      <c r="A100" s="154"/>
      <c r="B100" s="154" t="s">
        <v>352</v>
      </c>
      <c r="C100" s="45" t="s">
        <v>230</v>
      </c>
      <c r="D100" s="45" t="s">
        <v>230</v>
      </c>
      <c r="E100" s="33">
        <v>851</v>
      </c>
      <c r="F100" s="70" t="s">
        <v>359</v>
      </c>
      <c r="G100" s="45" t="s">
        <v>302</v>
      </c>
      <c r="H100" s="45" t="s">
        <v>428</v>
      </c>
      <c r="I100" s="70" t="s">
        <v>353</v>
      </c>
      <c r="J100" s="71">
        <f t="shared" ref="J100:T100" si="142">J101</f>
        <v>0</v>
      </c>
      <c r="K100" s="71">
        <f t="shared" si="142"/>
        <v>2000000</v>
      </c>
      <c r="L100" s="71">
        <f t="shared" si="142"/>
        <v>2000000</v>
      </c>
      <c r="M100" s="71">
        <f t="shared" si="142"/>
        <v>0</v>
      </c>
      <c r="N100" s="71">
        <f t="shared" si="142"/>
        <v>2000000</v>
      </c>
      <c r="O100" s="71">
        <f t="shared" si="142"/>
        <v>0</v>
      </c>
      <c r="P100" s="71">
        <f t="shared" si="142"/>
        <v>2000000</v>
      </c>
      <c r="Q100" s="71">
        <f t="shared" si="142"/>
        <v>0</v>
      </c>
      <c r="R100" s="71">
        <f t="shared" si="142"/>
        <v>2000000</v>
      </c>
      <c r="S100" s="71">
        <f t="shared" si="142"/>
        <v>0</v>
      </c>
      <c r="T100" s="71">
        <f t="shared" si="142"/>
        <v>2000000</v>
      </c>
    </row>
    <row r="101" spans="1:20" s="1" customFormat="1" ht="38.25" hidden="1" x14ac:dyDescent="0.25">
      <c r="A101" s="154"/>
      <c r="B101" s="154" t="s">
        <v>354</v>
      </c>
      <c r="C101" s="45" t="s">
        <v>230</v>
      </c>
      <c r="D101" s="45" t="s">
        <v>230</v>
      </c>
      <c r="E101" s="33">
        <v>851</v>
      </c>
      <c r="F101" s="70" t="s">
        <v>359</v>
      </c>
      <c r="G101" s="45" t="s">
        <v>302</v>
      </c>
      <c r="H101" s="45" t="s">
        <v>428</v>
      </c>
      <c r="I101" s="70" t="s">
        <v>355</v>
      </c>
      <c r="J101" s="71">
        <v>0</v>
      </c>
      <c r="K101" s="71">
        <v>2000000</v>
      </c>
      <c r="L101" s="71">
        <f t="shared" ref="L101" si="143">J101+K101</f>
        <v>2000000</v>
      </c>
      <c r="M101" s="71"/>
      <c r="N101" s="71">
        <f t="shared" ref="N101" si="144">L101+M101</f>
        <v>2000000</v>
      </c>
      <c r="O101" s="71"/>
      <c r="P101" s="71">
        <f t="shared" ref="P101" si="145">N101+O101</f>
        <v>2000000</v>
      </c>
      <c r="Q101" s="71"/>
      <c r="R101" s="71">
        <f t="shared" ref="R101" si="146">P101+Q101</f>
        <v>2000000</v>
      </c>
      <c r="S101" s="71"/>
      <c r="T101" s="71">
        <f t="shared" ref="T101" si="147">R101+S101</f>
        <v>2000000</v>
      </c>
    </row>
    <row r="102" spans="1:20" s="69" customFormat="1" ht="16.5" customHeight="1" x14ac:dyDescent="0.25">
      <c r="A102" s="224" t="s">
        <v>386</v>
      </c>
      <c r="B102" s="224"/>
      <c r="C102" s="45" t="s">
        <v>230</v>
      </c>
      <c r="D102" s="45" t="s">
        <v>230</v>
      </c>
      <c r="E102" s="33">
        <v>851</v>
      </c>
      <c r="F102" s="70" t="s">
        <v>359</v>
      </c>
      <c r="G102" s="70" t="s">
        <v>302</v>
      </c>
      <c r="H102" s="70" t="s">
        <v>387</v>
      </c>
      <c r="I102" s="70"/>
      <c r="J102" s="71">
        <f t="shared" ref="J102:T102" si="148">J103</f>
        <v>2392400</v>
      </c>
      <c r="K102" s="71">
        <f t="shared" si="148"/>
        <v>3768861</v>
      </c>
      <c r="L102" s="71">
        <f t="shared" si="148"/>
        <v>6161261</v>
      </c>
      <c r="M102" s="71">
        <f t="shared" si="148"/>
        <v>-887528</v>
      </c>
      <c r="N102" s="71">
        <f t="shared" si="148"/>
        <v>5273733</v>
      </c>
      <c r="O102" s="71">
        <f t="shared" si="148"/>
        <v>-560366</v>
      </c>
      <c r="P102" s="71">
        <f t="shared" si="148"/>
        <v>4713367</v>
      </c>
      <c r="Q102" s="71">
        <f t="shared" si="148"/>
        <v>-437510</v>
      </c>
      <c r="R102" s="71">
        <f t="shared" si="148"/>
        <v>4275857</v>
      </c>
      <c r="S102" s="71">
        <f t="shared" si="148"/>
        <v>-2256300</v>
      </c>
      <c r="T102" s="71">
        <f t="shared" si="148"/>
        <v>2019557</v>
      </c>
    </row>
    <row r="103" spans="1:20" s="1" customFormat="1" ht="12.75" customHeight="1" x14ac:dyDescent="0.25">
      <c r="A103" s="154"/>
      <c r="B103" s="154" t="s">
        <v>352</v>
      </c>
      <c r="C103" s="45" t="s">
        <v>230</v>
      </c>
      <c r="D103" s="45" t="s">
        <v>230</v>
      </c>
      <c r="E103" s="33">
        <v>851</v>
      </c>
      <c r="F103" s="45" t="s">
        <v>359</v>
      </c>
      <c r="G103" s="70" t="s">
        <v>302</v>
      </c>
      <c r="H103" s="45" t="s">
        <v>387</v>
      </c>
      <c r="I103" s="45" t="s">
        <v>353</v>
      </c>
      <c r="J103" s="71">
        <f>J104+J105</f>
        <v>2392400</v>
      </c>
      <c r="K103" s="71">
        <f t="shared" ref="K103:T103" si="149">K104+K105</f>
        <v>3768861</v>
      </c>
      <c r="L103" s="71">
        <f t="shared" si="149"/>
        <v>6161261</v>
      </c>
      <c r="M103" s="71">
        <f t="shared" si="149"/>
        <v>-887528</v>
      </c>
      <c r="N103" s="71">
        <f t="shared" si="149"/>
        <v>5273733</v>
      </c>
      <c r="O103" s="71">
        <f t="shared" si="149"/>
        <v>-560366</v>
      </c>
      <c r="P103" s="71">
        <f t="shared" si="149"/>
        <v>4713367</v>
      </c>
      <c r="Q103" s="71">
        <f t="shared" si="149"/>
        <v>-437510</v>
      </c>
      <c r="R103" s="71">
        <f t="shared" si="149"/>
        <v>4275857</v>
      </c>
      <c r="S103" s="71">
        <f t="shared" si="149"/>
        <v>-2256300</v>
      </c>
      <c r="T103" s="71">
        <f t="shared" si="149"/>
        <v>2019557</v>
      </c>
    </row>
    <row r="104" spans="1:20" s="1" customFormat="1" ht="28.5" customHeight="1" x14ac:dyDescent="0.25">
      <c r="A104" s="154"/>
      <c r="B104" s="154" t="s">
        <v>354</v>
      </c>
      <c r="C104" s="45" t="s">
        <v>230</v>
      </c>
      <c r="D104" s="45" t="s">
        <v>230</v>
      </c>
      <c r="E104" s="33">
        <v>851</v>
      </c>
      <c r="F104" s="70" t="s">
        <v>359</v>
      </c>
      <c r="G104" s="45" t="s">
        <v>302</v>
      </c>
      <c r="H104" s="45" t="s">
        <v>387</v>
      </c>
      <c r="I104" s="70" t="s">
        <v>355</v>
      </c>
      <c r="J104" s="71">
        <v>0</v>
      </c>
      <c r="K104" s="71">
        <v>6161261</v>
      </c>
      <c r="L104" s="71">
        <f t="shared" ref="L104" si="150">J104+K104</f>
        <v>6161261</v>
      </c>
      <c r="M104" s="71">
        <v>-887528</v>
      </c>
      <c r="N104" s="71">
        <f t="shared" ref="N104:N105" si="151">L104+M104</f>
        <v>5273733</v>
      </c>
      <c r="O104" s="71">
        <v>-560366</v>
      </c>
      <c r="P104" s="71">
        <f t="shared" ref="P104:P105" si="152">N104+O104</f>
        <v>4713367</v>
      </c>
      <c r="Q104" s="71">
        <v>-437510</v>
      </c>
      <c r="R104" s="71">
        <f t="shared" ref="R104:R105" si="153">P104+Q104</f>
        <v>4275857</v>
      </c>
      <c r="S104" s="71">
        <f>'3.Вед.'!S125</f>
        <v>-2256300</v>
      </c>
      <c r="T104" s="71">
        <f t="shared" ref="T104:T105" si="154">R104+S104</f>
        <v>2019557</v>
      </c>
    </row>
    <row r="105" spans="1:20" s="1" customFormat="1" ht="25.5" hidden="1" customHeight="1" x14ac:dyDescent="0.25">
      <c r="A105" s="154"/>
      <c r="B105" s="154" t="s">
        <v>388</v>
      </c>
      <c r="C105" s="45" t="s">
        <v>230</v>
      </c>
      <c r="D105" s="45" t="s">
        <v>230</v>
      </c>
      <c r="E105" s="33">
        <v>851</v>
      </c>
      <c r="F105" s="45" t="s">
        <v>359</v>
      </c>
      <c r="G105" s="70" t="s">
        <v>302</v>
      </c>
      <c r="H105" s="45" t="s">
        <v>387</v>
      </c>
      <c r="I105" s="45" t="s">
        <v>389</v>
      </c>
      <c r="J105" s="71">
        <f>3842400-800000-650000</f>
        <v>2392400</v>
      </c>
      <c r="K105" s="71">
        <v>-2392400</v>
      </c>
      <c r="L105" s="71">
        <f t="shared" si="114"/>
        <v>0</v>
      </c>
      <c r="M105" s="71"/>
      <c r="N105" s="71">
        <f t="shared" si="151"/>
        <v>0</v>
      </c>
      <c r="O105" s="71"/>
      <c r="P105" s="71">
        <f t="shared" si="152"/>
        <v>0</v>
      </c>
      <c r="Q105" s="71"/>
      <c r="R105" s="71">
        <f t="shared" si="153"/>
        <v>0</v>
      </c>
      <c r="S105" s="71"/>
      <c r="T105" s="71">
        <f t="shared" si="154"/>
        <v>0</v>
      </c>
    </row>
    <row r="106" spans="1:20" s="1" customFormat="1" ht="12.75" customHeight="1" x14ac:dyDescent="0.25">
      <c r="A106" s="226" t="s">
        <v>466</v>
      </c>
      <c r="B106" s="226"/>
      <c r="C106" s="45" t="s">
        <v>230</v>
      </c>
      <c r="D106" s="45" t="s">
        <v>230</v>
      </c>
      <c r="E106" s="33">
        <v>851</v>
      </c>
      <c r="F106" s="64" t="s">
        <v>467</v>
      </c>
      <c r="G106" s="64"/>
      <c r="H106" s="64"/>
      <c r="I106" s="64"/>
      <c r="J106" s="65">
        <f>J107+J146</f>
        <v>4800540</v>
      </c>
      <c r="K106" s="65">
        <f t="shared" ref="K106:T106" si="155">K107+K146</f>
        <v>3180</v>
      </c>
      <c r="L106" s="65">
        <f t="shared" si="155"/>
        <v>4803720</v>
      </c>
      <c r="M106" s="65">
        <f t="shared" si="155"/>
        <v>0</v>
      </c>
      <c r="N106" s="65">
        <f t="shared" si="155"/>
        <v>4803720</v>
      </c>
      <c r="O106" s="65">
        <f t="shared" si="155"/>
        <v>0</v>
      </c>
      <c r="P106" s="65">
        <f t="shared" si="155"/>
        <v>4803720</v>
      </c>
      <c r="Q106" s="65">
        <f t="shared" si="155"/>
        <v>0</v>
      </c>
      <c r="R106" s="65">
        <f t="shared" si="155"/>
        <v>4803720</v>
      </c>
      <c r="S106" s="65">
        <f t="shared" si="155"/>
        <v>86000</v>
      </c>
      <c r="T106" s="65">
        <f t="shared" si="155"/>
        <v>4889720</v>
      </c>
    </row>
    <row r="107" spans="1:20" s="1" customFormat="1" ht="12.75" customHeight="1" x14ac:dyDescent="0.25">
      <c r="A107" s="228" t="s">
        <v>468</v>
      </c>
      <c r="B107" s="228"/>
      <c r="C107" s="45" t="s">
        <v>230</v>
      </c>
      <c r="D107" s="45" t="s">
        <v>230</v>
      </c>
      <c r="E107" s="33">
        <v>851</v>
      </c>
      <c r="F107" s="67" t="s">
        <v>467</v>
      </c>
      <c r="G107" s="67" t="s">
        <v>230</v>
      </c>
      <c r="H107" s="67"/>
      <c r="I107" s="67"/>
      <c r="J107" s="68">
        <f>J108+J116+J126+J133+J140+J143</f>
        <v>4785540</v>
      </c>
      <c r="K107" s="68">
        <f t="shared" ref="K107:T107" si="156">K108+K116+K126+K133+K140+K143</f>
        <v>3180</v>
      </c>
      <c r="L107" s="68">
        <f t="shared" si="156"/>
        <v>4788720</v>
      </c>
      <c r="M107" s="68">
        <f t="shared" si="156"/>
        <v>0</v>
      </c>
      <c r="N107" s="68">
        <f t="shared" si="156"/>
        <v>4788720</v>
      </c>
      <c r="O107" s="68">
        <f t="shared" si="156"/>
        <v>0</v>
      </c>
      <c r="P107" s="68">
        <f t="shared" si="156"/>
        <v>4788720</v>
      </c>
      <c r="Q107" s="68">
        <f t="shared" si="156"/>
        <v>0</v>
      </c>
      <c r="R107" s="68">
        <f t="shared" si="156"/>
        <v>4788720</v>
      </c>
      <c r="S107" s="68">
        <f t="shared" si="156"/>
        <v>86000</v>
      </c>
      <c r="T107" s="68">
        <f t="shared" si="156"/>
        <v>4874720</v>
      </c>
    </row>
    <row r="108" spans="1:20" s="1" customFormat="1" ht="12.75" hidden="1" customHeight="1" x14ac:dyDescent="0.25">
      <c r="A108" s="224" t="s">
        <v>469</v>
      </c>
      <c r="B108" s="224"/>
      <c r="C108" s="45" t="s">
        <v>230</v>
      </c>
      <c r="D108" s="45" t="s">
        <v>230</v>
      </c>
      <c r="E108" s="33">
        <v>851</v>
      </c>
      <c r="F108" s="70" t="s">
        <v>467</v>
      </c>
      <c r="G108" s="70" t="s">
        <v>230</v>
      </c>
      <c r="H108" s="70" t="s">
        <v>470</v>
      </c>
      <c r="I108" s="70"/>
      <c r="J108" s="71">
        <f>J109</f>
        <v>1380000</v>
      </c>
      <c r="K108" s="71">
        <f t="shared" ref="K108:T108" si="157">K109</f>
        <v>0</v>
      </c>
      <c r="L108" s="71">
        <f t="shared" si="157"/>
        <v>1380000</v>
      </c>
      <c r="M108" s="71">
        <f t="shared" si="157"/>
        <v>0</v>
      </c>
      <c r="N108" s="71">
        <f t="shared" si="157"/>
        <v>1380000</v>
      </c>
      <c r="O108" s="71">
        <f t="shared" si="157"/>
        <v>0</v>
      </c>
      <c r="P108" s="71">
        <f t="shared" si="157"/>
        <v>1380000</v>
      </c>
      <c r="Q108" s="71">
        <f t="shared" si="157"/>
        <v>0</v>
      </c>
      <c r="R108" s="71">
        <f t="shared" si="157"/>
        <v>1380000</v>
      </c>
      <c r="S108" s="71">
        <f t="shared" si="157"/>
        <v>0</v>
      </c>
      <c r="T108" s="71">
        <f t="shared" si="157"/>
        <v>1380000</v>
      </c>
    </row>
    <row r="109" spans="1:20" s="1" customFormat="1" ht="12.75" hidden="1" customHeight="1" x14ac:dyDescent="0.25">
      <c r="A109" s="224" t="s">
        <v>363</v>
      </c>
      <c r="B109" s="224"/>
      <c r="C109" s="45" t="s">
        <v>230</v>
      </c>
      <c r="D109" s="45" t="s">
        <v>230</v>
      </c>
      <c r="E109" s="33">
        <v>851</v>
      </c>
      <c r="F109" s="70" t="s">
        <v>467</v>
      </c>
      <c r="G109" s="70" t="s">
        <v>230</v>
      </c>
      <c r="H109" s="70" t="s">
        <v>471</v>
      </c>
      <c r="I109" s="70"/>
      <c r="J109" s="71">
        <f>J110+J113</f>
        <v>1380000</v>
      </c>
      <c r="K109" s="71">
        <f t="shared" ref="K109:T109" si="158">K110+K113</f>
        <v>0</v>
      </c>
      <c r="L109" s="71">
        <f t="shared" si="158"/>
        <v>1380000</v>
      </c>
      <c r="M109" s="71">
        <f t="shared" si="158"/>
        <v>0</v>
      </c>
      <c r="N109" s="71">
        <f t="shared" si="158"/>
        <v>1380000</v>
      </c>
      <c r="O109" s="71">
        <f t="shared" si="158"/>
        <v>0</v>
      </c>
      <c r="P109" s="71">
        <f t="shared" si="158"/>
        <v>1380000</v>
      </c>
      <c r="Q109" s="71">
        <f t="shared" si="158"/>
        <v>0</v>
      </c>
      <c r="R109" s="71">
        <f t="shared" si="158"/>
        <v>1380000</v>
      </c>
      <c r="S109" s="71">
        <f t="shared" si="158"/>
        <v>0</v>
      </c>
      <c r="T109" s="71">
        <f t="shared" si="158"/>
        <v>1380000</v>
      </c>
    </row>
    <row r="110" spans="1:20" s="2" customFormat="1" ht="12.75" hidden="1" customHeight="1" x14ac:dyDescent="0.25">
      <c r="A110" s="224" t="s">
        <v>472</v>
      </c>
      <c r="B110" s="224"/>
      <c r="C110" s="45" t="s">
        <v>230</v>
      </c>
      <c r="D110" s="45" t="s">
        <v>230</v>
      </c>
      <c r="E110" s="33">
        <v>851</v>
      </c>
      <c r="F110" s="45" t="s">
        <v>467</v>
      </c>
      <c r="G110" s="45" t="s">
        <v>230</v>
      </c>
      <c r="H110" s="45" t="s">
        <v>473</v>
      </c>
      <c r="I110" s="45"/>
      <c r="J110" s="41">
        <f t="shared" ref="J110:T111" si="159">J111</f>
        <v>180000</v>
      </c>
      <c r="K110" s="41">
        <f t="shared" si="159"/>
        <v>0</v>
      </c>
      <c r="L110" s="41">
        <f t="shared" si="159"/>
        <v>180000</v>
      </c>
      <c r="M110" s="41">
        <f t="shared" si="159"/>
        <v>0</v>
      </c>
      <c r="N110" s="41">
        <f t="shared" si="159"/>
        <v>180000</v>
      </c>
      <c r="O110" s="41">
        <f t="shared" si="159"/>
        <v>0</v>
      </c>
      <c r="P110" s="41">
        <f t="shared" si="159"/>
        <v>180000</v>
      </c>
      <c r="Q110" s="41">
        <f t="shared" si="159"/>
        <v>0</v>
      </c>
      <c r="R110" s="41">
        <f t="shared" si="159"/>
        <v>180000</v>
      </c>
      <c r="S110" s="41">
        <f t="shared" si="159"/>
        <v>0</v>
      </c>
      <c r="T110" s="41">
        <f t="shared" si="159"/>
        <v>180000</v>
      </c>
    </row>
    <row r="111" spans="1:20" s="1" customFormat="1" hidden="1" x14ac:dyDescent="0.25">
      <c r="A111" s="78"/>
      <c r="B111" s="154" t="s">
        <v>246</v>
      </c>
      <c r="C111" s="45" t="s">
        <v>230</v>
      </c>
      <c r="D111" s="45" t="s">
        <v>230</v>
      </c>
      <c r="E111" s="33">
        <v>851</v>
      </c>
      <c r="F111" s="70" t="s">
        <v>467</v>
      </c>
      <c r="G111" s="70" t="s">
        <v>230</v>
      </c>
      <c r="H111" s="70" t="s">
        <v>473</v>
      </c>
      <c r="I111" s="70" t="s">
        <v>247</v>
      </c>
      <c r="J111" s="71">
        <f t="shared" si="159"/>
        <v>180000</v>
      </c>
      <c r="K111" s="71">
        <f t="shared" si="159"/>
        <v>0</v>
      </c>
      <c r="L111" s="71">
        <f t="shared" si="159"/>
        <v>180000</v>
      </c>
      <c r="M111" s="71">
        <f t="shared" si="159"/>
        <v>0</v>
      </c>
      <c r="N111" s="71">
        <f t="shared" si="159"/>
        <v>180000</v>
      </c>
      <c r="O111" s="71">
        <f t="shared" si="159"/>
        <v>0</v>
      </c>
      <c r="P111" s="71">
        <f t="shared" si="159"/>
        <v>180000</v>
      </c>
      <c r="Q111" s="71">
        <f t="shared" si="159"/>
        <v>0</v>
      </c>
      <c r="R111" s="71">
        <f t="shared" si="159"/>
        <v>180000</v>
      </c>
      <c r="S111" s="71">
        <f t="shared" si="159"/>
        <v>0</v>
      </c>
      <c r="T111" s="71">
        <f t="shared" si="159"/>
        <v>180000</v>
      </c>
    </row>
    <row r="112" spans="1:20" s="1" customFormat="1" hidden="1" x14ac:dyDescent="0.25">
      <c r="A112" s="78"/>
      <c r="B112" s="154" t="s">
        <v>465</v>
      </c>
      <c r="C112" s="45" t="s">
        <v>230</v>
      </c>
      <c r="D112" s="45" t="s">
        <v>230</v>
      </c>
      <c r="E112" s="33">
        <v>851</v>
      </c>
      <c r="F112" s="70" t="s">
        <v>467</v>
      </c>
      <c r="G112" s="70" t="s">
        <v>230</v>
      </c>
      <c r="H112" s="70" t="s">
        <v>473</v>
      </c>
      <c r="I112" s="70" t="s">
        <v>249</v>
      </c>
      <c r="J112" s="71">
        <v>180000</v>
      </c>
      <c r="K112" s="71"/>
      <c r="L112" s="71">
        <f t="shared" si="114"/>
        <v>180000</v>
      </c>
      <c r="M112" s="71"/>
      <c r="N112" s="71">
        <f t="shared" ref="N112" si="160">L112+M112</f>
        <v>180000</v>
      </c>
      <c r="O112" s="71"/>
      <c r="P112" s="71">
        <f t="shared" ref="P112" si="161">N112+O112</f>
        <v>180000</v>
      </c>
      <c r="Q112" s="71"/>
      <c r="R112" s="71">
        <f t="shared" ref="R112" si="162">P112+Q112</f>
        <v>180000</v>
      </c>
      <c r="S112" s="71"/>
      <c r="T112" s="71">
        <f t="shared" ref="T112" si="163">R112+S112</f>
        <v>180000</v>
      </c>
    </row>
    <row r="113" spans="1:20" s="1" customFormat="1" ht="12.75" hidden="1" customHeight="1" x14ac:dyDescent="0.25">
      <c r="A113" s="224" t="s">
        <v>474</v>
      </c>
      <c r="B113" s="224"/>
      <c r="C113" s="45" t="s">
        <v>230</v>
      </c>
      <c r="D113" s="45" t="s">
        <v>230</v>
      </c>
      <c r="E113" s="33">
        <v>851</v>
      </c>
      <c r="F113" s="45" t="s">
        <v>467</v>
      </c>
      <c r="G113" s="45" t="s">
        <v>230</v>
      </c>
      <c r="H113" s="45" t="s">
        <v>475</v>
      </c>
      <c r="I113" s="45"/>
      <c r="J113" s="41">
        <f t="shared" ref="J113:T114" si="164">J114</f>
        <v>1200000</v>
      </c>
      <c r="K113" s="41">
        <f t="shared" si="164"/>
        <v>0</v>
      </c>
      <c r="L113" s="41">
        <f t="shared" si="164"/>
        <v>1200000</v>
      </c>
      <c r="M113" s="41">
        <f t="shared" si="164"/>
        <v>0</v>
      </c>
      <c r="N113" s="41">
        <f t="shared" si="164"/>
        <v>1200000</v>
      </c>
      <c r="O113" s="41">
        <f t="shared" si="164"/>
        <v>0</v>
      </c>
      <c r="P113" s="41">
        <f t="shared" si="164"/>
        <v>1200000</v>
      </c>
      <c r="Q113" s="41">
        <f t="shared" si="164"/>
        <v>0</v>
      </c>
      <c r="R113" s="41">
        <f t="shared" si="164"/>
        <v>1200000</v>
      </c>
      <c r="S113" s="41">
        <f t="shared" si="164"/>
        <v>0</v>
      </c>
      <c r="T113" s="41">
        <f t="shared" si="164"/>
        <v>1200000</v>
      </c>
    </row>
    <row r="114" spans="1:20" s="1" customFormat="1" hidden="1" x14ac:dyDescent="0.25">
      <c r="A114" s="72"/>
      <c r="B114" s="160" t="s">
        <v>242</v>
      </c>
      <c r="C114" s="45" t="s">
        <v>230</v>
      </c>
      <c r="D114" s="45" t="s">
        <v>230</v>
      </c>
      <c r="E114" s="33">
        <v>851</v>
      </c>
      <c r="F114" s="45" t="s">
        <v>467</v>
      </c>
      <c r="G114" s="45" t="s">
        <v>230</v>
      </c>
      <c r="H114" s="45" t="s">
        <v>475</v>
      </c>
      <c r="I114" s="70" t="s">
        <v>243</v>
      </c>
      <c r="J114" s="71">
        <f t="shared" si="164"/>
        <v>1200000</v>
      </c>
      <c r="K114" s="71">
        <f t="shared" si="164"/>
        <v>0</v>
      </c>
      <c r="L114" s="71">
        <f t="shared" si="164"/>
        <v>1200000</v>
      </c>
      <c r="M114" s="71">
        <f t="shared" si="164"/>
        <v>0</v>
      </c>
      <c r="N114" s="71">
        <f t="shared" si="164"/>
        <v>1200000</v>
      </c>
      <c r="O114" s="71">
        <f t="shared" si="164"/>
        <v>0</v>
      </c>
      <c r="P114" s="71">
        <f t="shared" si="164"/>
        <v>1200000</v>
      </c>
      <c r="Q114" s="71">
        <f t="shared" si="164"/>
        <v>0</v>
      </c>
      <c r="R114" s="71">
        <f t="shared" si="164"/>
        <v>1200000</v>
      </c>
      <c r="S114" s="71">
        <f t="shared" si="164"/>
        <v>0</v>
      </c>
      <c r="T114" s="71">
        <f t="shared" si="164"/>
        <v>1200000</v>
      </c>
    </row>
    <row r="115" spans="1:20" s="1" customFormat="1" hidden="1" x14ac:dyDescent="0.25">
      <c r="A115" s="72"/>
      <c r="B115" s="154" t="s">
        <v>244</v>
      </c>
      <c r="C115" s="45" t="s">
        <v>230</v>
      </c>
      <c r="D115" s="45" t="s">
        <v>230</v>
      </c>
      <c r="E115" s="33">
        <v>851</v>
      </c>
      <c r="F115" s="45" t="s">
        <v>467</v>
      </c>
      <c r="G115" s="45" t="s">
        <v>230</v>
      </c>
      <c r="H115" s="45" t="s">
        <v>475</v>
      </c>
      <c r="I115" s="70" t="s">
        <v>245</v>
      </c>
      <c r="J115" s="71">
        <v>1200000</v>
      </c>
      <c r="K115" s="71"/>
      <c r="L115" s="71">
        <f t="shared" si="114"/>
        <v>1200000</v>
      </c>
      <c r="M115" s="71"/>
      <c r="N115" s="71">
        <f t="shared" ref="N115" si="165">L115+M115</f>
        <v>1200000</v>
      </c>
      <c r="O115" s="71"/>
      <c r="P115" s="71">
        <f t="shared" ref="P115" si="166">N115+O115</f>
        <v>1200000</v>
      </c>
      <c r="Q115" s="71"/>
      <c r="R115" s="71">
        <f t="shared" ref="R115" si="167">P115+Q115</f>
        <v>1200000</v>
      </c>
      <c r="S115" s="71"/>
      <c r="T115" s="71">
        <f t="shared" ref="T115" si="168">R115+S115</f>
        <v>1200000</v>
      </c>
    </row>
    <row r="116" spans="1:20" s="1" customFormat="1" ht="12.75" hidden="1" customHeight="1" x14ac:dyDescent="0.25">
      <c r="A116" s="224" t="s">
        <v>476</v>
      </c>
      <c r="B116" s="224"/>
      <c r="C116" s="45" t="s">
        <v>230</v>
      </c>
      <c r="D116" s="45" t="s">
        <v>230</v>
      </c>
      <c r="E116" s="33">
        <v>851</v>
      </c>
      <c r="F116" s="70" t="s">
        <v>467</v>
      </c>
      <c r="G116" s="70" t="s">
        <v>230</v>
      </c>
      <c r="H116" s="70" t="s">
        <v>477</v>
      </c>
      <c r="I116" s="70"/>
      <c r="J116" s="71">
        <f>J117</f>
        <v>3154200</v>
      </c>
      <c r="K116" s="71">
        <f t="shared" ref="K116:T116" si="169">K117</f>
        <v>0</v>
      </c>
      <c r="L116" s="71">
        <f t="shared" si="169"/>
        <v>3154200</v>
      </c>
      <c r="M116" s="71">
        <f t="shared" si="169"/>
        <v>0</v>
      </c>
      <c r="N116" s="71">
        <f t="shared" si="169"/>
        <v>3154200</v>
      </c>
      <c r="O116" s="71">
        <f t="shared" si="169"/>
        <v>0</v>
      </c>
      <c r="P116" s="71">
        <f t="shared" si="169"/>
        <v>3154200</v>
      </c>
      <c r="Q116" s="71">
        <f t="shared" si="169"/>
        <v>0</v>
      </c>
      <c r="R116" s="71">
        <f t="shared" si="169"/>
        <v>3154200</v>
      </c>
      <c r="S116" s="71">
        <f t="shared" si="169"/>
        <v>0</v>
      </c>
      <c r="T116" s="71">
        <f t="shared" si="169"/>
        <v>3154200</v>
      </c>
    </row>
    <row r="117" spans="1:20" s="1" customFormat="1" ht="12.75" hidden="1" customHeight="1" x14ac:dyDescent="0.25">
      <c r="A117" s="224" t="s">
        <v>363</v>
      </c>
      <c r="B117" s="224"/>
      <c r="C117" s="45" t="s">
        <v>230</v>
      </c>
      <c r="D117" s="45" t="s">
        <v>230</v>
      </c>
      <c r="E117" s="33">
        <v>851</v>
      </c>
      <c r="F117" s="70" t="s">
        <v>467</v>
      </c>
      <c r="G117" s="70" t="s">
        <v>230</v>
      </c>
      <c r="H117" s="70" t="s">
        <v>478</v>
      </c>
      <c r="I117" s="70"/>
      <c r="J117" s="71">
        <f>J118+J123</f>
        <v>3154200</v>
      </c>
      <c r="K117" s="71">
        <f t="shared" ref="K117:T117" si="170">K118+K123</f>
        <v>0</v>
      </c>
      <c r="L117" s="71">
        <f t="shared" si="170"/>
        <v>3154200</v>
      </c>
      <c r="M117" s="71">
        <f t="shared" si="170"/>
        <v>0</v>
      </c>
      <c r="N117" s="71">
        <f t="shared" si="170"/>
        <v>3154200</v>
      </c>
      <c r="O117" s="71">
        <f t="shared" si="170"/>
        <v>0</v>
      </c>
      <c r="P117" s="71">
        <f t="shared" si="170"/>
        <v>3154200</v>
      </c>
      <c r="Q117" s="71">
        <f t="shared" si="170"/>
        <v>0</v>
      </c>
      <c r="R117" s="71">
        <f t="shared" si="170"/>
        <v>3154200</v>
      </c>
      <c r="S117" s="71">
        <f t="shared" si="170"/>
        <v>0</v>
      </c>
      <c r="T117" s="71">
        <f t="shared" si="170"/>
        <v>3154200</v>
      </c>
    </row>
    <row r="118" spans="1:20" s="2" customFormat="1" ht="12.75" hidden="1" customHeight="1" x14ac:dyDescent="0.25">
      <c r="A118" s="224" t="s">
        <v>479</v>
      </c>
      <c r="B118" s="224"/>
      <c r="C118" s="45" t="s">
        <v>230</v>
      </c>
      <c r="D118" s="45" t="s">
        <v>230</v>
      </c>
      <c r="E118" s="33">
        <v>851</v>
      </c>
      <c r="F118" s="70" t="s">
        <v>467</v>
      </c>
      <c r="G118" s="70" t="s">
        <v>230</v>
      </c>
      <c r="H118" s="70" t="s">
        <v>480</v>
      </c>
      <c r="I118" s="70"/>
      <c r="J118" s="71">
        <f>J119+J121</f>
        <v>564200</v>
      </c>
      <c r="K118" s="71">
        <f t="shared" ref="K118:T118" si="171">K119+K121</f>
        <v>0</v>
      </c>
      <c r="L118" s="71">
        <f t="shared" si="171"/>
        <v>564200</v>
      </c>
      <c r="M118" s="71">
        <f t="shared" si="171"/>
        <v>0</v>
      </c>
      <c r="N118" s="71">
        <f t="shared" si="171"/>
        <v>564200</v>
      </c>
      <c r="O118" s="71">
        <f t="shared" si="171"/>
        <v>0</v>
      </c>
      <c r="P118" s="71">
        <f t="shared" si="171"/>
        <v>564200</v>
      </c>
      <c r="Q118" s="71">
        <f t="shared" si="171"/>
        <v>0</v>
      </c>
      <c r="R118" s="71">
        <f t="shared" si="171"/>
        <v>564200</v>
      </c>
      <c r="S118" s="71">
        <f t="shared" si="171"/>
        <v>0</v>
      </c>
      <c r="T118" s="71">
        <f t="shared" si="171"/>
        <v>564200</v>
      </c>
    </row>
    <row r="119" spans="1:20" s="1" customFormat="1" ht="25.5" hidden="1" x14ac:dyDescent="0.25">
      <c r="A119" s="154"/>
      <c r="B119" s="154" t="s">
        <v>367</v>
      </c>
      <c r="C119" s="45" t="s">
        <v>230</v>
      </c>
      <c r="D119" s="45" t="s">
        <v>230</v>
      </c>
      <c r="E119" s="33">
        <v>851</v>
      </c>
      <c r="F119" s="70" t="s">
        <v>467</v>
      </c>
      <c r="G119" s="70" t="s">
        <v>230</v>
      </c>
      <c r="H119" s="70" t="s">
        <v>480</v>
      </c>
      <c r="I119" s="70" t="s">
        <v>368</v>
      </c>
      <c r="J119" s="71">
        <f>J120</f>
        <v>474200</v>
      </c>
      <c r="K119" s="71">
        <f t="shared" ref="K119:T119" si="172">K120</f>
        <v>90000</v>
      </c>
      <c r="L119" s="71">
        <f t="shared" si="172"/>
        <v>564200</v>
      </c>
      <c r="M119" s="71">
        <f t="shared" si="172"/>
        <v>0</v>
      </c>
      <c r="N119" s="71">
        <f t="shared" si="172"/>
        <v>564200</v>
      </c>
      <c r="O119" s="71">
        <f t="shared" si="172"/>
        <v>0</v>
      </c>
      <c r="P119" s="71">
        <f t="shared" si="172"/>
        <v>564200</v>
      </c>
      <c r="Q119" s="71">
        <f t="shared" si="172"/>
        <v>0</v>
      </c>
      <c r="R119" s="71">
        <f t="shared" si="172"/>
        <v>564200</v>
      </c>
      <c r="S119" s="71">
        <f t="shared" si="172"/>
        <v>0</v>
      </c>
      <c r="T119" s="71">
        <f t="shared" si="172"/>
        <v>564200</v>
      </c>
    </row>
    <row r="120" spans="1:20" s="1" customFormat="1" ht="38.25" hidden="1" x14ac:dyDescent="0.25">
      <c r="A120" s="154"/>
      <c r="B120" s="154" t="s">
        <v>369</v>
      </c>
      <c r="C120" s="45" t="s">
        <v>230</v>
      </c>
      <c r="D120" s="45" t="s">
        <v>230</v>
      </c>
      <c r="E120" s="33">
        <v>851</v>
      </c>
      <c r="F120" s="70" t="s">
        <v>467</v>
      </c>
      <c r="G120" s="70" t="s">
        <v>230</v>
      </c>
      <c r="H120" s="70" t="s">
        <v>480</v>
      </c>
      <c r="I120" s="70" t="s">
        <v>370</v>
      </c>
      <c r="J120" s="71">
        <v>474200</v>
      </c>
      <c r="K120" s="71">
        <v>90000</v>
      </c>
      <c r="L120" s="71">
        <f t="shared" si="114"/>
        <v>564200</v>
      </c>
      <c r="M120" s="71"/>
      <c r="N120" s="71">
        <f t="shared" ref="N120" si="173">L120+M120</f>
        <v>564200</v>
      </c>
      <c r="O120" s="71"/>
      <c r="P120" s="71">
        <f t="shared" ref="P120" si="174">N120+O120</f>
        <v>564200</v>
      </c>
      <c r="Q120" s="71"/>
      <c r="R120" s="71">
        <f t="shared" ref="R120" si="175">P120+Q120</f>
        <v>564200</v>
      </c>
      <c r="S120" s="71"/>
      <c r="T120" s="71">
        <f t="shared" ref="T120" si="176">R120+S120</f>
        <v>564200</v>
      </c>
    </row>
    <row r="121" spans="1:20" s="1" customFormat="1" ht="12.75" hidden="1" customHeight="1" x14ac:dyDescent="0.25">
      <c r="A121" s="78"/>
      <c r="B121" s="154" t="s">
        <v>246</v>
      </c>
      <c r="C121" s="45" t="s">
        <v>230</v>
      </c>
      <c r="D121" s="45" t="s">
        <v>230</v>
      </c>
      <c r="E121" s="33">
        <v>851</v>
      </c>
      <c r="F121" s="70" t="s">
        <v>467</v>
      </c>
      <c r="G121" s="70" t="s">
        <v>230</v>
      </c>
      <c r="H121" s="70" t="s">
        <v>480</v>
      </c>
      <c r="I121" s="70" t="s">
        <v>247</v>
      </c>
      <c r="J121" s="71">
        <f>J122</f>
        <v>90000</v>
      </c>
      <c r="K121" s="71">
        <f t="shared" ref="K121:T121" si="177">K122</f>
        <v>-90000</v>
      </c>
      <c r="L121" s="71">
        <f t="shared" si="177"/>
        <v>0</v>
      </c>
      <c r="M121" s="71">
        <f t="shared" si="177"/>
        <v>0</v>
      </c>
      <c r="N121" s="71">
        <f t="shared" si="177"/>
        <v>0</v>
      </c>
      <c r="O121" s="71">
        <f t="shared" si="177"/>
        <v>0</v>
      </c>
      <c r="P121" s="71">
        <f t="shared" si="177"/>
        <v>0</v>
      </c>
      <c r="Q121" s="71">
        <f t="shared" si="177"/>
        <v>0</v>
      </c>
      <c r="R121" s="71">
        <f t="shared" si="177"/>
        <v>0</v>
      </c>
      <c r="S121" s="71">
        <f t="shared" si="177"/>
        <v>0</v>
      </c>
      <c r="T121" s="71">
        <f t="shared" si="177"/>
        <v>0</v>
      </c>
    </row>
    <row r="122" spans="1:20" s="1" customFormat="1" ht="12.75" hidden="1" customHeight="1" x14ac:dyDescent="0.25">
      <c r="A122" s="78"/>
      <c r="B122" s="154" t="s">
        <v>465</v>
      </c>
      <c r="C122" s="45" t="s">
        <v>230</v>
      </c>
      <c r="D122" s="45" t="s">
        <v>230</v>
      </c>
      <c r="E122" s="33">
        <v>851</v>
      </c>
      <c r="F122" s="70" t="s">
        <v>467</v>
      </c>
      <c r="G122" s="70" t="s">
        <v>230</v>
      </c>
      <c r="H122" s="70" t="s">
        <v>480</v>
      </c>
      <c r="I122" s="70" t="s">
        <v>249</v>
      </c>
      <c r="J122" s="71">
        <v>90000</v>
      </c>
      <c r="K122" s="71">
        <v>-90000</v>
      </c>
      <c r="L122" s="71">
        <f t="shared" si="114"/>
        <v>0</v>
      </c>
      <c r="M122" s="71"/>
      <c r="N122" s="71">
        <f t="shared" ref="N122" si="178">L122+M122</f>
        <v>0</v>
      </c>
      <c r="O122" s="71"/>
      <c r="P122" s="71">
        <f t="shared" ref="P122" si="179">N122+O122</f>
        <v>0</v>
      </c>
      <c r="Q122" s="71"/>
      <c r="R122" s="71">
        <f t="shared" ref="R122" si="180">P122+Q122</f>
        <v>0</v>
      </c>
      <c r="S122" s="71"/>
      <c r="T122" s="71">
        <f t="shared" ref="T122" si="181">R122+S122</f>
        <v>0</v>
      </c>
    </row>
    <row r="123" spans="1:20" s="66" customFormat="1" ht="12.75" hidden="1" customHeight="1" x14ac:dyDescent="0.25">
      <c r="A123" s="224" t="s">
        <v>481</v>
      </c>
      <c r="B123" s="224"/>
      <c r="C123" s="45" t="s">
        <v>230</v>
      </c>
      <c r="D123" s="45" t="s">
        <v>230</v>
      </c>
      <c r="E123" s="33">
        <v>851</v>
      </c>
      <c r="F123" s="70" t="s">
        <v>467</v>
      </c>
      <c r="G123" s="70" t="s">
        <v>230</v>
      </c>
      <c r="H123" s="70" t="s">
        <v>482</v>
      </c>
      <c r="I123" s="70"/>
      <c r="J123" s="71">
        <f t="shared" ref="J123:T124" si="182">J124</f>
        <v>2590000</v>
      </c>
      <c r="K123" s="71">
        <f t="shared" si="182"/>
        <v>0</v>
      </c>
      <c r="L123" s="71">
        <f t="shared" si="182"/>
        <v>2590000</v>
      </c>
      <c r="M123" s="71">
        <f t="shared" si="182"/>
        <v>0</v>
      </c>
      <c r="N123" s="71">
        <f t="shared" si="182"/>
        <v>2590000</v>
      </c>
      <c r="O123" s="71">
        <f t="shared" si="182"/>
        <v>0</v>
      </c>
      <c r="P123" s="71">
        <f t="shared" si="182"/>
        <v>2590000</v>
      </c>
      <c r="Q123" s="71">
        <f t="shared" si="182"/>
        <v>0</v>
      </c>
      <c r="R123" s="71">
        <f t="shared" si="182"/>
        <v>2590000</v>
      </c>
      <c r="S123" s="71">
        <f t="shared" si="182"/>
        <v>0</v>
      </c>
      <c r="T123" s="71">
        <f t="shared" si="182"/>
        <v>2590000</v>
      </c>
    </row>
    <row r="124" spans="1:20" s="1" customFormat="1" ht="25.5" hidden="1" x14ac:dyDescent="0.25">
      <c r="A124" s="154"/>
      <c r="B124" s="154" t="s">
        <v>367</v>
      </c>
      <c r="C124" s="45" t="s">
        <v>230</v>
      </c>
      <c r="D124" s="45" t="s">
        <v>230</v>
      </c>
      <c r="E124" s="33">
        <v>851</v>
      </c>
      <c r="F124" s="70" t="s">
        <v>467</v>
      </c>
      <c r="G124" s="70" t="s">
        <v>230</v>
      </c>
      <c r="H124" s="70" t="s">
        <v>482</v>
      </c>
      <c r="I124" s="70" t="s">
        <v>368</v>
      </c>
      <c r="J124" s="71">
        <f t="shared" si="182"/>
        <v>2590000</v>
      </c>
      <c r="K124" s="71">
        <f t="shared" si="182"/>
        <v>0</v>
      </c>
      <c r="L124" s="71">
        <f t="shared" si="182"/>
        <v>2590000</v>
      </c>
      <c r="M124" s="71">
        <f t="shared" si="182"/>
        <v>0</v>
      </c>
      <c r="N124" s="71">
        <f t="shared" si="182"/>
        <v>2590000</v>
      </c>
      <c r="O124" s="71">
        <f t="shared" si="182"/>
        <v>0</v>
      </c>
      <c r="P124" s="71">
        <f t="shared" si="182"/>
        <v>2590000</v>
      </c>
      <c r="Q124" s="71">
        <f t="shared" si="182"/>
        <v>0</v>
      </c>
      <c r="R124" s="71">
        <f t="shared" si="182"/>
        <v>2590000</v>
      </c>
      <c r="S124" s="71">
        <f t="shared" si="182"/>
        <v>0</v>
      </c>
      <c r="T124" s="71">
        <f t="shared" si="182"/>
        <v>2590000</v>
      </c>
    </row>
    <row r="125" spans="1:20" s="1" customFormat="1" ht="38.25" hidden="1" x14ac:dyDescent="0.25">
      <c r="A125" s="154"/>
      <c r="B125" s="154" t="s">
        <v>369</v>
      </c>
      <c r="C125" s="45" t="s">
        <v>230</v>
      </c>
      <c r="D125" s="45" t="s">
        <v>230</v>
      </c>
      <c r="E125" s="33">
        <v>851</v>
      </c>
      <c r="F125" s="70" t="s">
        <v>467</v>
      </c>
      <c r="G125" s="70" t="s">
        <v>230</v>
      </c>
      <c r="H125" s="70" t="s">
        <v>482</v>
      </c>
      <c r="I125" s="70" t="s">
        <v>370</v>
      </c>
      <c r="J125" s="71">
        <v>2590000</v>
      </c>
      <c r="K125" s="71"/>
      <c r="L125" s="71">
        <f t="shared" si="114"/>
        <v>2590000</v>
      </c>
      <c r="M125" s="71"/>
      <c r="N125" s="71">
        <f t="shared" ref="N125" si="183">L125+M125</f>
        <v>2590000</v>
      </c>
      <c r="O125" s="71"/>
      <c r="P125" s="71">
        <f t="shared" ref="P125" si="184">N125+O125</f>
        <v>2590000</v>
      </c>
      <c r="Q125" s="71"/>
      <c r="R125" s="71">
        <f t="shared" ref="R125" si="185">P125+Q125</f>
        <v>2590000</v>
      </c>
      <c r="S125" s="71"/>
      <c r="T125" s="71">
        <f t="shared" ref="T125" si="186">R125+S125</f>
        <v>2590000</v>
      </c>
    </row>
    <row r="126" spans="1:20" s="1" customFormat="1" ht="12.75" hidden="1" customHeight="1" x14ac:dyDescent="0.25">
      <c r="A126" s="224" t="s">
        <v>286</v>
      </c>
      <c r="B126" s="224"/>
      <c r="C126" s="45" t="s">
        <v>230</v>
      </c>
      <c r="D126" s="45" t="s">
        <v>230</v>
      </c>
      <c r="E126" s="33">
        <v>851</v>
      </c>
      <c r="F126" s="45" t="s">
        <v>467</v>
      </c>
      <c r="G126" s="70" t="s">
        <v>230</v>
      </c>
      <c r="H126" s="45" t="s">
        <v>287</v>
      </c>
      <c r="I126" s="45"/>
      <c r="J126" s="41">
        <f t="shared" ref="J126:T127" si="187">J127</f>
        <v>9540</v>
      </c>
      <c r="K126" s="41">
        <f t="shared" si="187"/>
        <v>3180</v>
      </c>
      <c r="L126" s="41">
        <f t="shared" si="187"/>
        <v>12720</v>
      </c>
      <c r="M126" s="41">
        <f t="shared" si="187"/>
        <v>0</v>
      </c>
      <c r="N126" s="41">
        <f t="shared" si="187"/>
        <v>12720</v>
      </c>
      <c r="O126" s="41">
        <f t="shared" si="187"/>
        <v>0</v>
      </c>
      <c r="P126" s="41">
        <f t="shared" si="187"/>
        <v>12720</v>
      </c>
      <c r="Q126" s="41">
        <f t="shared" si="187"/>
        <v>0</v>
      </c>
      <c r="R126" s="41">
        <f t="shared" si="187"/>
        <v>12720</v>
      </c>
      <c r="S126" s="41">
        <f t="shared" si="187"/>
        <v>0</v>
      </c>
      <c r="T126" s="41">
        <f t="shared" si="187"/>
        <v>12720</v>
      </c>
    </row>
    <row r="127" spans="1:20" s="1" customFormat="1" ht="12.75" hidden="1" customHeight="1" x14ac:dyDescent="0.25">
      <c r="A127" s="224" t="s">
        <v>288</v>
      </c>
      <c r="B127" s="224"/>
      <c r="C127" s="45" t="s">
        <v>230</v>
      </c>
      <c r="D127" s="45" t="s">
        <v>230</v>
      </c>
      <c r="E127" s="33">
        <v>851</v>
      </c>
      <c r="F127" s="70" t="s">
        <v>467</v>
      </c>
      <c r="G127" s="70" t="s">
        <v>230</v>
      </c>
      <c r="H127" s="70" t="s">
        <v>289</v>
      </c>
      <c r="I127" s="70"/>
      <c r="J127" s="71">
        <f t="shared" si="187"/>
        <v>9540</v>
      </c>
      <c r="K127" s="71">
        <f t="shared" si="187"/>
        <v>3180</v>
      </c>
      <c r="L127" s="71">
        <f t="shared" si="187"/>
        <v>12720</v>
      </c>
      <c r="M127" s="71">
        <f t="shared" si="187"/>
        <v>0</v>
      </c>
      <c r="N127" s="71">
        <f t="shared" si="187"/>
        <v>12720</v>
      </c>
      <c r="O127" s="71">
        <f t="shared" si="187"/>
        <v>0</v>
      </c>
      <c r="P127" s="71">
        <f t="shared" si="187"/>
        <v>12720</v>
      </c>
      <c r="Q127" s="71">
        <f t="shared" si="187"/>
        <v>0</v>
      </c>
      <c r="R127" s="71">
        <f t="shared" si="187"/>
        <v>12720</v>
      </c>
      <c r="S127" s="71">
        <f t="shared" si="187"/>
        <v>0</v>
      </c>
      <c r="T127" s="71">
        <f t="shared" si="187"/>
        <v>12720</v>
      </c>
    </row>
    <row r="128" spans="1:20" s="1" customFormat="1" ht="12.75" hidden="1" customHeight="1" x14ac:dyDescent="0.25">
      <c r="A128" s="224" t="s">
        <v>483</v>
      </c>
      <c r="B128" s="224"/>
      <c r="C128" s="45" t="s">
        <v>230</v>
      </c>
      <c r="D128" s="45" t="s">
        <v>230</v>
      </c>
      <c r="E128" s="33">
        <v>851</v>
      </c>
      <c r="F128" s="70" t="s">
        <v>467</v>
      </c>
      <c r="G128" s="70" t="s">
        <v>230</v>
      </c>
      <c r="H128" s="70" t="s">
        <v>484</v>
      </c>
      <c r="I128" s="70"/>
      <c r="J128" s="71">
        <f>J129+J131</f>
        <v>9540</v>
      </c>
      <c r="K128" s="71">
        <f t="shared" ref="K128:T128" si="188">K129+K131</f>
        <v>3180</v>
      </c>
      <c r="L128" s="71">
        <f t="shared" si="188"/>
        <v>12720</v>
      </c>
      <c r="M128" s="71">
        <f t="shared" si="188"/>
        <v>0</v>
      </c>
      <c r="N128" s="71">
        <f t="shared" si="188"/>
        <v>12720</v>
      </c>
      <c r="O128" s="71">
        <f t="shared" si="188"/>
        <v>0</v>
      </c>
      <c r="P128" s="71">
        <f t="shared" si="188"/>
        <v>12720</v>
      </c>
      <c r="Q128" s="71">
        <f t="shared" si="188"/>
        <v>0</v>
      </c>
      <c r="R128" s="71">
        <f t="shared" si="188"/>
        <v>12720</v>
      </c>
      <c r="S128" s="71">
        <f t="shared" si="188"/>
        <v>0</v>
      </c>
      <c r="T128" s="71">
        <f t="shared" si="188"/>
        <v>12720</v>
      </c>
    </row>
    <row r="129" spans="1:20" s="1" customFormat="1" ht="12.75" hidden="1" customHeight="1" x14ac:dyDescent="0.25">
      <c r="A129" s="72"/>
      <c r="B129" s="160" t="s">
        <v>376</v>
      </c>
      <c r="C129" s="45" t="s">
        <v>230</v>
      </c>
      <c r="D129" s="45" t="s">
        <v>230</v>
      </c>
      <c r="E129" s="33">
        <v>851</v>
      </c>
      <c r="F129" s="70" t="s">
        <v>467</v>
      </c>
      <c r="G129" s="70" t="s">
        <v>230</v>
      </c>
      <c r="H129" s="70" t="s">
        <v>484</v>
      </c>
      <c r="I129" s="70" t="s">
        <v>377</v>
      </c>
      <c r="J129" s="71">
        <f>J130</f>
        <v>9540</v>
      </c>
      <c r="K129" s="71">
        <f t="shared" ref="K129:T129" si="189">K130</f>
        <v>-9540</v>
      </c>
      <c r="L129" s="71">
        <f t="shared" si="189"/>
        <v>0</v>
      </c>
      <c r="M129" s="71">
        <f t="shared" si="189"/>
        <v>0</v>
      </c>
      <c r="N129" s="71">
        <f t="shared" si="189"/>
        <v>0</v>
      </c>
      <c r="O129" s="71">
        <f t="shared" si="189"/>
        <v>0</v>
      </c>
      <c r="P129" s="71">
        <f t="shared" si="189"/>
        <v>0</v>
      </c>
      <c r="Q129" s="71">
        <f t="shared" si="189"/>
        <v>0</v>
      </c>
      <c r="R129" s="71">
        <f t="shared" si="189"/>
        <v>0</v>
      </c>
      <c r="S129" s="71">
        <f t="shared" si="189"/>
        <v>0</v>
      </c>
      <c r="T129" s="71">
        <f t="shared" si="189"/>
        <v>0</v>
      </c>
    </row>
    <row r="130" spans="1:20" s="1" customFormat="1" ht="25.5" hidden="1" x14ac:dyDescent="0.25">
      <c r="A130" s="78"/>
      <c r="B130" s="154" t="s">
        <v>382</v>
      </c>
      <c r="C130" s="45" t="s">
        <v>230</v>
      </c>
      <c r="D130" s="45" t="s">
        <v>230</v>
      </c>
      <c r="E130" s="33">
        <v>851</v>
      </c>
      <c r="F130" s="70" t="s">
        <v>467</v>
      </c>
      <c r="G130" s="70" t="s">
        <v>230</v>
      </c>
      <c r="H130" s="70" t="s">
        <v>484</v>
      </c>
      <c r="I130" s="70" t="s">
        <v>383</v>
      </c>
      <c r="J130" s="71">
        <v>9540</v>
      </c>
      <c r="K130" s="71">
        <v>-9540</v>
      </c>
      <c r="L130" s="71">
        <f t="shared" si="114"/>
        <v>0</v>
      </c>
      <c r="M130" s="71"/>
      <c r="N130" s="71">
        <f t="shared" ref="N130" si="190">L130+M130</f>
        <v>0</v>
      </c>
      <c r="O130" s="71"/>
      <c r="P130" s="71">
        <f t="shared" ref="P130" si="191">N130+O130</f>
        <v>0</v>
      </c>
      <c r="Q130" s="71"/>
      <c r="R130" s="71">
        <f t="shared" ref="R130" si="192">P130+Q130</f>
        <v>0</v>
      </c>
      <c r="S130" s="71"/>
      <c r="T130" s="71">
        <f t="shared" ref="T130" si="193">R130+S130</f>
        <v>0</v>
      </c>
    </row>
    <row r="131" spans="1:20" s="1" customFormat="1" ht="25.5" hidden="1" x14ac:dyDescent="0.25">
      <c r="A131" s="78"/>
      <c r="B131" s="154" t="s">
        <v>367</v>
      </c>
      <c r="C131" s="45" t="s">
        <v>230</v>
      </c>
      <c r="D131" s="45" t="s">
        <v>230</v>
      </c>
      <c r="E131" s="33">
        <v>851</v>
      </c>
      <c r="F131" s="70" t="s">
        <v>467</v>
      </c>
      <c r="G131" s="70" t="s">
        <v>230</v>
      </c>
      <c r="H131" s="70" t="s">
        <v>484</v>
      </c>
      <c r="I131" s="70" t="s">
        <v>368</v>
      </c>
      <c r="J131" s="71">
        <f>J132</f>
        <v>0</v>
      </c>
      <c r="K131" s="71">
        <f t="shared" ref="K131:T131" si="194">K132</f>
        <v>12720</v>
      </c>
      <c r="L131" s="71">
        <f t="shared" si="194"/>
        <v>12720</v>
      </c>
      <c r="M131" s="71">
        <f t="shared" si="194"/>
        <v>0</v>
      </c>
      <c r="N131" s="71">
        <f t="shared" si="194"/>
        <v>12720</v>
      </c>
      <c r="O131" s="71">
        <f t="shared" si="194"/>
        <v>0</v>
      </c>
      <c r="P131" s="71">
        <f t="shared" si="194"/>
        <v>12720</v>
      </c>
      <c r="Q131" s="71">
        <f t="shared" si="194"/>
        <v>0</v>
      </c>
      <c r="R131" s="71">
        <f t="shared" si="194"/>
        <v>12720</v>
      </c>
      <c r="S131" s="71">
        <f t="shared" si="194"/>
        <v>0</v>
      </c>
      <c r="T131" s="71">
        <f t="shared" si="194"/>
        <v>12720</v>
      </c>
    </row>
    <row r="132" spans="1:20" s="1" customFormat="1" ht="12.75" hidden="1" customHeight="1" x14ac:dyDescent="0.25">
      <c r="A132" s="78"/>
      <c r="B132" s="154" t="s">
        <v>369</v>
      </c>
      <c r="C132" s="45" t="s">
        <v>230</v>
      </c>
      <c r="D132" s="45" t="s">
        <v>230</v>
      </c>
      <c r="E132" s="33">
        <v>851</v>
      </c>
      <c r="F132" s="70" t="s">
        <v>467</v>
      </c>
      <c r="G132" s="70" t="s">
        <v>230</v>
      </c>
      <c r="H132" s="70" t="s">
        <v>484</v>
      </c>
      <c r="I132" s="70" t="s">
        <v>370</v>
      </c>
      <c r="J132" s="71"/>
      <c r="K132" s="71">
        <f>9540+3180</f>
        <v>12720</v>
      </c>
      <c r="L132" s="71">
        <f t="shared" ref="L132" si="195">J132+K132</f>
        <v>12720</v>
      </c>
      <c r="M132" s="71"/>
      <c r="N132" s="71">
        <f t="shared" ref="N132" si="196">L132+M132</f>
        <v>12720</v>
      </c>
      <c r="O132" s="71"/>
      <c r="P132" s="71">
        <f t="shared" ref="P132" si="197">N132+O132</f>
        <v>12720</v>
      </c>
      <c r="Q132" s="71"/>
      <c r="R132" s="71">
        <f t="shared" ref="R132" si="198">P132+Q132</f>
        <v>12720</v>
      </c>
      <c r="S132" s="71"/>
      <c r="T132" s="71">
        <f t="shared" ref="T132" si="199">R132+S132</f>
        <v>12720</v>
      </c>
    </row>
    <row r="133" spans="1:20" s="1" customFormat="1" ht="12.75" hidden="1" customHeight="1" x14ac:dyDescent="0.25">
      <c r="A133" s="224" t="s">
        <v>257</v>
      </c>
      <c r="B133" s="224"/>
      <c r="C133" s="45" t="s">
        <v>230</v>
      </c>
      <c r="D133" s="45" t="s">
        <v>230</v>
      </c>
      <c r="E133" s="33">
        <v>851</v>
      </c>
      <c r="F133" s="70" t="s">
        <v>467</v>
      </c>
      <c r="G133" s="70" t="s">
        <v>230</v>
      </c>
      <c r="H133" s="70" t="s">
        <v>258</v>
      </c>
      <c r="I133" s="70"/>
      <c r="J133" s="71">
        <f t="shared" ref="J133:T136" si="200">J134</f>
        <v>31800</v>
      </c>
      <c r="K133" s="71">
        <f t="shared" si="200"/>
        <v>0</v>
      </c>
      <c r="L133" s="71">
        <f t="shared" si="200"/>
        <v>31800</v>
      </c>
      <c r="M133" s="71">
        <f t="shared" si="200"/>
        <v>0</v>
      </c>
      <c r="N133" s="71">
        <f t="shared" si="200"/>
        <v>31800</v>
      </c>
      <c r="O133" s="71">
        <f t="shared" si="200"/>
        <v>0</v>
      </c>
      <c r="P133" s="71">
        <f t="shared" si="200"/>
        <v>31800</v>
      </c>
      <c r="Q133" s="71">
        <f t="shared" si="200"/>
        <v>0</v>
      </c>
      <c r="R133" s="71">
        <f t="shared" si="200"/>
        <v>31800</v>
      </c>
      <c r="S133" s="71">
        <f t="shared" si="200"/>
        <v>0</v>
      </c>
      <c r="T133" s="71">
        <f t="shared" si="200"/>
        <v>31800</v>
      </c>
    </row>
    <row r="134" spans="1:20" s="69" customFormat="1" ht="12.75" hidden="1" customHeight="1" x14ac:dyDescent="0.25">
      <c r="A134" s="224" t="s">
        <v>485</v>
      </c>
      <c r="B134" s="224"/>
      <c r="C134" s="45" t="s">
        <v>230</v>
      </c>
      <c r="D134" s="45" t="s">
        <v>230</v>
      </c>
      <c r="E134" s="33">
        <v>851</v>
      </c>
      <c r="F134" s="70" t="s">
        <v>467</v>
      </c>
      <c r="G134" s="70" t="s">
        <v>230</v>
      </c>
      <c r="H134" s="70" t="s">
        <v>486</v>
      </c>
      <c r="I134" s="70"/>
      <c r="J134" s="71">
        <f t="shared" si="200"/>
        <v>31800</v>
      </c>
      <c r="K134" s="71">
        <f t="shared" si="200"/>
        <v>0</v>
      </c>
      <c r="L134" s="71">
        <f t="shared" si="200"/>
        <v>31800</v>
      </c>
      <c r="M134" s="71">
        <f t="shared" si="200"/>
        <v>0</v>
      </c>
      <c r="N134" s="71">
        <f t="shared" si="200"/>
        <v>31800</v>
      </c>
      <c r="O134" s="71">
        <f t="shared" si="200"/>
        <v>0</v>
      </c>
      <c r="P134" s="71">
        <f t="shared" si="200"/>
        <v>31800</v>
      </c>
      <c r="Q134" s="71">
        <f t="shared" si="200"/>
        <v>0</v>
      </c>
      <c r="R134" s="71">
        <f t="shared" si="200"/>
        <v>31800</v>
      </c>
      <c r="S134" s="71">
        <f t="shared" si="200"/>
        <v>0</v>
      </c>
      <c r="T134" s="71">
        <f t="shared" si="200"/>
        <v>31800</v>
      </c>
    </row>
    <row r="135" spans="1:20" s="1" customFormat="1" ht="12.75" hidden="1" customHeight="1" x14ac:dyDescent="0.25">
      <c r="A135" s="224" t="s">
        <v>487</v>
      </c>
      <c r="B135" s="224"/>
      <c r="C135" s="45" t="s">
        <v>230</v>
      </c>
      <c r="D135" s="45" t="s">
        <v>230</v>
      </c>
      <c r="E135" s="33">
        <v>851</v>
      </c>
      <c r="F135" s="70" t="s">
        <v>467</v>
      </c>
      <c r="G135" s="70" t="s">
        <v>230</v>
      </c>
      <c r="H135" s="70" t="s">
        <v>488</v>
      </c>
      <c r="I135" s="70"/>
      <c r="J135" s="71">
        <f>J136+J138</f>
        <v>31800</v>
      </c>
      <c r="K135" s="71">
        <f t="shared" ref="K135:T135" si="201">K136+K138</f>
        <v>0</v>
      </c>
      <c r="L135" s="71">
        <f t="shared" si="201"/>
        <v>31800</v>
      </c>
      <c r="M135" s="71">
        <f t="shared" si="201"/>
        <v>0</v>
      </c>
      <c r="N135" s="71">
        <f t="shared" si="201"/>
        <v>31800</v>
      </c>
      <c r="O135" s="71">
        <f t="shared" si="201"/>
        <v>0</v>
      </c>
      <c r="P135" s="71">
        <f t="shared" si="201"/>
        <v>31800</v>
      </c>
      <c r="Q135" s="71">
        <f t="shared" si="201"/>
        <v>0</v>
      </c>
      <c r="R135" s="71">
        <f t="shared" si="201"/>
        <v>31800</v>
      </c>
      <c r="S135" s="71">
        <f t="shared" si="201"/>
        <v>0</v>
      </c>
      <c r="T135" s="71">
        <f t="shared" si="201"/>
        <v>31800</v>
      </c>
    </row>
    <row r="136" spans="1:20" s="1" customFormat="1" ht="12.75" hidden="1" customHeight="1" x14ac:dyDescent="0.25">
      <c r="A136" s="72"/>
      <c r="B136" s="160" t="s">
        <v>376</v>
      </c>
      <c r="C136" s="45" t="s">
        <v>230</v>
      </c>
      <c r="D136" s="45" t="s">
        <v>230</v>
      </c>
      <c r="E136" s="33">
        <v>851</v>
      </c>
      <c r="F136" s="70" t="s">
        <v>467</v>
      </c>
      <c r="G136" s="70" t="s">
        <v>230</v>
      </c>
      <c r="H136" s="70" t="s">
        <v>488</v>
      </c>
      <c r="I136" s="70" t="s">
        <v>377</v>
      </c>
      <c r="J136" s="71">
        <f>J137</f>
        <v>31800</v>
      </c>
      <c r="K136" s="71">
        <f t="shared" si="200"/>
        <v>-31800</v>
      </c>
      <c r="L136" s="71">
        <f t="shared" si="200"/>
        <v>0</v>
      </c>
      <c r="M136" s="71">
        <f t="shared" si="200"/>
        <v>0</v>
      </c>
      <c r="N136" s="71">
        <f t="shared" si="200"/>
        <v>0</v>
      </c>
      <c r="O136" s="71">
        <f t="shared" si="200"/>
        <v>0</v>
      </c>
      <c r="P136" s="71">
        <f t="shared" si="200"/>
        <v>0</v>
      </c>
      <c r="Q136" s="71">
        <f t="shared" si="200"/>
        <v>0</v>
      </c>
      <c r="R136" s="71">
        <f t="shared" si="200"/>
        <v>0</v>
      </c>
      <c r="S136" s="71">
        <f t="shared" si="200"/>
        <v>0</v>
      </c>
      <c r="T136" s="71">
        <f t="shared" si="200"/>
        <v>0</v>
      </c>
    </row>
    <row r="137" spans="1:20" s="1" customFormat="1" ht="12.75" hidden="1" customHeight="1" x14ac:dyDescent="0.25">
      <c r="A137" s="72"/>
      <c r="B137" s="154" t="s">
        <v>382</v>
      </c>
      <c r="C137" s="45" t="s">
        <v>230</v>
      </c>
      <c r="D137" s="45" t="s">
        <v>230</v>
      </c>
      <c r="E137" s="33">
        <v>851</v>
      </c>
      <c r="F137" s="70" t="s">
        <v>467</v>
      </c>
      <c r="G137" s="70" t="s">
        <v>230</v>
      </c>
      <c r="H137" s="70" t="s">
        <v>488</v>
      </c>
      <c r="I137" s="70" t="s">
        <v>383</v>
      </c>
      <c r="J137" s="71">
        <v>31800</v>
      </c>
      <c r="K137" s="71">
        <v>-31800</v>
      </c>
      <c r="L137" s="71">
        <f t="shared" si="114"/>
        <v>0</v>
      </c>
      <c r="M137" s="71"/>
      <c r="N137" s="71">
        <f t="shared" ref="N137" si="202">L137+M137</f>
        <v>0</v>
      </c>
      <c r="O137" s="71"/>
      <c r="P137" s="71">
        <f t="shared" ref="P137" si="203">N137+O137</f>
        <v>0</v>
      </c>
      <c r="Q137" s="71"/>
      <c r="R137" s="71">
        <f t="shared" ref="R137" si="204">P137+Q137</f>
        <v>0</v>
      </c>
      <c r="S137" s="71"/>
      <c r="T137" s="71">
        <f t="shared" ref="T137" si="205">R137+S137</f>
        <v>0</v>
      </c>
    </row>
    <row r="138" spans="1:20" s="1" customFormat="1" ht="12.75" hidden="1" customHeight="1" x14ac:dyDescent="0.25">
      <c r="A138" s="72"/>
      <c r="B138" s="154" t="s">
        <v>367</v>
      </c>
      <c r="C138" s="45" t="s">
        <v>230</v>
      </c>
      <c r="D138" s="45" t="s">
        <v>230</v>
      </c>
      <c r="E138" s="33">
        <v>851</v>
      </c>
      <c r="F138" s="70" t="s">
        <v>467</v>
      </c>
      <c r="G138" s="70" t="s">
        <v>230</v>
      </c>
      <c r="H138" s="70" t="s">
        <v>488</v>
      </c>
      <c r="I138" s="70" t="s">
        <v>368</v>
      </c>
      <c r="J138" s="71">
        <f>J139</f>
        <v>0</v>
      </c>
      <c r="K138" s="71">
        <f t="shared" ref="K138:T138" si="206">K139</f>
        <v>31800</v>
      </c>
      <c r="L138" s="71">
        <f t="shared" si="206"/>
        <v>31800</v>
      </c>
      <c r="M138" s="71">
        <f t="shared" si="206"/>
        <v>0</v>
      </c>
      <c r="N138" s="71">
        <f t="shared" si="206"/>
        <v>31800</v>
      </c>
      <c r="O138" s="71">
        <f t="shared" si="206"/>
        <v>0</v>
      </c>
      <c r="P138" s="71">
        <f t="shared" si="206"/>
        <v>31800</v>
      </c>
      <c r="Q138" s="71">
        <f t="shared" si="206"/>
        <v>0</v>
      </c>
      <c r="R138" s="71">
        <f t="shared" si="206"/>
        <v>31800</v>
      </c>
      <c r="S138" s="71">
        <f t="shared" si="206"/>
        <v>0</v>
      </c>
      <c r="T138" s="71">
        <f t="shared" si="206"/>
        <v>31800</v>
      </c>
    </row>
    <row r="139" spans="1:20" s="1" customFormat="1" ht="12.75" hidden="1" customHeight="1" x14ac:dyDescent="0.25">
      <c r="A139" s="72"/>
      <c r="B139" s="154" t="s">
        <v>369</v>
      </c>
      <c r="C139" s="45" t="s">
        <v>230</v>
      </c>
      <c r="D139" s="45" t="s">
        <v>230</v>
      </c>
      <c r="E139" s="33">
        <v>851</v>
      </c>
      <c r="F139" s="70" t="s">
        <v>467</v>
      </c>
      <c r="G139" s="70" t="s">
        <v>230</v>
      </c>
      <c r="H139" s="70" t="s">
        <v>488</v>
      </c>
      <c r="I139" s="70" t="s">
        <v>370</v>
      </c>
      <c r="J139" s="71"/>
      <c r="K139" s="71">
        <v>31800</v>
      </c>
      <c r="L139" s="71">
        <f t="shared" ref="L139" si="207">J139+K139</f>
        <v>31800</v>
      </c>
      <c r="M139" s="71"/>
      <c r="N139" s="71">
        <f t="shared" ref="N139" si="208">L139+M139</f>
        <v>31800</v>
      </c>
      <c r="O139" s="71"/>
      <c r="P139" s="71">
        <f t="shared" ref="P139" si="209">N139+O139</f>
        <v>31800</v>
      </c>
      <c r="Q139" s="71"/>
      <c r="R139" s="71">
        <f t="shared" ref="R139" si="210">P139+Q139</f>
        <v>31800</v>
      </c>
      <c r="S139" s="71"/>
      <c r="T139" s="71">
        <f t="shared" ref="T139" si="211">R139+S139</f>
        <v>31800</v>
      </c>
    </row>
    <row r="140" spans="1:20" s="1" customFormat="1" ht="26.25" customHeight="1" x14ac:dyDescent="0.25">
      <c r="A140" s="224" t="s">
        <v>489</v>
      </c>
      <c r="B140" s="224"/>
      <c r="C140" s="45" t="s">
        <v>230</v>
      </c>
      <c r="D140" s="45" t="s">
        <v>230</v>
      </c>
      <c r="E140" s="33">
        <v>851</v>
      </c>
      <c r="F140" s="70" t="s">
        <v>467</v>
      </c>
      <c r="G140" s="70" t="s">
        <v>230</v>
      </c>
      <c r="H140" s="70" t="s">
        <v>490</v>
      </c>
      <c r="I140" s="70"/>
      <c r="J140" s="71">
        <f t="shared" ref="J140:T141" si="212">J141</f>
        <v>50000</v>
      </c>
      <c r="K140" s="71">
        <f t="shared" si="212"/>
        <v>0</v>
      </c>
      <c r="L140" s="71">
        <f t="shared" si="212"/>
        <v>50000</v>
      </c>
      <c r="M140" s="71">
        <f t="shared" si="212"/>
        <v>0</v>
      </c>
      <c r="N140" s="71">
        <f t="shared" si="212"/>
        <v>50000</v>
      </c>
      <c r="O140" s="71">
        <f t="shared" si="212"/>
        <v>0</v>
      </c>
      <c r="P140" s="71">
        <f t="shared" si="212"/>
        <v>50000</v>
      </c>
      <c r="Q140" s="71">
        <f t="shared" si="212"/>
        <v>0</v>
      </c>
      <c r="R140" s="71">
        <f t="shared" si="212"/>
        <v>50000</v>
      </c>
      <c r="S140" s="71">
        <f t="shared" si="212"/>
        <v>86000</v>
      </c>
      <c r="T140" s="71">
        <f t="shared" si="212"/>
        <v>136000</v>
      </c>
    </row>
    <row r="141" spans="1:20" s="1" customFormat="1" ht="14.25" customHeight="1" x14ac:dyDescent="0.25">
      <c r="A141" s="72"/>
      <c r="B141" s="160" t="s">
        <v>242</v>
      </c>
      <c r="C141" s="45" t="s">
        <v>230</v>
      </c>
      <c r="D141" s="45" t="s">
        <v>230</v>
      </c>
      <c r="E141" s="33">
        <v>851</v>
      </c>
      <c r="F141" s="70" t="s">
        <v>467</v>
      </c>
      <c r="G141" s="70" t="s">
        <v>230</v>
      </c>
      <c r="H141" s="70" t="s">
        <v>490</v>
      </c>
      <c r="I141" s="70" t="s">
        <v>243</v>
      </c>
      <c r="J141" s="71">
        <f t="shared" si="212"/>
        <v>50000</v>
      </c>
      <c r="K141" s="71">
        <f t="shared" si="212"/>
        <v>0</v>
      </c>
      <c r="L141" s="71">
        <f t="shared" si="212"/>
        <v>50000</v>
      </c>
      <c r="M141" s="71">
        <f t="shared" si="212"/>
        <v>0</v>
      </c>
      <c r="N141" s="71">
        <f t="shared" si="212"/>
        <v>50000</v>
      </c>
      <c r="O141" s="71">
        <f t="shared" si="212"/>
        <v>0</v>
      </c>
      <c r="P141" s="71">
        <f t="shared" si="212"/>
        <v>50000</v>
      </c>
      <c r="Q141" s="71">
        <f t="shared" si="212"/>
        <v>0</v>
      </c>
      <c r="R141" s="71">
        <f t="shared" si="212"/>
        <v>50000</v>
      </c>
      <c r="S141" s="71">
        <f t="shared" si="212"/>
        <v>86000</v>
      </c>
      <c r="T141" s="71">
        <f t="shared" si="212"/>
        <v>136000</v>
      </c>
    </row>
    <row r="142" spans="1:20" s="1" customFormat="1" ht="15" customHeight="1" x14ac:dyDescent="0.25">
      <c r="A142" s="72"/>
      <c r="B142" s="154" t="s">
        <v>244</v>
      </c>
      <c r="C142" s="45" t="s">
        <v>230</v>
      </c>
      <c r="D142" s="45" t="s">
        <v>230</v>
      </c>
      <c r="E142" s="33">
        <v>851</v>
      </c>
      <c r="F142" s="70" t="s">
        <v>467</v>
      </c>
      <c r="G142" s="70" t="s">
        <v>230</v>
      </c>
      <c r="H142" s="70" t="s">
        <v>490</v>
      </c>
      <c r="I142" s="70" t="s">
        <v>245</v>
      </c>
      <c r="J142" s="71">
        <v>50000</v>
      </c>
      <c r="K142" s="71"/>
      <c r="L142" s="71">
        <f t="shared" si="114"/>
        <v>50000</v>
      </c>
      <c r="M142" s="71"/>
      <c r="N142" s="71">
        <f t="shared" ref="N142" si="213">L142+M142</f>
        <v>50000</v>
      </c>
      <c r="O142" s="71"/>
      <c r="P142" s="71">
        <f t="shared" ref="P142" si="214">N142+O142</f>
        <v>50000</v>
      </c>
      <c r="Q142" s="71"/>
      <c r="R142" s="71">
        <f t="shared" ref="R142" si="215">P142+Q142</f>
        <v>50000</v>
      </c>
      <c r="S142" s="71">
        <v>86000</v>
      </c>
      <c r="T142" s="71">
        <f t="shared" ref="T142" si="216">R142+S142</f>
        <v>136000</v>
      </c>
    </row>
    <row r="143" spans="1:20" s="1" customFormat="1" ht="12.75" hidden="1" customHeight="1" x14ac:dyDescent="0.25">
      <c r="A143" s="224" t="s">
        <v>491</v>
      </c>
      <c r="B143" s="224"/>
      <c r="C143" s="45" t="s">
        <v>230</v>
      </c>
      <c r="D143" s="45" t="s">
        <v>230</v>
      </c>
      <c r="E143" s="33">
        <v>851</v>
      </c>
      <c r="F143" s="70" t="s">
        <v>467</v>
      </c>
      <c r="G143" s="70" t="s">
        <v>230</v>
      </c>
      <c r="H143" s="70" t="s">
        <v>492</v>
      </c>
      <c r="I143" s="70"/>
      <c r="J143" s="71">
        <f t="shared" ref="J143:T144" si="217">J144</f>
        <v>160000</v>
      </c>
      <c r="K143" s="71">
        <f t="shared" si="217"/>
        <v>0</v>
      </c>
      <c r="L143" s="71">
        <f t="shared" si="217"/>
        <v>160000</v>
      </c>
      <c r="M143" s="71">
        <f t="shared" si="217"/>
        <v>0</v>
      </c>
      <c r="N143" s="71">
        <f t="shared" si="217"/>
        <v>160000</v>
      </c>
      <c r="O143" s="71">
        <f t="shared" si="217"/>
        <v>0</v>
      </c>
      <c r="P143" s="71">
        <f t="shared" si="217"/>
        <v>160000</v>
      </c>
      <c r="Q143" s="71">
        <f t="shared" si="217"/>
        <v>0</v>
      </c>
      <c r="R143" s="71">
        <f t="shared" si="217"/>
        <v>160000</v>
      </c>
      <c r="S143" s="71">
        <f t="shared" si="217"/>
        <v>0</v>
      </c>
      <c r="T143" s="71">
        <f t="shared" si="217"/>
        <v>160000</v>
      </c>
    </row>
    <row r="144" spans="1:20" s="1" customFormat="1" ht="12.75" hidden="1" customHeight="1" x14ac:dyDescent="0.25">
      <c r="A144" s="72"/>
      <c r="B144" s="160" t="s">
        <v>242</v>
      </c>
      <c r="C144" s="45" t="s">
        <v>230</v>
      </c>
      <c r="D144" s="45" t="s">
        <v>230</v>
      </c>
      <c r="E144" s="33">
        <v>851</v>
      </c>
      <c r="F144" s="70" t="s">
        <v>467</v>
      </c>
      <c r="G144" s="70" t="s">
        <v>230</v>
      </c>
      <c r="H144" s="70" t="s">
        <v>492</v>
      </c>
      <c r="I144" s="70" t="s">
        <v>243</v>
      </c>
      <c r="J144" s="71">
        <f t="shared" si="217"/>
        <v>160000</v>
      </c>
      <c r="K144" s="71">
        <f t="shared" si="217"/>
        <v>0</v>
      </c>
      <c r="L144" s="71">
        <f t="shared" si="217"/>
        <v>160000</v>
      </c>
      <c r="M144" s="71">
        <f t="shared" si="217"/>
        <v>0</v>
      </c>
      <c r="N144" s="71">
        <f t="shared" si="217"/>
        <v>160000</v>
      </c>
      <c r="O144" s="71">
        <f t="shared" si="217"/>
        <v>0</v>
      </c>
      <c r="P144" s="71">
        <f t="shared" si="217"/>
        <v>160000</v>
      </c>
      <c r="Q144" s="71">
        <f t="shared" si="217"/>
        <v>0</v>
      </c>
      <c r="R144" s="71">
        <f t="shared" si="217"/>
        <v>160000</v>
      </c>
      <c r="S144" s="71">
        <f t="shared" si="217"/>
        <v>0</v>
      </c>
      <c r="T144" s="71">
        <f t="shared" si="217"/>
        <v>160000</v>
      </c>
    </row>
    <row r="145" spans="1:20" s="1" customFormat="1" hidden="1" x14ac:dyDescent="0.25">
      <c r="A145" s="72"/>
      <c r="B145" s="154" t="s">
        <v>244</v>
      </c>
      <c r="C145" s="45" t="s">
        <v>230</v>
      </c>
      <c r="D145" s="45" t="s">
        <v>230</v>
      </c>
      <c r="E145" s="33">
        <v>851</v>
      </c>
      <c r="F145" s="70" t="s">
        <v>467</v>
      </c>
      <c r="G145" s="70" t="s">
        <v>230</v>
      </c>
      <c r="H145" s="70" t="s">
        <v>492</v>
      </c>
      <c r="I145" s="70" t="s">
        <v>245</v>
      </c>
      <c r="J145" s="71">
        <v>160000</v>
      </c>
      <c r="K145" s="71"/>
      <c r="L145" s="71">
        <f t="shared" si="114"/>
        <v>160000</v>
      </c>
      <c r="M145" s="71"/>
      <c r="N145" s="71">
        <f t="shared" ref="N145" si="218">L145+M145</f>
        <v>160000</v>
      </c>
      <c r="O145" s="71"/>
      <c r="P145" s="71">
        <f t="shared" ref="P145" si="219">N145+O145</f>
        <v>160000</v>
      </c>
      <c r="Q145" s="71"/>
      <c r="R145" s="71">
        <f t="shared" ref="R145" si="220">P145+Q145</f>
        <v>160000</v>
      </c>
      <c r="S145" s="71"/>
      <c r="T145" s="71">
        <f t="shared" ref="T145" si="221">R145+S145</f>
        <v>160000</v>
      </c>
    </row>
    <row r="146" spans="1:20" s="1" customFormat="1" ht="12.75" hidden="1" customHeight="1" x14ac:dyDescent="0.25">
      <c r="A146" s="228" t="s">
        <v>493</v>
      </c>
      <c r="B146" s="228"/>
      <c r="C146" s="45" t="s">
        <v>230</v>
      </c>
      <c r="D146" s="45" t="s">
        <v>230</v>
      </c>
      <c r="E146" s="33">
        <v>851</v>
      </c>
      <c r="F146" s="67" t="s">
        <v>467</v>
      </c>
      <c r="G146" s="67" t="s">
        <v>253</v>
      </c>
      <c r="H146" s="67"/>
      <c r="I146" s="67"/>
      <c r="J146" s="88">
        <f>J147</f>
        <v>15000</v>
      </c>
      <c r="K146" s="88">
        <f t="shared" ref="K146:T146" si="222">K147</f>
        <v>0</v>
      </c>
      <c r="L146" s="88">
        <f t="shared" si="222"/>
        <v>15000</v>
      </c>
      <c r="M146" s="88">
        <f t="shared" si="222"/>
        <v>0</v>
      </c>
      <c r="N146" s="88">
        <f t="shared" si="222"/>
        <v>15000</v>
      </c>
      <c r="O146" s="88">
        <f t="shared" si="222"/>
        <v>0</v>
      </c>
      <c r="P146" s="88">
        <f t="shared" si="222"/>
        <v>15000</v>
      </c>
      <c r="Q146" s="88">
        <f t="shared" si="222"/>
        <v>0</v>
      </c>
      <c r="R146" s="88">
        <f t="shared" si="222"/>
        <v>15000</v>
      </c>
      <c r="S146" s="88">
        <f t="shared" si="222"/>
        <v>0</v>
      </c>
      <c r="T146" s="88">
        <f t="shared" si="222"/>
        <v>15000</v>
      </c>
    </row>
    <row r="147" spans="1:20" s="1" customFormat="1" ht="12.75" hidden="1" customHeight="1" x14ac:dyDescent="0.25">
      <c r="A147" s="224" t="s">
        <v>500</v>
      </c>
      <c r="B147" s="224"/>
      <c r="C147" s="45" t="s">
        <v>230</v>
      </c>
      <c r="D147" s="45" t="s">
        <v>230</v>
      </c>
      <c r="E147" s="33">
        <v>851</v>
      </c>
      <c r="F147" s="70" t="s">
        <v>467</v>
      </c>
      <c r="G147" s="70" t="s">
        <v>253</v>
      </c>
      <c r="H147" s="70" t="s">
        <v>501</v>
      </c>
      <c r="I147" s="70"/>
      <c r="J147" s="71">
        <f t="shared" ref="J147:T148" si="223">J148</f>
        <v>15000</v>
      </c>
      <c r="K147" s="71">
        <f t="shared" si="223"/>
        <v>0</v>
      </c>
      <c r="L147" s="71">
        <f t="shared" si="223"/>
        <v>15000</v>
      </c>
      <c r="M147" s="71">
        <f t="shared" si="223"/>
        <v>0</v>
      </c>
      <c r="N147" s="71">
        <f t="shared" si="223"/>
        <v>15000</v>
      </c>
      <c r="O147" s="71">
        <f t="shared" si="223"/>
        <v>0</v>
      </c>
      <c r="P147" s="71">
        <f t="shared" si="223"/>
        <v>15000</v>
      </c>
      <c r="Q147" s="71">
        <f t="shared" si="223"/>
        <v>0</v>
      </c>
      <c r="R147" s="71">
        <f t="shared" si="223"/>
        <v>15000</v>
      </c>
      <c r="S147" s="71">
        <f t="shared" si="223"/>
        <v>0</v>
      </c>
      <c r="T147" s="71">
        <f t="shared" si="223"/>
        <v>15000</v>
      </c>
    </row>
    <row r="148" spans="1:20" s="1" customFormat="1" hidden="1" x14ac:dyDescent="0.25">
      <c r="A148" s="72"/>
      <c r="B148" s="160" t="s">
        <v>242</v>
      </c>
      <c r="C148" s="45" t="s">
        <v>230</v>
      </c>
      <c r="D148" s="45" t="s">
        <v>230</v>
      </c>
      <c r="E148" s="33">
        <v>851</v>
      </c>
      <c r="F148" s="70" t="s">
        <v>467</v>
      </c>
      <c r="G148" s="70" t="s">
        <v>253</v>
      </c>
      <c r="H148" s="70" t="s">
        <v>501</v>
      </c>
      <c r="I148" s="70" t="s">
        <v>243</v>
      </c>
      <c r="J148" s="71">
        <f t="shared" si="223"/>
        <v>15000</v>
      </c>
      <c r="K148" s="71">
        <f t="shared" si="223"/>
        <v>0</v>
      </c>
      <c r="L148" s="71">
        <f t="shared" si="223"/>
        <v>15000</v>
      </c>
      <c r="M148" s="71">
        <f t="shared" si="223"/>
        <v>0</v>
      </c>
      <c r="N148" s="71">
        <f t="shared" si="223"/>
        <v>15000</v>
      </c>
      <c r="O148" s="71">
        <f t="shared" si="223"/>
        <v>0</v>
      </c>
      <c r="P148" s="71">
        <f t="shared" si="223"/>
        <v>15000</v>
      </c>
      <c r="Q148" s="71">
        <f t="shared" si="223"/>
        <v>0</v>
      </c>
      <c r="R148" s="71">
        <f t="shared" si="223"/>
        <v>15000</v>
      </c>
      <c r="S148" s="71">
        <f t="shared" si="223"/>
        <v>0</v>
      </c>
      <c r="T148" s="71">
        <f t="shared" si="223"/>
        <v>15000</v>
      </c>
    </row>
    <row r="149" spans="1:20" s="1" customFormat="1" ht="12.75" hidden="1" customHeight="1" x14ac:dyDescent="0.25">
      <c r="A149" s="72"/>
      <c r="B149" s="154" t="s">
        <v>244</v>
      </c>
      <c r="C149" s="45" t="s">
        <v>230</v>
      </c>
      <c r="D149" s="45" t="s">
        <v>230</v>
      </c>
      <c r="E149" s="33">
        <v>851</v>
      </c>
      <c r="F149" s="70" t="s">
        <v>467</v>
      </c>
      <c r="G149" s="70" t="s">
        <v>253</v>
      </c>
      <c r="H149" s="70" t="s">
        <v>501</v>
      </c>
      <c r="I149" s="70" t="s">
        <v>245</v>
      </c>
      <c r="J149" s="71">
        <v>15000</v>
      </c>
      <c r="K149" s="71"/>
      <c r="L149" s="71">
        <f t="shared" si="114"/>
        <v>15000</v>
      </c>
      <c r="M149" s="71"/>
      <c r="N149" s="71">
        <f t="shared" ref="N149" si="224">L149+M149</f>
        <v>15000</v>
      </c>
      <c r="O149" s="71"/>
      <c r="P149" s="71">
        <f t="shared" ref="P149" si="225">N149+O149</f>
        <v>15000</v>
      </c>
      <c r="Q149" s="71"/>
      <c r="R149" s="71">
        <f t="shared" ref="R149" si="226">P149+Q149</f>
        <v>15000</v>
      </c>
      <c r="S149" s="71"/>
      <c r="T149" s="71">
        <f t="shared" ref="T149" si="227">R149+S149</f>
        <v>15000</v>
      </c>
    </row>
    <row r="150" spans="1:20" s="1" customFormat="1" ht="12.75" customHeight="1" x14ac:dyDescent="0.25">
      <c r="A150" s="226" t="s">
        <v>502</v>
      </c>
      <c r="B150" s="226"/>
      <c r="C150" s="45" t="s">
        <v>230</v>
      </c>
      <c r="D150" s="45" t="s">
        <v>230</v>
      </c>
      <c r="E150" s="33">
        <v>851</v>
      </c>
      <c r="F150" s="64" t="s">
        <v>503</v>
      </c>
      <c r="G150" s="64"/>
      <c r="H150" s="64"/>
      <c r="I150" s="64"/>
      <c r="J150" s="65">
        <f t="shared" ref="J150:T150" si="228">J151+J157+J165+J173</f>
        <v>7009500</v>
      </c>
      <c r="K150" s="65">
        <f t="shared" si="228"/>
        <v>0</v>
      </c>
      <c r="L150" s="65">
        <f t="shared" si="228"/>
        <v>7009500</v>
      </c>
      <c r="M150" s="65">
        <f t="shared" si="228"/>
        <v>4000</v>
      </c>
      <c r="N150" s="65">
        <f t="shared" si="228"/>
        <v>7013500</v>
      </c>
      <c r="O150" s="65">
        <f t="shared" si="228"/>
        <v>0</v>
      </c>
      <c r="P150" s="65">
        <f t="shared" si="228"/>
        <v>7013500</v>
      </c>
      <c r="Q150" s="65">
        <f t="shared" si="228"/>
        <v>0</v>
      </c>
      <c r="R150" s="65">
        <f t="shared" si="228"/>
        <v>7013500</v>
      </c>
      <c r="S150" s="65">
        <f t="shared" si="228"/>
        <v>12000</v>
      </c>
      <c r="T150" s="65">
        <f t="shared" si="228"/>
        <v>7025500</v>
      </c>
    </row>
    <row r="151" spans="1:20" s="1" customFormat="1" ht="15" hidden="1" customHeight="1" x14ac:dyDescent="0.25">
      <c r="A151" s="228" t="s">
        <v>504</v>
      </c>
      <c r="B151" s="228"/>
      <c r="C151" s="45" t="s">
        <v>230</v>
      </c>
      <c r="D151" s="45" t="s">
        <v>230</v>
      </c>
      <c r="E151" s="33">
        <v>851</v>
      </c>
      <c r="F151" s="67" t="s">
        <v>503</v>
      </c>
      <c r="G151" s="67" t="s">
        <v>230</v>
      </c>
      <c r="H151" s="67"/>
      <c r="I151" s="67"/>
      <c r="J151" s="68">
        <f t="shared" ref="J151:T155" si="229">J152</f>
        <v>2320300</v>
      </c>
      <c r="K151" s="68">
        <f t="shared" si="229"/>
        <v>0</v>
      </c>
      <c r="L151" s="68">
        <f t="shared" si="229"/>
        <v>2320300</v>
      </c>
      <c r="M151" s="68">
        <f t="shared" si="229"/>
        <v>0</v>
      </c>
      <c r="N151" s="68">
        <f t="shared" si="229"/>
        <v>2320300</v>
      </c>
      <c r="O151" s="68">
        <f t="shared" si="229"/>
        <v>0</v>
      </c>
      <c r="P151" s="68">
        <f t="shared" si="229"/>
        <v>2320300</v>
      </c>
      <c r="Q151" s="68">
        <f t="shared" si="229"/>
        <v>0</v>
      </c>
      <c r="R151" s="68">
        <f t="shared" si="229"/>
        <v>2320300</v>
      </c>
      <c r="S151" s="68">
        <f t="shared" si="229"/>
        <v>0</v>
      </c>
      <c r="T151" s="68">
        <f t="shared" si="229"/>
        <v>2320300</v>
      </c>
    </row>
    <row r="152" spans="1:20" s="1" customFormat="1" ht="15" hidden="1" customHeight="1" x14ac:dyDescent="0.25">
      <c r="A152" s="224" t="s">
        <v>505</v>
      </c>
      <c r="B152" s="224"/>
      <c r="C152" s="45" t="s">
        <v>230</v>
      </c>
      <c r="D152" s="45" t="s">
        <v>230</v>
      </c>
      <c r="E152" s="33">
        <v>851</v>
      </c>
      <c r="F152" s="70" t="s">
        <v>503</v>
      </c>
      <c r="G152" s="70" t="s">
        <v>230</v>
      </c>
      <c r="H152" s="70" t="s">
        <v>506</v>
      </c>
      <c r="I152" s="70"/>
      <c r="J152" s="71">
        <f t="shared" si="229"/>
        <v>2320300</v>
      </c>
      <c r="K152" s="71">
        <f t="shared" si="229"/>
        <v>0</v>
      </c>
      <c r="L152" s="71">
        <f t="shared" si="229"/>
        <v>2320300</v>
      </c>
      <c r="M152" s="71">
        <f t="shared" si="229"/>
        <v>0</v>
      </c>
      <c r="N152" s="71">
        <f t="shared" si="229"/>
        <v>2320300</v>
      </c>
      <c r="O152" s="71">
        <f t="shared" si="229"/>
        <v>0</v>
      </c>
      <c r="P152" s="71">
        <f t="shared" si="229"/>
        <v>2320300</v>
      </c>
      <c r="Q152" s="71">
        <f t="shared" si="229"/>
        <v>0</v>
      </c>
      <c r="R152" s="71">
        <f t="shared" si="229"/>
        <v>2320300</v>
      </c>
      <c r="S152" s="71">
        <f t="shared" si="229"/>
        <v>0</v>
      </c>
      <c r="T152" s="71">
        <f t="shared" si="229"/>
        <v>2320300</v>
      </c>
    </row>
    <row r="153" spans="1:20" s="1" customFormat="1" ht="17.25" hidden="1" customHeight="1" x14ac:dyDescent="0.25">
      <c r="A153" s="224" t="s">
        <v>507</v>
      </c>
      <c r="B153" s="224"/>
      <c r="C153" s="45" t="s">
        <v>230</v>
      </c>
      <c r="D153" s="45" t="s">
        <v>230</v>
      </c>
      <c r="E153" s="33">
        <v>851</v>
      </c>
      <c r="F153" s="70" t="s">
        <v>503</v>
      </c>
      <c r="G153" s="70" t="s">
        <v>230</v>
      </c>
      <c r="H153" s="70" t="s">
        <v>508</v>
      </c>
      <c r="I153" s="70"/>
      <c r="J153" s="71">
        <f t="shared" si="229"/>
        <v>2320300</v>
      </c>
      <c r="K153" s="71">
        <f t="shared" si="229"/>
        <v>0</v>
      </c>
      <c r="L153" s="71">
        <f t="shared" si="229"/>
        <v>2320300</v>
      </c>
      <c r="M153" s="71">
        <f t="shared" si="229"/>
        <v>0</v>
      </c>
      <c r="N153" s="71">
        <f t="shared" si="229"/>
        <v>2320300</v>
      </c>
      <c r="O153" s="71">
        <f t="shared" si="229"/>
        <v>0</v>
      </c>
      <c r="P153" s="71">
        <f t="shared" si="229"/>
        <v>2320300</v>
      </c>
      <c r="Q153" s="71">
        <f t="shared" si="229"/>
        <v>0</v>
      </c>
      <c r="R153" s="71">
        <f t="shared" si="229"/>
        <v>2320300</v>
      </c>
      <c r="S153" s="71">
        <f t="shared" si="229"/>
        <v>0</v>
      </c>
      <c r="T153" s="71">
        <f t="shared" si="229"/>
        <v>2320300</v>
      </c>
    </row>
    <row r="154" spans="1:20" s="1" customFormat="1" ht="15" hidden="1" customHeight="1" x14ac:dyDescent="0.25">
      <c r="A154" s="224" t="s">
        <v>509</v>
      </c>
      <c r="B154" s="224"/>
      <c r="C154" s="45" t="s">
        <v>230</v>
      </c>
      <c r="D154" s="45" t="s">
        <v>230</v>
      </c>
      <c r="E154" s="33">
        <v>851</v>
      </c>
      <c r="F154" s="70" t="s">
        <v>503</v>
      </c>
      <c r="G154" s="70" t="s">
        <v>230</v>
      </c>
      <c r="H154" s="70" t="s">
        <v>510</v>
      </c>
      <c r="I154" s="70"/>
      <c r="J154" s="71">
        <f t="shared" si="229"/>
        <v>2320300</v>
      </c>
      <c r="K154" s="71">
        <f t="shared" si="229"/>
        <v>0</v>
      </c>
      <c r="L154" s="71">
        <f t="shared" si="229"/>
        <v>2320300</v>
      </c>
      <c r="M154" s="71">
        <f t="shared" si="229"/>
        <v>0</v>
      </c>
      <c r="N154" s="71">
        <f t="shared" si="229"/>
        <v>2320300</v>
      </c>
      <c r="O154" s="71">
        <f t="shared" si="229"/>
        <v>0</v>
      </c>
      <c r="P154" s="71">
        <f t="shared" si="229"/>
        <v>2320300</v>
      </c>
      <c r="Q154" s="71">
        <f t="shared" si="229"/>
        <v>0</v>
      </c>
      <c r="R154" s="71">
        <f t="shared" si="229"/>
        <v>2320300</v>
      </c>
      <c r="S154" s="71">
        <f t="shared" si="229"/>
        <v>0</v>
      </c>
      <c r="T154" s="71">
        <f t="shared" si="229"/>
        <v>2320300</v>
      </c>
    </row>
    <row r="155" spans="1:20" s="1" customFormat="1" ht="15" hidden="1" customHeight="1" x14ac:dyDescent="0.25">
      <c r="A155" s="158"/>
      <c r="B155" s="160" t="s">
        <v>376</v>
      </c>
      <c r="C155" s="45" t="s">
        <v>230</v>
      </c>
      <c r="D155" s="45" t="s">
        <v>230</v>
      </c>
      <c r="E155" s="33">
        <v>851</v>
      </c>
      <c r="F155" s="70" t="s">
        <v>503</v>
      </c>
      <c r="G155" s="70" t="s">
        <v>230</v>
      </c>
      <c r="H155" s="70" t="s">
        <v>510</v>
      </c>
      <c r="I155" s="70" t="s">
        <v>377</v>
      </c>
      <c r="J155" s="71">
        <f t="shared" si="229"/>
        <v>2320300</v>
      </c>
      <c r="K155" s="71">
        <f t="shared" si="229"/>
        <v>0</v>
      </c>
      <c r="L155" s="71">
        <f t="shared" si="229"/>
        <v>2320300</v>
      </c>
      <c r="M155" s="71">
        <f t="shared" si="229"/>
        <v>0</v>
      </c>
      <c r="N155" s="71">
        <f t="shared" si="229"/>
        <v>2320300</v>
      </c>
      <c r="O155" s="71">
        <f t="shared" si="229"/>
        <v>0</v>
      </c>
      <c r="P155" s="71">
        <f t="shared" si="229"/>
        <v>2320300</v>
      </c>
      <c r="Q155" s="71">
        <f t="shared" si="229"/>
        <v>0</v>
      </c>
      <c r="R155" s="71">
        <f t="shared" si="229"/>
        <v>2320300</v>
      </c>
      <c r="S155" s="71">
        <f t="shared" si="229"/>
        <v>0</v>
      </c>
      <c r="T155" s="71">
        <f t="shared" si="229"/>
        <v>2320300</v>
      </c>
    </row>
    <row r="156" spans="1:20" s="1" customFormat="1" ht="15" hidden="1" customHeight="1" x14ac:dyDescent="0.25">
      <c r="A156" s="158"/>
      <c r="B156" s="160" t="s">
        <v>511</v>
      </c>
      <c r="C156" s="45" t="s">
        <v>230</v>
      </c>
      <c r="D156" s="45" t="s">
        <v>230</v>
      </c>
      <c r="E156" s="33">
        <v>851</v>
      </c>
      <c r="F156" s="70" t="s">
        <v>503</v>
      </c>
      <c r="G156" s="70" t="s">
        <v>230</v>
      </c>
      <c r="H156" s="70" t="s">
        <v>510</v>
      </c>
      <c r="I156" s="70" t="s">
        <v>379</v>
      </c>
      <c r="J156" s="71">
        <v>2320300</v>
      </c>
      <c r="K156" s="71"/>
      <c r="L156" s="71">
        <f t="shared" si="114"/>
        <v>2320300</v>
      </c>
      <c r="M156" s="71"/>
      <c r="N156" s="71">
        <f t="shared" ref="N156" si="230">L156+M156</f>
        <v>2320300</v>
      </c>
      <c r="O156" s="71"/>
      <c r="P156" s="71">
        <f t="shared" ref="P156" si="231">N156+O156</f>
        <v>2320300</v>
      </c>
      <c r="Q156" s="71"/>
      <c r="R156" s="71">
        <f t="shared" ref="R156" si="232">P156+Q156</f>
        <v>2320300</v>
      </c>
      <c r="S156" s="71"/>
      <c r="T156" s="71">
        <f t="shared" ref="T156" si="233">R156+S156</f>
        <v>2320300</v>
      </c>
    </row>
    <row r="157" spans="1:20" s="1" customFormat="1" ht="12.75" customHeight="1" x14ac:dyDescent="0.25">
      <c r="A157" s="202" t="s">
        <v>512</v>
      </c>
      <c r="B157" s="203"/>
      <c r="C157" s="45" t="s">
        <v>230</v>
      </c>
      <c r="D157" s="45" t="s">
        <v>230</v>
      </c>
      <c r="E157" s="33">
        <v>851</v>
      </c>
      <c r="F157" s="67" t="s">
        <v>503</v>
      </c>
      <c r="G157" s="67" t="s">
        <v>232</v>
      </c>
      <c r="H157" s="67"/>
      <c r="I157" s="67"/>
      <c r="J157" s="68">
        <f>J162</f>
        <v>800000</v>
      </c>
      <c r="K157" s="68">
        <f>K162</f>
        <v>0</v>
      </c>
      <c r="L157" s="68">
        <f>L158+L162</f>
        <v>800000</v>
      </c>
      <c r="M157" s="68">
        <f t="shared" ref="M157:T157" si="234">M158+M162</f>
        <v>4000</v>
      </c>
      <c r="N157" s="68">
        <f t="shared" si="234"/>
        <v>804000</v>
      </c>
      <c r="O157" s="68">
        <f t="shared" si="234"/>
        <v>0</v>
      </c>
      <c r="P157" s="68">
        <f t="shared" si="234"/>
        <v>804000</v>
      </c>
      <c r="Q157" s="68">
        <f t="shared" si="234"/>
        <v>0</v>
      </c>
      <c r="R157" s="68">
        <f t="shared" si="234"/>
        <v>804000</v>
      </c>
      <c r="S157" s="68">
        <f t="shared" si="234"/>
        <v>12000</v>
      </c>
      <c r="T157" s="68">
        <f t="shared" si="234"/>
        <v>816000</v>
      </c>
    </row>
    <row r="158" spans="1:20" s="1" customFormat="1" ht="12.75" customHeight="1" x14ac:dyDescent="0.25">
      <c r="A158" s="224" t="s">
        <v>271</v>
      </c>
      <c r="B158" s="224"/>
      <c r="C158" s="45" t="s">
        <v>230</v>
      </c>
      <c r="D158" s="45" t="s">
        <v>230</v>
      </c>
      <c r="E158" s="33">
        <v>851</v>
      </c>
      <c r="F158" s="70" t="s">
        <v>503</v>
      </c>
      <c r="G158" s="70" t="s">
        <v>232</v>
      </c>
      <c r="H158" s="70" t="s">
        <v>273</v>
      </c>
      <c r="I158" s="70"/>
      <c r="J158" s="68"/>
      <c r="K158" s="68"/>
      <c r="L158" s="71">
        <f>L159</f>
        <v>0</v>
      </c>
      <c r="M158" s="71">
        <f t="shared" ref="M158:T160" si="235">M159</f>
        <v>4000</v>
      </c>
      <c r="N158" s="71">
        <f t="shared" si="235"/>
        <v>4000</v>
      </c>
      <c r="O158" s="71">
        <f t="shared" si="235"/>
        <v>0</v>
      </c>
      <c r="P158" s="71">
        <f t="shared" si="235"/>
        <v>4000</v>
      </c>
      <c r="Q158" s="71">
        <f t="shared" si="235"/>
        <v>0</v>
      </c>
      <c r="R158" s="71">
        <f t="shared" si="235"/>
        <v>4000</v>
      </c>
      <c r="S158" s="71">
        <f t="shared" si="235"/>
        <v>12000</v>
      </c>
      <c r="T158" s="71">
        <f t="shared" si="235"/>
        <v>16000</v>
      </c>
    </row>
    <row r="159" spans="1:20" s="1" customFormat="1" ht="12.75" customHeight="1" x14ac:dyDescent="0.25">
      <c r="A159" s="224" t="s">
        <v>274</v>
      </c>
      <c r="B159" s="224"/>
      <c r="C159" s="45" t="s">
        <v>230</v>
      </c>
      <c r="D159" s="45" t="s">
        <v>230</v>
      </c>
      <c r="E159" s="33">
        <v>851</v>
      </c>
      <c r="F159" s="70" t="s">
        <v>503</v>
      </c>
      <c r="G159" s="70" t="s">
        <v>232</v>
      </c>
      <c r="H159" s="70" t="s">
        <v>275</v>
      </c>
      <c r="I159" s="70"/>
      <c r="J159" s="68"/>
      <c r="K159" s="68"/>
      <c r="L159" s="71">
        <f>L160</f>
        <v>0</v>
      </c>
      <c r="M159" s="71">
        <f t="shared" si="235"/>
        <v>4000</v>
      </c>
      <c r="N159" s="71">
        <f t="shared" si="235"/>
        <v>4000</v>
      </c>
      <c r="O159" s="71">
        <f t="shared" si="235"/>
        <v>0</v>
      </c>
      <c r="P159" s="71">
        <f t="shared" si="235"/>
        <v>4000</v>
      </c>
      <c r="Q159" s="71">
        <f t="shared" si="235"/>
        <v>0</v>
      </c>
      <c r="R159" s="71">
        <f t="shared" si="235"/>
        <v>4000</v>
      </c>
      <c r="S159" s="71">
        <f t="shared" si="235"/>
        <v>12000</v>
      </c>
      <c r="T159" s="71">
        <f t="shared" si="235"/>
        <v>16000</v>
      </c>
    </row>
    <row r="160" spans="1:20" s="1" customFormat="1" x14ac:dyDescent="0.25">
      <c r="A160" s="72"/>
      <c r="B160" s="154" t="s">
        <v>246</v>
      </c>
      <c r="C160" s="45" t="s">
        <v>230</v>
      </c>
      <c r="D160" s="45" t="s">
        <v>230</v>
      </c>
      <c r="E160" s="33">
        <v>851</v>
      </c>
      <c r="F160" s="70" t="s">
        <v>503</v>
      </c>
      <c r="G160" s="70" t="s">
        <v>232</v>
      </c>
      <c r="H160" s="70" t="s">
        <v>275</v>
      </c>
      <c r="I160" s="70" t="s">
        <v>247</v>
      </c>
      <c r="J160" s="68"/>
      <c r="K160" s="68"/>
      <c r="L160" s="71">
        <f>L161</f>
        <v>0</v>
      </c>
      <c r="M160" s="71">
        <f t="shared" si="235"/>
        <v>4000</v>
      </c>
      <c r="N160" s="71">
        <f t="shared" si="235"/>
        <v>4000</v>
      </c>
      <c r="O160" s="71">
        <f t="shared" si="235"/>
        <v>0</v>
      </c>
      <c r="P160" s="71">
        <f t="shared" si="235"/>
        <v>4000</v>
      </c>
      <c r="Q160" s="71">
        <f t="shared" si="235"/>
        <v>0</v>
      </c>
      <c r="R160" s="71">
        <f t="shared" si="235"/>
        <v>4000</v>
      </c>
      <c r="S160" s="71">
        <f t="shared" si="235"/>
        <v>12000</v>
      </c>
      <c r="T160" s="71">
        <f t="shared" si="235"/>
        <v>16000</v>
      </c>
    </row>
    <row r="161" spans="1:20" s="1" customFormat="1" x14ac:dyDescent="0.25">
      <c r="A161" s="72"/>
      <c r="B161" s="160" t="s">
        <v>276</v>
      </c>
      <c r="C161" s="45" t="s">
        <v>230</v>
      </c>
      <c r="D161" s="45" t="s">
        <v>230</v>
      </c>
      <c r="E161" s="33">
        <v>851</v>
      </c>
      <c r="F161" s="70" t="s">
        <v>503</v>
      </c>
      <c r="G161" s="70" t="s">
        <v>232</v>
      </c>
      <c r="H161" s="70" t="s">
        <v>275</v>
      </c>
      <c r="I161" s="70" t="s">
        <v>277</v>
      </c>
      <c r="J161" s="68"/>
      <c r="K161" s="68"/>
      <c r="L161" s="71"/>
      <c r="M161" s="71">
        <v>4000</v>
      </c>
      <c r="N161" s="71">
        <f>L161+M161</f>
        <v>4000</v>
      </c>
      <c r="O161" s="71"/>
      <c r="P161" s="71">
        <f>N161+O161</f>
        <v>4000</v>
      </c>
      <c r="Q161" s="71"/>
      <c r="R161" s="71">
        <f>P161+Q161</f>
        <v>4000</v>
      </c>
      <c r="S161" s="71">
        <v>12000</v>
      </c>
      <c r="T161" s="71">
        <f>R161+S161</f>
        <v>16000</v>
      </c>
    </row>
    <row r="162" spans="1:20" s="1" customFormat="1" ht="18.75" hidden="1" customHeight="1" x14ac:dyDescent="0.25">
      <c r="A162" s="206" t="s">
        <v>521</v>
      </c>
      <c r="B162" s="207"/>
      <c r="C162" s="45" t="s">
        <v>230</v>
      </c>
      <c r="D162" s="45" t="s">
        <v>230</v>
      </c>
      <c r="E162" s="33">
        <v>851</v>
      </c>
      <c r="F162" s="70" t="s">
        <v>503</v>
      </c>
      <c r="G162" s="70" t="s">
        <v>232</v>
      </c>
      <c r="H162" s="70" t="s">
        <v>522</v>
      </c>
      <c r="I162" s="70"/>
      <c r="J162" s="71">
        <f>J163</f>
        <v>800000</v>
      </c>
      <c r="K162" s="71">
        <f t="shared" ref="K162:T163" si="236">K163</f>
        <v>0</v>
      </c>
      <c r="L162" s="71">
        <f t="shared" si="236"/>
        <v>800000</v>
      </c>
      <c r="M162" s="71">
        <f t="shared" si="236"/>
        <v>0</v>
      </c>
      <c r="N162" s="71">
        <f t="shared" si="236"/>
        <v>800000</v>
      </c>
      <c r="O162" s="71">
        <f t="shared" si="236"/>
        <v>0</v>
      </c>
      <c r="P162" s="71">
        <f t="shared" si="236"/>
        <v>800000</v>
      </c>
      <c r="Q162" s="71">
        <f t="shared" si="236"/>
        <v>0</v>
      </c>
      <c r="R162" s="71">
        <f t="shared" si="236"/>
        <v>800000</v>
      </c>
      <c r="S162" s="71">
        <f t="shared" si="236"/>
        <v>0</v>
      </c>
      <c r="T162" s="71">
        <f t="shared" si="236"/>
        <v>800000</v>
      </c>
    </row>
    <row r="163" spans="1:20" s="1" customFormat="1" ht="13.5" hidden="1" customHeight="1" x14ac:dyDescent="0.25">
      <c r="A163" s="158"/>
      <c r="B163" s="154" t="s">
        <v>352</v>
      </c>
      <c r="C163" s="45" t="s">
        <v>230</v>
      </c>
      <c r="D163" s="45" t="s">
        <v>230</v>
      </c>
      <c r="E163" s="33">
        <v>851</v>
      </c>
      <c r="F163" s="70" t="s">
        <v>503</v>
      </c>
      <c r="G163" s="70" t="s">
        <v>232</v>
      </c>
      <c r="H163" s="70" t="s">
        <v>522</v>
      </c>
      <c r="I163" s="70" t="s">
        <v>353</v>
      </c>
      <c r="J163" s="71">
        <f>J164</f>
        <v>800000</v>
      </c>
      <c r="K163" s="71">
        <f t="shared" si="236"/>
        <v>0</v>
      </c>
      <c r="L163" s="71">
        <f t="shared" si="236"/>
        <v>800000</v>
      </c>
      <c r="M163" s="71">
        <f t="shared" si="236"/>
        <v>0</v>
      </c>
      <c r="N163" s="71">
        <f t="shared" si="236"/>
        <v>800000</v>
      </c>
      <c r="O163" s="71">
        <f t="shared" si="236"/>
        <v>0</v>
      </c>
      <c r="P163" s="71">
        <f t="shared" si="236"/>
        <v>800000</v>
      </c>
      <c r="Q163" s="71">
        <f t="shared" si="236"/>
        <v>0</v>
      </c>
      <c r="R163" s="71">
        <f t="shared" si="236"/>
        <v>800000</v>
      </c>
      <c r="S163" s="71">
        <f t="shared" si="236"/>
        <v>0</v>
      </c>
      <c r="T163" s="71">
        <f t="shared" si="236"/>
        <v>800000</v>
      </c>
    </row>
    <row r="164" spans="1:20" s="1" customFormat="1" ht="12.75" hidden="1" customHeight="1" x14ac:dyDescent="0.25">
      <c r="A164" s="158"/>
      <c r="B164" s="160" t="s">
        <v>523</v>
      </c>
      <c r="C164" s="45" t="s">
        <v>230</v>
      </c>
      <c r="D164" s="45" t="s">
        <v>230</v>
      </c>
      <c r="E164" s="33">
        <v>851</v>
      </c>
      <c r="F164" s="70" t="s">
        <v>503</v>
      </c>
      <c r="G164" s="70" t="s">
        <v>232</v>
      </c>
      <c r="H164" s="70" t="s">
        <v>522</v>
      </c>
      <c r="I164" s="70" t="s">
        <v>524</v>
      </c>
      <c r="J164" s="71">
        <v>800000</v>
      </c>
      <c r="K164" s="71"/>
      <c r="L164" s="71">
        <f t="shared" si="114"/>
        <v>800000</v>
      </c>
      <c r="M164" s="71"/>
      <c r="N164" s="71">
        <f t="shared" ref="N164" si="237">L164+M164</f>
        <v>800000</v>
      </c>
      <c r="O164" s="71"/>
      <c r="P164" s="71">
        <f t="shared" ref="P164" si="238">N164+O164</f>
        <v>800000</v>
      </c>
      <c r="Q164" s="71"/>
      <c r="R164" s="71">
        <f t="shared" ref="R164" si="239">P164+Q164</f>
        <v>800000</v>
      </c>
      <c r="S164" s="71"/>
      <c r="T164" s="71">
        <f t="shared" ref="T164" si="240">R164+S164</f>
        <v>800000</v>
      </c>
    </row>
    <row r="165" spans="1:20" s="1" customFormat="1" ht="13.5" hidden="1" customHeight="1" x14ac:dyDescent="0.25">
      <c r="A165" s="228" t="s">
        <v>525</v>
      </c>
      <c r="B165" s="228"/>
      <c r="C165" s="45" t="s">
        <v>230</v>
      </c>
      <c r="D165" s="45" t="s">
        <v>230</v>
      </c>
      <c r="E165" s="33">
        <v>851</v>
      </c>
      <c r="F165" s="67" t="s">
        <v>503</v>
      </c>
      <c r="G165" s="67" t="s">
        <v>253</v>
      </c>
      <c r="H165" s="67"/>
      <c r="I165" s="67"/>
      <c r="J165" s="68">
        <f>J167</f>
        <v>3544200</v>
      </c>
      <c r="K165" s="68">
        <f t="shared" ref="K165" si="241">K167</f>
        <v>0</v>
      </c>
      <c r="L165" s="68">
        <f>L166</f>
        <v>3544200</v>
      </c>
      <c r="M165" s="68">
        <f t="shared" ref="M165:T165" si="242">M166</f>
        <v>0</v>
      </c>
      <c r="N165" s="68">
        <f t="shared" si="242"/>
        <v>3544200</v>
      </c>
      <c r="O165" s="68">
        <f t="shared" si="242"/>
        <v>0</v>
      </c>
      <c r="P165" s="68">
        <f t="shared" si="242"/>
        <v>3544200</v>
      </c>
      <c r="Q165" s="68">
        <f t="shared" si="242"/>
        <v>0</v>
      </c>
      <c r="R165" s="68">
        <f t="shared" si="242"/>
        <v>3544200</v>
      </c>
      <c r="S165" s="68">
        <f t="shared" si="242"/>
        <v>0</v>
      </c>
      <c r="T165" s="68">
        <f t="shared" si="242"/>
        <v>3544200</v>
      </c>
    </row>
    <row r="166" spans="1:20" s="1" customFormat="1" hidden="1" x14ac:dyDescent="0.25">
      <c r="A166" s="229" t="s">
        <v>513</v>
      </c>
      <c r="B166" s="229"/>
      <c r="C166" s="45" t="s">
        <v>230</v>
      </c>
      <c r="D166" s="45" t="s">
        <v>230</v>
      </c>
      <c r="E166" s="33">
        <v>851</v>
      </c>
      <c r="F166" s="70" t="s">
        <v>503</v>
      </c>
      <c r="G166" s="70" t="s">
        <v>253</v>
      </c>
      <c r="H166" s="70" t="s">
        <v>514</v>
      </c>
      <c r="I166" s="70"/>
      <c r="J166" s="71">
        <f>J167</f>
        <v>3544200</v>
      </c>
      <c r="K166" s="71">
        <f t="shared" ref="K166" si="243">K167</f>
        <v>0</v>
      </c>
      <c r="L166" s="71">
        <f>L167+L170</f>
        <v>3544200</v>
      </c>
      <c r="M166" s="71">
        <f t="shared" ref="M166:T166" si="244">M167+M170</f>
        <v>0</v>
      </c>
      <c r="N166" s="71">
        <f t="shared" si="244"/>
        <v>3544200</v>
      </c>
      <c r="O166" s="71">
        <f t="shared" si="244"/>
        <v>0</v>
      </c>
      <c r="P166" s="71">
        <f t="shared" si="244"/>
        <v>3544200</v>
      </c>
      <c r="Q166" s="71">
        <f t="shared" si="244"/>
        <v>0</v>
      </c>
      <c r="R166" s="71">
        <f t="shared" si="244"/>
        <v>3544200</v>
      </c>
      <c r="S166" s="71">
        <f t="shared" si="244"/>
        <v>0</v>
      </c>
      <c r="T166" s="71">
        <f t="shared" si="244"/>
        <v>3544200</v>
      </c>
    </row>
    <row r="167" spans="1:20" s="1" customFormat="1" ht="12.75" hidden="1" customHeight="1" x14ac:dyDescent="0.25">
      <c r="A167" s="206" t="s">
        <v>532</v>
      </c>
      <c r="B167" s="207"/>
      <c r="C167" s="45" t="s">
        <v>230</v>
      </c>
      <c r="D167" s="45" t="s">
        <v>230</v>
      </c>
      <c r="E167" s="33">
        <v>851</v>
      </c>
      <c r="F167" s="70" t="s">
        <v>503</v>
      </c>
      <c r="G167" s="70" t="s">
        <v>253</v>
      </c>
      <c r="H167" s="70" t="s">
        <v>533</v>
      </c>
      <c r="I167" s="70"/>
      <c r="J167" s="71">
        <f t="shared" ref="J167:T168" si="245">J168</f>
        <v>3544200</v>
      </c>
      <c r="K167" s="71">
        <f t="shared" si="245"/>
        <v>0</v>
      </c>
      <c r="L167" s="71">
        <f t="shared" si="245"/>
        <v>3544200</v>
      </c>
      <c r="M167" s="71">
        <f t="shared" si="245"/>
        <v>-3544200</v>
      </c>
      <c r="N167" s="71">
        <f t="shared" si="245"/>
        <v>0</v>
      </c>
      <c r="O167" s="71">
        <f t="shared" si="245"/>
        <v>0</v>
      </c>
      <c r="P167" s="71">
        <f t="shared" si="245"/>
        <v>0</v>
      </c>
      <c r="Q167" s="71">
        <f t="shared" si="245"/>
        <v>0</v>
      </c>
      <c r="R167" s="71">
        <f t="shared" si="245"/>
        <v>0</v>
      </c>
      <c r="S167" s="71">
        <f t="shared" si="245"/>
        <v>0</v>
      </c>
      <c r="T167" s="71">
        <f t="shared" si="245"/>
        <v>0</v>
      </c>
    </row>
    <row r="168" spans="1:20" s="2" customFormat="1" ht="12.75" hidden="1" customHeight="1" x14ac:dyDescent="0.25">
      <c r="A168" s="206" t="s">
        <v>376</v>
      </c>
      <c r="B168" s="207"/>
      <c r="C168" s="45" t="s">
        <v>230</v>
      </c>
      <c r="D168" s="45" t="s">
        <v>230</v>
      </c>
      <c r="E168" s="33">
        <v>851</v>
      </c>
      <c r="F168" s="45" t="s">
        <v>503</v>
      </c>
      <c r="G168" s="45" t="s">
        <v>253</v>
      </c>
      <c r="H168" s="45" t="s">
        <v>533</v>
      </c>
      <c r="I168" s="45" t="s">
        <v>377</v>
      </c>
      <c r="J168" s="41">
        <f t="shared" si="245"/>
        <v>3544200</v>
      </c>
      <c r="K168" s="41">
        <f t="shared" si="245"/>
        <v>0</v>
      </c>
      <c r="L168" s="41">
        <f t="shared" si="245"/>
        <v>3544200</v>
      </c>
      <c r="M168" s="41">
        <f t="shared" si="245"/>
        <v>-3544200</v>
      </c>
      <c r="N168" s="41">
        <f t="shared" si="245"/>
        <v>0</v>
      </c>
      <c r="O168" s="41">
        <f t="shared" si="245"/>
        <v>0</v>
      </c>
      <c r="P168" s="41">
        <f t="shared" si="245"/>
        <v>0</v>
      </c>
      <c r="Q168" s="41">
        <f t="shared" si="245"/>
        <v>0</v>
      </c>
      <c r="R168" s="41">
        <f t="shared" si="245"/>
        <v>0</v>
      </c>
      <c r="S168" s="41">
        <f t="shared" si="245"/>
        <v>0</v>
      </c>
      <c r="T168" s="41">
        <f t="shared" si="245"/>
        <v>0</v>
      </c>
    </row>
    <row r="169" spans="1:20" s="1" customFormat="1" ht="15" hidden="1" customHeight="1" x14ac:dyDescent="0.25">
      <c r="A169" s="154"/>
      <c r="B169" s="154" t="s">
        <v>534</v>
      </c>
      <c r="C169" s="45" t="s">
        <v>230</v>
      </c>
      <c r="D169" s="45" t="s">
        <v>230</v>
      </c>
      <c r="E169" s="33">
        <v>851</v>
      </c>
      <c r="F169" s="70" t="s">
        <v>503</v>
      </c>
      <c r="G169" s="70" t="s">
        <v>253</v>
      </c>
      <c r="H169" s="70" t="s">
        <v>533</v>
      </c>
      <c r="I169" s="70" t="s">
        <v>535</v>
      </c>
      <c r="J169" s="71">
        <v>3544200</v>
      </c>
      <c r="K169" s="71"/>
      <c r="L169" s="71">
        <f t="shared" ref="L169:L184" si="246">J169+K169</f>
        <v>3544200</v>
      </c>
      <c r="M169" s="71">
        <v>-3544200</v>
      </c>
      <c r="N169" s="71">
        <f t="shared" ref="N169" si="247">L169+M169</f>
        <v>0</v>
      </c>
      <c r="O169" s="71"/>
      <c r="P169" s="71">
        <f t="shared" ref="P169" si="248">N169+O169</f>
        <v>0</v>
      </c>
      <c r="Q169" s="71"/>
      <c r="R169" s="71">
        <f t="shared" ref="R169" si="249">P169+Q169</f>
        <v>0</v>
      </c>
      <c r="S169" s="71"/>
      <c r="T169" s="71">
        <f t="shared" ref="T169" si="250">R169+S169</f>
        <v>0</v>
      </c>
    </row>
    <row r="170" spans="1:20" s="1" customFormat="1" ht="15" hidden="1" customHeight="1" x14ac:dyDescent="0.25">
      <c r="A170" s="206" t="s">
        <v>536</v>
      </c>
      <c r="B170" s="207"/>
      <c r="C170" s="45" t="s">
        <v>230</v>
      </c>
      <c r="D170" s="45" t="s">
        <v>230</v>
      </c>
      <c r="E170" s="33">
        <v>851</v>
      </c>
      <c r="F170" s="70" t="s">
        <v>503</v>
      </c>
      <c r="G170" s="70" t="s">
        <v>253</v>
      </c>
      <c r="H170" s="70" t="s">
        <v>537</v>
      </c>
      <c r="I170" s="70"/>
      <c r="J170" s="71"/>
      <c r="K170" s="71"/>
      <c r="L170" s="71">
        <f>L171</f>
        <v>0</v>
      </c>
      <c r="M170" s="71">
        <f t="shared" ref="M170:T171" si="251">M171</f>
        <v>3544200</v>
      </c>
      <c r="N170" s="71">
        <f t="shared" si="251"/>
        <v>3544200</v>
      </c>
      <c r="O170" s="71">
        <f t="shared" si="251"/>
        <v>0</v>
      </c>
      <c r="P170" s="71">
        <f t="shared" si="251"/>
        <v>3544200</v>
      </c>
      <c r="Q170" s="71">
        <f t="shared" si="251"/>
        <v>0</v>
      </c>
      <c r="R170" s="71">
        <f t="shared" si="251"/>
        <v>3544200</v>
      </c>
      <c r="S170" s="71">
        <f t="shared" si="251"/>
        <v>0</v>
      </c>
      <c r="T170" s="71">
        <f t="shared" si="251"/>
        <v>3544200</v>
      </c>
    </row>
    <row r="171" spans="1:20" s="1" customFormat="1" ht="15" hidden="1" customHeight="1" x14ac:dyDescent="0.25">
      <c r="A171" s="206" t="s">
        <v>376</v>
      </c>
      <c r="B171" s="207"/>
      <c r="C171" s="45" t="s">
        <v>230</v>
      </c>
      <c r="D171" s="45" t="s">
        <v>230</v>
      </c>
      <c r="E171" s="33">
        <v>851</v>
      </c>
      <c r="F171" s="70" t="s">
        <v>503</v>
      </c>
      <c r="G171" s="70" t="s">
        <v>253</v>
      </c>
      <c r="H171" s="70" t="s">
        <v>537</v>
      </c>
      <c r="I171" s="70" t="s">
        <v>377</v>
      </c>
      <c r="J171" s="71"/>
      <c r="K171" s="71"/>
      <c r="L171" s="71">
        <f>L172</f>
        <v>0</v>
      </c>
      <c r="M171" s="71">
        <f t="shared" si="251"/>
        <v>3544200</v>
      </c>
      <c r="N171" s="71">
        <f t="shared" si="251"/>
        <v>3544200</v>
      </c>
      <c r="O171" s="71">
        <f t="shared" si="251"/>
        <v>0</v>
      </c>
      <c r="P171" s="71">
        <f t="shared" si="251"/>
        <v>3544200</v>
      </c>
      <c r="Q171" s="71">
        <f t="shared" si="251"/>
        <v>0</v>
      </c>
      <c r="R171" s="71">
        <f t="shared" si="251"/>
        <v>3544200</v>
      </c>
      <c r="S171" s="71">
        <f t="shared" si="251"/>
        <v>0</v>
      </c>
      <c r="T171" s="71">
        <f t="shared" si="251"/>
        <v>3544200</v>
      </c>
    </row>
    <row r="172" spans="1:20" s="1" customFormat="1" ht="15" hidden="1" customHeight="1" x14ac:dyDescent="0.25">
      <c r="A172" s="154"/>
      <c r="B172" s="154" t="s">
        <v>534</v>
      </c>
      <c r="C172" s="45" t="s">
        <v>230</v>
      </c>
      <c r="D172" s="45" t="s">
        <v>230</v>
      </c>
      <c r="E172" s="33">
        <v>851</v>
      </c>
      <c r="F172" s="70" t="s">
        <v>503</v>
      </c>
      <c r="G172" s="70" t="s">
        <v>253</v>
      </c>
      <c r="H172" s="70" t="s">
        <v>538</v>
      </c>
      <c r="I172" s="70" t="s">
        <v>535</v>
      </c>
      <c r="J172" s="71"/>
      <c r="K172" s="71"/>
      <c r="L172" s="71"/>
      <c r="M172" s="71">
        <v>3544200</v>
      </c>
      <c r="N172" s="71">
        <f>L172+M172</f>
        <v>3544200</v>
      </c>
      <c r="O172" s="71"/>
      <c r="P172" s="71">
        <f>N172+O172</f>
        <v>3544200</v>
      </c>
      <c r="Q172" s="71"/>
      <c r="R172" s="71">
        <f>P172+Q172</f>
        <v>3544200</v>
      </c>
      <c r="S172" s="71"/>
      <c r="T172" s="71">
        <f>R172+S172</f>
        <v>3544200</v>
      </c>
    </row>
    <row r="173" spans="1:20" s="1" customFormat="1" ht="15" hidden="1" customHeight="1" x14ac:dyDescent="0.25">
      <c r="A173" s="228" t="s">
        <v>544</v>
      </c>
      <c r="B173" s="228"/>
      <c r="C173" s="45" t="s">
        <v>230</v>
      </c>
      <c r="D173" s="45" t="s">
        <v>230</v>
      </c>
      <c r="E173" s="33">
        <v>851</v>
      </c>
      <c r="F173" s="67" t="s">
        <v>503</v>
      </c>
      <c r="G173" s="67" t="s">
        <v>266</v>
      </c>
      <c r="H173" s="67"/>
      <c r="I173" s="67"/>
      <c r="J173" s="68">
        <f>J174</f>
        <v>345000</v>
      </c>
      <c r="K173" s="68">
        <f t="shared" ref="K173:T173" si="252">K174</f>
        <v>0</v>
      </c>
      <c r="L173" s="68">
        <f t="shared" si="252"/>
        <v>345000</v>
      </c>
      <c r="M173" s="68">
        <f t="shared" si="252"/>
        <v>0</v>
      </c>
      <c r="N173" s="68">
        <f t="shared" si="252"/>
        <v>345000</v>
      </c>
      <c r="O173" s="68">
        <f t="shared" si="252"/>
        <v>0</v>
      </c>
      <c r="P173" s="68">
        <f t="shared" si="252"/>
        <v>345000</v>
      </c>
      <c r="Q173" s="68">
        <f t="shared" si="252"/>
        <v>0</v>
      </c>
      <c r="R173" s="68">
        <f t="shared" si="252"/>
        <v>345000</v>
      </c>
      <c r="S173" s="68">
        <f t="shared" si="252"/>
        <v>0</v>
      </c>
      <c r="T173" s="68">
        <f t="shared" si="252"/>
        <v>345000</v>
      </c>
    </row>
    <row r="174" spans="1:20" s="1" customFormat="1" ht="17.25" hidden="1" customHeight="1" x14ac:dyDescent="0.25">
      <c r="A174" s="224" t="s">
        <v>549</v>
      </c>
      <c r="B174" s="224"/>
      <c r="C174" s="45" t="s">
        <v>230</v>
      </c>
      <c r="D174" s="45" t="s">
        <v>230</v>
      </c>
      <c r="E174" s="33">
        <v>851</v>
      </c>
      <c r="F174" s="70" t="s">
        <v>503</v>
      </c>
      <c r="G174" s="70" t="s">
        <v>266</v>
      </c>
      <c r="H174" s="70" t="s">
        <v>550</v>
      </c>
      <c r="I174" s="70"/>
      <c r="J174" s="71">
        <f>J175+J177</f>
        <v>345000</v>
      </c>
      <c r="K174" s="71">
        <f t="shared" ref="K174:T174" si="253">K175+K177</f>
        <v>0</v>
      </c>
      <c r="L174" s="71">
        <f t="shared" si="253"/>
        <v>345000</v>
      </c>
      <c r="M174" s="71">
        <f t="shared" si="253"/>
        <v>0</v>
      </c>
      <c r="N174" s="71">
        <f t="shared" si="253"/>
        <v>345000</v>
      </c>
      <c r="O174" s="71">
        <f t="shared" si="253"/>
        <v>0</v>
      </c>
      <c r="P174" s="71">
        <f t="shared" si="253"/>
        <v>345000</v>
      </c>
      <c r="Q174" s="71">
        <f t="shared" si="253"/>
        <v>0</v>
      </c>
      <c r="R174" s="71">
        <f t="shared" si="253"/>
        <v>345000</v>
      </c>
      <c r="S174" s="71">
        <f t="shared" si="253"/>
        <v>0</v>
      </c>
      <c r="T174" s="71">
        <f t="shared" si="253"/>
        <v>345000</v>
      </c>
    </row>
    <row r="175" spans="1:20" s="1" customFormat="1" ht="15" hidden="1" customHeight="1" x14ac:dyDescent="0.25">
      <c r="A175" s="72"/>
      <c r="B175" s="160" t="s">
        <v>242</v>
      </c>
      <c r="C175" s="45" t="s">
        <v>230</v>
      </c>
      <c r="D175" s="45" t="s">
        <v>230</v>
      </c>
      <c r="E175" s="33">
        <v>851</v>
      </c>
      <c r="F175" s="45" t="s">
        <v>503</v>
      </c>
      <c r="G175" s="70" t="s">
        <v>266</v>
      </c>
      <c r="H175" s="70" t="s">
        <v>550</v>
      </c>
      <c r="I175" s="70" t="s">
        <v>243</v>
      </c>
      <c r="J175" s="71">
        <f>J176</f>
        <v>145000</v>
      </c>
      <c r="K175" s="71">
        <f t="shared" ref="K175:T175" si="254">K176</f>
        <v>0</v>
      </c>
      <c r="L175" s="71">
        <f t="shared" si="254"/>
        <v>145000</v>
      </c>
      <c r="M175" s="71">
        <f t="shared" si="254"/>
        <v>0</v>
      </c>
      <c r="N175" s="71">
        <f t="shared" si="254"/>
        <v>145000</v>
      </c>
      <c r="O175" s="71">
        <f t="shared" si="254"/>
        <v>0</v>
      </c>
      <c r="P175" s="71">
        <f t="shared" si="254"/>
        <v>145000</v>
      </c>
      <c r="Q175" s="71">
        <f t="shared" si="254"/>
        <v>0</v>
      </c>
      <c r="R175" s="71">
        <f t="shared" si="254"/>
        <v>145000</v>
      </c>
      <c r="S175" s="71">
        <f t="shared" si="254"/>
        <v>0</v>
      </c>
      <c r="T175" s="71">
        <f t="shared" si="254"/>
        <v>145000</v>
      </c>
    </row>
    <row r="176" spans="1:20" s="1" customFormat="1" ht="15" hidden="1" customHeight="1" x14ac:dyDescent="0.25">
      <c r="A176" s="72"/>
      <c r="B176" s="154" t="s">
        <v>244</v>
      </c>
      <c r="C176" s="45" t="s">
        <v>230</v>
      </c>
      <c r="D176" s="45" t="s">
        <v>230</v>
      </c>
      <c r="E176" s="33">
        <v>851</v>
      </c>
      <c r="F176" s="45" t="s">
        <v>503</v>
      </c>
      <c r="G176" s="70" t="s">
        <v>266</v>
      </c>
      <c r="H176" s="70" t="s">
        <v>550</v>
      </c>
      <c r="I176" s="70" t="s">
        <v>245</v>
      </c>
      <c r="J176" s="71">
        <v>145000</v>
      </c>
      <c r="K176" s="71"/>
      <c r="L176" s="71">
        <f t="shared" si="246"/>
        <v>145000</v>
      </c>
      <c r="M176" s="71"/>
      <c r="N176" s="71">
        <f t="shared" ref="N176" si="255">L176+M176</f>
        <v>145000</v>
      </c>
      <c r="O176" s="71"/>
      <c r="P176" s="71">
        <f t="shared" ref="P176" si="256">N176+O176</f>
        <v>145000</v>
      </c>
      <c r="Q176" s="71"/>
      <c r="R176" s="71">
        <f t="shared" ref="R176" si="257">P176+Q176</f>
        <v>145000</v>
      </c>
      <c r="S176" s="71"/>
      <c r="T176" s="71">
        <f t="shared" ref="T176" si="258">R176+S176</f>
        <v>145000</v>
      </c>
    </row>
    <row r="177" spans="1:20" s="1" customFormat="1" ht="15" hidden="1" customHeight="1" x14ac:dyDescent="0.25">
      <c r="A177" s="158"/>
      <c r="B177" s="160" t="s">
        <v>376</v>
      </c>
      <c r="C177" s="45" t="s">
        <v>230</v>
      </c>
      <c r="D177" s="45" t="s">
        <v>230</v>
      </c>
      <c r="E177" s="33">
        <v>851</v>
      </c>
      <c r="F177" s="70" t="s">
        <v>503</v>
      </c>
      <c r="G177" s="70" t="s">
        <v>266</v>
      </c>
      <c r="H177" s="70" t="s">
        <v>550</v>
      </c>
      <c r="I177" s="70" t="s">
        <v>377</v>
      </c>
      <c r="J177" s="71">
        <f>J178</f>
        <v>200000</v>
      </c>
      <c r="K177" s="71">
        <f t="shared" ref="K177:T177" si="259">K178</f>
        <v>0</v>
      </c>
      <c r="L177" s="71">
        <f t="shared" si="259"/>
        <v>200000</v>
      </c>
      <c r="M177" s="71">
        <f t="shared" si="259"/>
        <v>0</v>
      </c>
      <c r="N177" s="71">
        <f t="shared" si="259"/>
        <v>200000</v>
      </c>
      <c r="O177" s="71">
        <f t="shared" si="259"/>
        <v>0</v>
      </c>
      <c r="P177" s="71">
        <f t="shared" si="259"/>
        <v>200000</v>
      </c>
      <c r="Q177" s="71">
        <f t="shared" si="259"/>
        <v>0</v>
      </c>
      <c r="R177" s="71">
        <f t="shared" si="259"/>
        <v>200000</v>
      </c>
      <c r="S177" s="71">
        <f t="shared" si="259"/>
        <v>0</v>
      </c>
      <c r="T177" s="71">
        <f t="shared" si="259"/>
        <v>200000</v>
      </c>
    </row>
    <row r="178" spans="1:20" s="1" customFormat="1" ht="25.5" hidden="1" x14ac:dyDescent="0.25">
      <c r="A178" s="158"/>
      <c r="B178" s="160" t="s">
        <v>382</v>
      </c>
      <c r="C178" s="45" t="s">
        <v>230</v>
      </c>
      <c r="D178" s="45" t="s">
        <v>230</v>
      </c>
      <c r="E178" s="33">
        <v>851</v>
      </c>
      <c r="F178" s="70" t="s">
        <v>503</v>
      </c>
      <c r="G178" s="70" t="s">
        <v>266</v>
      </c>
      <c r="H178" s="70" t="s">
        <v>550</v>
      </c>
      <c r="I178" s="70" t="s">
        <v>383</v>
      </c>
      <c r="J178" s="71">
        <v>200000</v>
      </c>
      <c r="K178" s="71"/>
      <c r="L178" s="71">
        <f t="shared" si="246"/>
        <v>200000</v>
      </c>
      <c r="M178" s="71"/>
      <c r="N178" s="71">
        <f t="shared" ref="N178" si="260">L178+M178</f>
        <v>200000</v>
      </c>
      <c r="O178" s="71"/>
      <c r="P178" s="71">
        <f t="shared" ref="P178" si="261">N178+O178</f>
        <v>200000</v>
      </c>
      <c r="Q178" s="71"/>
      <c r="R178" s="71">
        <f t="shared" ref="R178" si="262">P178+Q178</f>
        <v>200000</v>
      </c>
      <c r="S178" s="71"/>
      <c r="T178" s="71">
        <f t="shared" ref="T178" si="263">R178+S178</f>
        <v>200000</v>
      </c>
    </row>
    <row r="179" spans="1:20" s="1" customFormat="1" ht="18.75" hidden="1" customHeight="1" x14ac:dyDescent="0.25">
      <c r="A179" s="226" t="s">
        <v>551</v>
      </c>
      <c r="B179" s="226"/>
      <c r="C179" s="45" t="s">
        <v>230</v>
      </c>
      <c r="D179" s="45" t="s">
        <v>230</v>
      </c>
      <c r="E179" s="33">
        <v>851</v>
      </c>
      <c r="F179" s="64" t="s">
        <v>272</v>
      </c>
      <c r="G179" s="64"/>
      <c r="H179" s="64"/>
      <c r="I179" s="64"/>
      <c r="J179" s="65">
        <f>J180</f>
        <v>387000</v>
      </c>
      <c r="K179" s="65">
        <f t="shared" ref="K179:T179" si="264">K180</f>
        <v>0</v>
      </c>
      <c r="L179" s="65">
        <f t="shared" si="264"/>
        <v>387000</v>
      </c>
      <c r="M179" s="65">
        <f t="shared" si="264"/>
        <v>0</v>
      </c>
      <c r="N179" s="65">
        <f t="shared" si="264"/>
        <v>387000</v>
      </c>
      <c r="O179" s="65">
        <f t="shared" si="264"/>
        <v>0</v>
      </c>
      <c r="P179" s="65">
        <f t="shared" si="264"/>
        <v>387000</v>
      </c>
      <c r="Q179" s="65">
        <f t="shared" si="264"/>
        <v>0</v>
      </c>
      <c r="R179" s="65">
        <f t="shared" si="264"/>
        <v>387000</v>
      </c>
      <c r="S179" s="65">
        <f t="shared" si="264"/>
        <v>0</v>
      </c>
      <c r="T179" s="65">
        <f t="shared" si="264"/>
        <v>387000</v>
      </c>
    </row>
    <row r="180" spans="1:20" s="1" customFormat="1" ht="13.5" hidden="1" customHeight="1" x14ac:dyDescent="0.25">
      <c r="A180" s="235" t="s">
        <v>552</v>
      </c>
      <c r="B180" s="235"/>
      <c r="C180" s="45" t="s">
        <v>230</v>
      </c>
      <c r="D180" s="45" t="s">
        <v>230</v>
      </c>
      <c r="E180" s="33">
        <v>851</v>
      </c>
      <c r="F180" s="67" t="s">
        <v>272</v>
      </c>
      <c r="G180" s="67" t="s">
        <v>302</v>
      </c>
      <c r="H180" s="67"/>
      <c r="I180" s="67"/>
      <c r="J180" s="68">
        <f t="shared" ref="J180:T182" si="265">J181</f>
        <v>387000</v>
      </c>
      <c r="K180" s="68">
        <f t="shared" si="265"/>
        <v>0</v>
      </c>
      <c r="L180" s="68">
        <f t="shared" si="265"/>
        <v>387000</v>
      </c>
      <c r="M180" s="68">
        <f t="shared" si="265"/>
        <v>0</v>
      </c>
      <c r="N180" s="68">
        <f t="shared" si="265"/>
        <v>387000</v>
      </c>
      <c r="O180" s="68">
        <f t="shared" si="265"/>
        <v>0</v>
      </c>
      <c r="P180" s="68">
        <f t="shared" si="265"/>
        <v>387000</v>
      </c>
      <c r="Q180" s="68">
        <f t="shared" si="265"/>
        <v>0</v>
      </c>
      <c r="R180" s="68">
        <f t="shared" si="265"/>
        <v>387000</v>
      </c>
      <c r="S180" s="68">
        <f t="shared" si="265"/>
        <v>0</v>
      </c>
      <c r="T180" s="68">
        <f t="shared" si="265"/>
        <v>387000</v>
      </c>
    </row>
    <row r="181" spans="1:20" s="69" customFormat="1" ht="12.75" hidden="1" customHeight="1" x14ac:dyDescent="0.25">
      <c r="A181" s="224" t="s">
        <v>553</v>
      </c>
      <c r="B181" s="224"/>
      <c r="C181" s="45" t="s">
        <v>230</v>
      </c>
      <c r="D181" s="45" t="s">
        <v>230</v>
      </c>
      <c r="E181" s="33">
        <v>851</v>
      </c>
      <c r="F181" s="70" t="s">
        <v>272</v>
      </c>
      <c r="G181" s="70" t="s">
        <v>302</v>
      </c>
      <c r="H181" s="70" t="s">
        <v>554</v>
      </c>
      <c r="I181" s="70"/>
      <c r="J181" s="71">
        <f t="shared" si="265"/>
        <v>387000</v>
      </c>
      <c r="K181" s="71">
        <f t="shared" si="265"/>
        <v>0</v>
      </c>
      <c r="L181" s="71">
        <f t="shared" si="265"/>
        <v>387000</v>
      </c>
      <c r="M181" s="71">
        <f t="shared" si="265"/>
        <v>0</v>
      </c>
      <c r="N181" s="71">
        <f t="shared" si="265"/>
        <v>387000</v>
      </c>
      <c r="O181" s="71">
        <f t="shared" si="265"/>
        <v>0</v>
      </c>
      <c r="P181" s="71">
        <f t="shared" si="265"/>
        <v>387000</v>
      </c>
      <c r="Q181" s="71">
        <f t="shared" si="265"/>
        <v>0</v>
      </c>
      <c r="R181" s="71">
        <f t="shared" si="265"/>
        <v>387000</v>
      </c>
      <c r="S181" s="71">
        <f t="shared" si="265"/>
        <v>0</v>
      </c>
      <c r="T181" s="71">
        <f t="shared" si="265"/>
        <v>387000</v>
      </c>
    </row>
    <row r="182" spans="1:20" s="89" customFormat="1" ht="13.5" hidden="1" customHeight="1" x14ac:dyDescent="0.25">
      <c r="A182" s="224" t="s">
        <v>555</v>
      </c>
      <c r="B182" s="224"/>
      <c r="C182" s="45" t="s">
        <v>230</v>
      </c>
      <c r="D182" s="45" t="s">
        <v>230</v>
      </c>
      <c r="E182" s="33">
        <v>851</v>
      </c>
      <c r="F182" s="70" t="s">
        <v>272</v>
      </c>
      <c r="G182" s="70" t="s">
        <v>302</v>
      </c>
      <c r="H182" s="70" t="s">
        <v>556</v>
      </c>
      <c r="I182" s="70"/>
      <c r="J182" s="71">
        <f>J183</f>
        <v>387000</v>
      </c>
      <c r="K182" s="71">
        <f t="shared" si="265"/>
        <v>0</v>
      </c>
      <c r="L182" s="71">
        <f t="shared" si="265"/>
        <v>387000</v>
      </c>
      <c r="M182" s="71">
        <f t="shared" si="265"/>
        <v>0</v>
      </c>
      <c r="N182" s="71">
        <f t="shared" si="265"/>
        <v>387000</v>
      </c>
      <c r="O182" s="71">
        <f t="shared" si="265"/>
        <v>0</v>
      </c>
      <c r="P182" s="71">
        <f t="shared" si="265"/>
        <v>387000</v>
      </c>
      <c r="Q182" s="71">
        <f t="shared" si="265"/>
        <v>0</v>
      </c>
      <c r="R182" s="71">
        <f t="shared" si="265"/>
        <v>387000</v>
      </c>
      <c r="S182" s="71">
        <f t="shared" si="265"/>
        <v>0</v>
      </c>
      <c r="T182" s="71">
        <f t="shared" si="265"/>
        <v>387000</v>
      </c>
    </row>
    <row r="183" spans="1:20" s="1" customFormat="1" hidden="1" x14ac:dyDescent="0.25">
      <c r="A183" s="72"/>
      <c r="B183" s="160" t="s">
        <v>242</v>
      </c>
      <c r="C183" s="45" t="s">
        <v>230</v>
      </c>
      <c r="D183" s="45" t="s">
        <v>230</v>
      </c>
      <c r="E183" s="33">
        <v>851</v>
      </c>
      <c r="F183" s="70" t="s">
        <v>272</v>
      </c>
      <c r="G183" s="70" t="s">
        <v>302</v>
      </c>
      <c r="H183" s="70" t="s">
        <v>556</v>
      </c>
      <c r="I183" s="70" t="s">
        <v>243</v>
      </c>
      <c r="J183" s="71">
        <f t="shared" ref="J183:T183" si="266">J184</f>
        <v>387000</v>
      </c>
      <c r="K183" s="71">
        <f t="shared" si="266"/>
        <v>0</v>
      </c>
      <c r="L183" s="71">
        <f t="shared" si="266"/>
        <v>387000</v>
      </c>
      <c r="M183" s="71">
        <f t="shared" si="266"/>
        <v>0</v>
      </c>
      <c r="N183" s="71">
        <f t="shared" si="266"/>
        <v>387000</v>
      </c>
      <c r="O183" s="71">
        <f t="shared" si="266"/>
        <v>0</v>
      </c>
      <c r="P183" s="71">
        <f t="shared" si="266"/>
        <v>387000</v>
      </c>
      <c r="Q183" s="71">
        <f t="shared" si="266"/>
        <v>0</v>
      </c>
      <c r="R183" s="71">
        <f t="shared" si="266"/>
        <v>387000</v>
      </c>
      <c r="S183" s="71">
        <f t="shared" si="266"/>
        <v>0</v>
      </c>
      <c r="T183" s="71">
        <f t="shared" si="266"/>
        <v>387000</v>
      </c>
    </row>
    <row r="184" spans="1:20" s="1" customFormat="1" hidden="1" x14ac:dyDescent="0.25">
      <c r="A184" s="72"/>
      <c r="B184" s="154" t="s">
        <v>244</v>
      </c>
      <c r="C184" s="45" t="s">
        <v>230</v>
      </c>
      <c r="D184" s="45" t="s">
        <v>230</v>
      </c>
      <c r="E184" s="33">
        <v>851</v>
      </c>
      <c r="F184" s="70" t="s">
        <v>272</v>
      </c>
      <c r="G184" s="70" t="s">
        <v>302</v>
      </c>
      <c r="H184" s="70" t="s">
        <v>556</v>
      </c>
      <c r="I184" s="70" t="s">
        <v>245</v>
      </c>
      <c r="J184" s="71">
        <v>387000</v>
      </c>
      <c r="K184" s="71"/>
      <c r="L184" s="71">
        <f t="shared" si="246"/>
        <v>387000</v>
      </c>
      <c r="M184" s="71"/>
      <c r="N184" s="71">
        <f t="shared" ref="N184" si="267">L184+M184</f>
        <v>387000</v>
      </c>
      <c r="O184" s="71"/>
      <c r="P184" s="71">
        <f t="shared" ref="P184" si="268">N184+O184</f>
        <v>387000</v>
      </c>
      <c r="Q184" s="71"/>
      <c r="R184" s="71">
        <f t="shared" ref="R184" si="269">P184+Q184</f>
        <v>387000</v>
      </c>
      <c r="S184" s="71"/>
      <c r="T184" s="71">
        <f t="shared" ref="T184" si="270">R184+S184</f>
        <v>387000</v>
      </c>
    </row>
    <row r="185" spans="1:20" s="1" customFormat="1" ht="34.5" hidden="1" customHeight="1" x14ac:dyDescent="0.25">
      <c r="A185" s="251" t="s">
        <v>607</v>
      </c>
      <c r="B185" s="252"/>
      <c r="C185" s="85" t="s">
        <v>230</v>
      </c>
      <c r="D185" s="85" t="s">
        <v>302</v>
      </c>
      <c r="E185" s="34">
        <v>851</v>
      </c>
      <c r="F185" s="67"/>
      <c r="G185" s="67"/>
      <c r="H185" s="67"/>
      <c r="I185" s="67"/>
      <c r="J185" s="68">
        <f t="shared" ref="J185:T190" si="271">J186</f>
        <v>0</v>
      </c>
      <c r="K185" s="68">
        <f t="shared" si="271"/>
        <v>100000</v>
      </c>
      <c r="L185" s="68">
        <f t="shared" si="271"/>
        <v>100000</v>
      </c>
      <c r="M185" s="68">
        <f t="shared" si="271"/>
        <v>0</v>
      </c>
      <c r="N185" s="68">
        <f t="shared" si="271"/>
        <v>100000</v>
      </c>
      <c r="O185" s="68">
        <f t="shared" si="271"/>
        <v>0</v>
      </c>
      <c r="P185" s="68">
        <f t="shared" si="271"/>
        <v>100000</v>
      </c>
      <c r="Q185" s="68">
        <f t="shared" si="271"/>
        <v>0</v>
      </c>
      <c r="R185" s="68">
        <f t="shared" si="271"/>
        <v>100000</v>
      </c>
      <c r="S185" s="68">
        <f t="shared" si="271"/>
        <v>0</v>
      </c>
      <c r="T185" s="68">
        <f t="shared" si="271"/>
        <v>100000</v>
      </c>
    </row>
    <row r="186" spans="1:20" s="69" customFormat="1" ht="12.75" hidden="1" customHeight="1" x14ac:dyDescent="0.25">
      <c r="A186" s="228" t="s">
        <v>324</v>
      </c>
      <c r="B186" s="228"/>
      <c r="C186" s="45" t="s">
        <v>230</v>
      </c>
      <c r="D186" s="45" t="s">
        <v>302</v>
      </c>
      <c r="E186" s="33">
        <v>851</v>
      </c>
      <c r="F186" s="67" t="s">
        <v>253</v>
      </c>
      <c r="G186" s="67"/>
      <c r="H186" s="67"/>
      <c r="I186" s="67"/>
      <c r="J186" s="68">
        <f t="shared" si="271"/>
        <v>0</v>
      </c>
      <c r="K186" s="68">
        <f t="shared" si="271"/>
        <v>100000</v>
      </c>
      <c r="L186" s="68">
        <f t="shared" si="271"/>
        <v>100000</v>
      </c>
      <c r="M186" s="68">
        <f t="shared" si="271"/>
        <v>0</v>
      </c>
      <c r="N186" s="68">
        <f t="shared" si="271"/>
        <v>100000</v>
      </c>
      <c r="O186" s="68">
        <f t="shared" si="271"/>
        <v>0</v>
      </c>
      <c r="P186" s="68">
        <f t="shared" si="271"/>
        <v>100000</v>
      </c>
      <c r="Q186" s="68">
        <f t="shared" si="271"/>
        <v>0</v>
      </c>
      <c r="R186" s="68">
        <f t="shared" si="271"/>
        <v>100000</v>
      </c>
      <c r="S186" s="68">
        <f t="shared" si="271"/>
        <v>0</v>
      </c>
      <c r="T186" s="68">
        <f t="shared" si="271"/>
        <v>100000</v>
      </c>
    </row>
    <row r="187" spans="1:20" s="69" customFormat="1" ht="12.75" hidden="1" customHeight="1" x14ac:dyDescent="0.25">
      <c r="A187" s="228" t="s">
        <v>336</v>
      </c>
      <c r="B187" s="228"/>
      <c r="C187" s="45" t="s">
        <v>230</v>
      </c>
      <c r="D187" s="45" t="s">
        <v>302</v>
      </c>
      <c r="E187" s="33">
        <v>851</v>
      </c>
      <c r="F187" s="67" t="s">
        <v>253</v>
      </c>
      <c r="G187" s="67" t="s">
        <v>337</v>
      </c>
      <c r="H187" s="67"/>
      <c r="I187" s="67"/>
      <c r="J187" s="68">
        <f t="shared" si="271"/>
        <v>0</v>
      </c>
      <c r="K187" s="68">
        <f t="shared" si="271"/>
        <v>100000</v>
      </c>
      <c r="L187" s="68">
        <f t="shared" si="271"/>
        <v>100000</v>
      </c>
      <c r="M187" s="68">
        <f t="shared" si="271"/>
        <v>0</v>
      </c>
      <c r="N187" s="68">
        <f t="shared" si="271"/>
        <v>100000</v>
      </c>
      <c r="O187" s="68">
        <f t="shared" si="271"/>
        <v>0</v>
      </c>
      <c r="P187" s="68">
        <f t="shared" si="271"/>
        <v>100000</v>
      </c>
      <c r="Q187" s="68">
        <f t="shared" si="271"/>
        <v>0</v>
      </c>
      <c r="R187" s="68">
        <f t="shared" si="271"/>
        <v>100000</v>
      </c>
      <c r="S187" s="68">
        <f t="shared" si="271"/>
        <v>0</v>
      </c>
      <c r="T187" s="68">
        <f t="shared" si="271"/>
        <v>100000</v>
      </c>
    </row>
    <row r="188" spans="1:20" s="1" customFormat="1" ht="12.75" hidden="1" customHeight="1" x14ac:dyDescent="0.25">
      <c r="A188" s="214" t="s">
        <v>340</v>
      </c>
      <c r="B188" s="215"/>
      <c r="C188" s="45" t="s">
        <v>230</v>
      </c>
      <c r="D188" s="45" t="s">
        <v>302</v>
      </c>
      <c r="E188" s="33">
        <v>851</v>
      </c>
      <c r="F188" s="45" t="s">
        <v>253</v>
      </c>
      <c r="G188" s="45" t="s">
        <v>337</v>
      </c>
      <c r="H188" s="45" t="s">
        <v>341</v>
      </c>
      <c r="I188" s="70"/>
      <c r="J188" s="71">
        <f t="shared" si="271"/>
        <v>0</v>
      </c>
      <c r="K188" s="71">
        <f t="shared" si="271"/>
        <v>100000</v>
      </c>
      <c r="L188" s="71">
        <f t="shared" si="271"/>
        <v>100000</v>
      </c>
      <c r="M188" s="71">
        <f t="shared" si="271"/>
        <v>0</v>
      </c>
      <c r="N188" s="71">
        <f t="shared" si="271"/>
        <v>100000</v>
      </c>
      <c r="O188" s="71">
        <f t="shared" si="271"/>
        <v>0</v>
      </c>
      <c r="P188" s="71">
        <f t="shared" si="271"/>
        <v>100000</v>
      </c>
      <c r="Q188" s="71">
        <f t="shared" si="271"/>
        <v>0</v>
      </c>
      <c r="R188" s="71">
        <f t="shared" si="271"/>
        <v>100000</v>
      </c>
      <c r="S188" s="71">
        <f t="shared" si="271"/>
        <v>0</v>
      </c>
      <c r="T188" s="71">
        <f t="shared" si="271"/>
        <v>100000</v>
      </c>
    </row>
    <row r="189" spans="1:20" s="1" customFormat="1" ht="12.75" hidden="1" customHeight="1" x14ac:dyDescent="0.25">
      <c r="A189" s="216" t="s">
        <v>342</v>
      </c>
      <c r="B189" s="217"/>
      <c r="C189" s="45" t="s">
        <v>230</v>
      </c>
      <c r="D189" s="45" t="s">
        <v>302</v>
      </c>
      <c r="E189" s="33">
        <v>851</v>
      </c>
      <c r="F189" s="45" t="s">
        <v>253</v>
      </c>
      <c r="G189" s="45" t="s">
        <v>337</v>
      </c>
      <c r="H189" s="45" t="s">
        <v>343</v>
      </c>
      <c r="I189" s="70"/>
      <c r="J189" s="71">
        <f t="shared" si="271"/>
        <v>0</v>
      </c>
      <c r="K189" s="71">
        <f t="shared" si="271"/>
        <v>100000</v>
      </c>
      <c r="L189" s="71">
        <f t="shared" si="271"/>
        <v>100000</v>
      </c>
      <c r="M189" s="71">
        <f t="shared" si="271"/>
        <v>0</v>
      </c>
      <c r="N189" s="71">
        <f t="shared" si="271"/>
        <v>100000</v>
      </c>
      <c r="O189" s="71">
        <f t="shared" si="271"/>
        <v>0</v>
      </c>
      <c r="P189" s="71">
        <f t="shared" si="271"/>
        <v>100000</v>
      </c>
      <c r="Q189" s="71">
        <f t="shared" si="271"/>
        <v>0</v>
      </c>
      <c r="R189" s="71">
        <f t="shared" si="271"/>
        <v>100000</v>
      </c>
      <c r="S189" s="71">
        <f t="shared" si="271"/>
        <v>0</v>
      </c>
      <c r="T189" s="71">
        <f t="shared" si="271"/>
        <v>100000</v>
      </c>
    </row>
    <row r="190" spans="1:20" s="1" customFormat="1" hidden="1" x14ac:dyDescent="0.25">
      <c r="A190" s="72"/>
      <c r="B190" s="154" t="s">
        <v>246</v>
      </c>
      <c r="C190" s="45" t="s">
        <v>230</v>
      </c>
      <c r="D190" s="45" t="s">
        <v>302</v>
      </c>
      <c r="E190" s="33">
        <v>851</v>
      </c>
      <c r="F190" s="45" t="s">
        <v>253</v>
      </c>
      <c r="G190" s="45" t="s">
        <v>337</v>
      </c>
      <c r="H190" s="45" t="s">
        <v>343</v>
      </c>
      <c r="I190" s="70" t="s">
        <v>247</v>
      </c>
      <c r="J190" s="71">
        <f t="shared" si="271"/>
        <v>0</v>
      </c>
      <c r="K190" s="71">
        <f t="shared" si="271"/>
        <v>100000</v>
      </c>
      <c r="L190" s="71">
        <f t="shared" si="271"/>
        <v>100000</v>
      </c>
      <c r="M190" s="71">
        <f t="shared" si="271"/>
        <v>0</v>
      </c>
      <c r="N190" s="71">
        <f t="shared" si="271"/>
        <v>100000</v>
      </c>
      <c r="O190" s="71">
        <f t="shared" si="271"/>
        <v>0</v>
      </c>
      <c r="P190" s="71">
        <f t="shared" si="271"/>
        <v>100000</v>
      </c>
      <c r="Q190" s="71">
        <f t="shared" si="271"/>
        <v>0</v>
      </c>
      <c r="R190" s="71">
        <f t="shared" si="271"/>
        <v>100000</v>
      </c>
      <c r="S190" s="71">
        <f t="shared" si="271"/>
        <v>0</v>
      </c>
      <c r="T190" s="71">
        <f t="shared" si="271"/>
        <v>100000</v>
      </c>
    </row>
    <row r="191" spans="1:20" s="1" customFormat="1" ht="12.75" hidden="1" customHeight="1" x14ac:dyDescent="0.25">
      <c r="A191" s="72"/>
      <c r="B191" s="154" t="s">
        <v>331</v>
      </c>
      <c r="C191" s="45" t="s">
        <v>230</v>
      </c>
      <c r="D191" s="45" t="s">
        <v>302</v>
      </c>
      <c r="E191" s="33">
        <v>851</v>
      </c>
      <c r="F191" s="45" t="s">
        <v>253</v>
      </c>
      <c r="G191" s="45" t="s">
        <v>337</v>
      </c>
      <c r="H191" s="45" t="s">
        <v>343</v>
      </c>
      <c r="I191" s="70" t="s">
        <v>332</v>
      </c>
      <c r="J191" s="71"/>
      <c r="K191" s="71">
        <v>100000</v>
      </c>
      <c r="L191" s="71">
        <f t="shared" ref="L191" si="272">J191+K191</f>
        <v>100000</v>
      </c>
      <c r="M191" s="71"/>
      <c r="N191" s="71">
        <f t="shared" ref="N191" si="273">L191+M191</f>
        <v>100000</v>
      </c>
      <c r="O191" s="71"/>
      <c r="P191" s="71">
        <f t="shared" ref="P191" si="274">N191+O191</f>
        <v>100000</v>
      </c>
      <c r="Q191" s="71"/>
      <c r="R191" s="71">
        <f t="shared" ref="R191" si="275">P191+Q191</f>
        <v>100000</v>
      </c>
      <c r="S191" s="71"/>
      <c r="T191" s="71">
        <f t="shared" ref="T191" si="276">R191+S191</f>
        <v>100000</v>
      </c>
    </row>
    <row r="192" spans="1:20" s="69" customFormat="1" ht="41.25" hidden="1" customHeight="1" x14ac:dyDescent="0.25">
      <c r="A192" s="202" t="s">
        <v>608</v>
      </c>
      <c r="B192" s="203"/>
      <c r="C192" s="85" t="s">
        <v>230</v>
      </c>
      <c r="D192" s="85" t="s">
        <v>232</v>
      </c>
      <c r="E192" s="141"/>
      <c r="F192" s="85"/>
      <c r="G192" s="85"/>
      <c r="H192" s="85"/>
      <c r="I192" s="67"/>
      <c r="J192" s="68">
        <f>J193</f>
        <v>0</v>
      </c>
      <c r="K192" s="68">
        <f t="shared" ref="K192:T198" si="277">K193</f>
        <v>200000</v>
      </c>
      <c r="L192" s="68">
        <f t="shared" si="277"/>
        <v>200000</v>
      </c>
      <c r="M192" s="68">
        <f t="shared" si="277"/>
        <v>0</v>
      </c>
      <c r="N192" s="68">
        <f t="shared" si="277"/>
        <v>200000</v>
      </c>
      <c r="O192" s="68">
        <f t="shared" si="277"/>
        <v>0</v>
      </c>
      <c r="P192" s="68">
        <f t="shared" si="277"/>
        <v>200000</v>
      </c>
      <c r="Q192" s="68">
        <f t="shared" si="277"/>
        <v>0</v>
      </c>
      <c r="R192" s="68">
        <f t="shared" si="277"/>
        <v>200000</v>
      </c>
      <c r="S192" s="68">
        <f t="shared" si="277"/>
        <v>0</v>
      </c>
      <c r="T192" s="68">
        <f t="shared" si="277"/>
        <v>200000</v>
      </c>
    </row>
    <row r="193" spans="1:20" s="69" customFormat="1" ht="12.75" hidden="1" customHeight="1" x14ac:dyDescent="0.25">
      <c r="A193" s="157" t="s">
        <v>344</v>
      </c>
      <c r="B193" s="156"/>
      <c r="C193" s="85" t="s">
        <v>230</v>
      </c>
      <c r="D193" s="85" t="s">
        <v>232</v>
      </c>
      <c r="E193" s="33">
        <v>851</v>
      </c>
      <c r="F193" s="85" t="s">
        <v>326</v>
      </c>
      <c r="G193" s="85"/>
      <c r="H193" s="85"/>
      <c r="I193" s="67"/>
      <c r="J193" s="86">
        <f>J194</f>
        <v>0</v>
      </c>
      <c r="K193" s="86">
        <f t="shared" si="277"/>
        <v>200000</v>
      </c>
      <c r="L193" s="86">
        <f t="shared" si="277"/>
        <v>200000</v>
      </c>
      <c r="M193" s="86">
        <f t="shared" si="277"/>
        <v>0</v>
      </c>
      <c r="N193" s="86">
        <f t="shared" si="277"/>
        <v>200000</v>
      </c>
      <c r="O193" s="86">
        <f t="shared" si="277"/>
        <v>0</v>
      </c>
      <c r="P193" s="86">
        <f t="shared" si="277"/>
        <v>200000</v>
      </c>
      <c r="Q193" s="86">
        <f t="shared" si="277"/>
        <v>0</v>
      </c>
      <c r="R193" s="86">
        <f t="shared" si="277"/>
        <v>200000</v>
      </c>
      <c r="S193" s="86">
        <f t="shared" si="277"/>
        <v>0</v>
      </c>
      <c r="T193" s="86">
        <f t="shared" si="277"/>
        <v>200000</v>
      </c>
    </row>
    <row r="194" spans="1:20" s="69" customFormat="1" ht="12.75" hidden="1" customHeight="1" x14ac:dyDescent="0.25">
      <c r="A194" s="157" t="s">
        <v>345</v>
      </c>
      <c r="B194" s="156"/>
      <c r="C194" s="85" t="s">
        <v>230</v>
      </c>
      <c r="D194" s="85" t="s">
        <v>232</v>
      </c>
      <c r="E194" s="33">
        <v>851</v>
      </c>
      <c r="F194" s="85" t="s">
        <v>326</v>
      </c>
      <c r="G194" s="85" t="s">
        <v>302</v>
      </c>
      <c r="H194" s="85"/>
      <c r="I194" s="67"/>
      <c r="J194" s="86">
        <f>J195</f>
        <v>0</v>
      </c>
      <c r="K194" s="86">
        <f t="shared" si="277"/>
        <v>200000</v>
      </c>
      <c r="L194" s="86">
        <f t="shared" si="277"/>
        <v>200000</v>
      </c>
      <c r="M194" s="86">
        <f t="shared" si="277"/>
        <v>0</v>
      </c>
      <c r="N194" s="86">
        <f t="shared" si="277"/>
        <v>200000</v>
      </c>
      <c r="O194" s="86">
        <f t="shared" si="277"/>
        <v>0</v>
      </c>
      <c r="P194" s="86">
        <f t="shared" si="277"/>
        <v>200000</v>
      </c>
      <c r="Q194" s="86">
        <f t="shared" si="277"/>
        <v>0</v>
      </c>
      <c r="R194" s="86">
        <f t="shared" si="277"/>
        <v>200000</v>
      </c>
      <c r="S194" s="86">
        <f t="shared" si="277"/>
        <v>0</v>
      </c>
      <c r="T194" s="86">
        <f t="shared" si="277"/>
        <v>200000</v>
      </c>
    </row>
    <row r="195" spans="1:20" s="1" customFormat="1" ht="12.75" hidden="1" customHeight="1" x14ac:dyDescent="0.25">
      <c r="A195" s="206" t="s">
        <v>346</v>
      </c>
      <c r="B195" s="207"/>
      <c r="C195" s="45" t="s">
        <v>230</v>
      </c>
      <c r="D195" s="45" t="s">
        <v>232</v>
      </c>
      <c r="E195" s="33">
        <v>851</v>
      </c>
      <c r="F195" s="45" t="s">
        <v>326</v>
      </c>
      <c r="G195" s="45" t="s">
        <v>302</v>
      </c>
      <c r="H195" s="45" t="s">
        <v>347</v>
      </c>
      <c r="I195" s="70"/>
      <c r="J195" s="71">
        <f>J196+J204</f>
        <v>0</v>
      </c>
      <c r="K195" s="71">
        <f t="shared" si="277"/>
        <v>200000</v>
      </c>
      <c r="L195" s="71">
        <f t="shared" si="277"/>
        <v>200000</v>
      </c>
      <c r="M195" s="71">
        <f t="shared" si="277"/>
        <v>0</v>
      </c>
      <c r="N195" s="71">
        <f t="shared" si="277"/>
        <v>200000</v>
      </c>
      <c r="O195" s="71">
        <f t="shared" si="277"/>
        <v>0</v>
      </c>
      <c r="P195" s="71">
        <f t="shared" si="277"/>
        <v>200000</v>
      </c>
      <c r="Q195" s="71">
        <f t="shared" si="277"/>
        <v>0</v>
      </c>
      <c r="R195" s="71">
        <f t="shared" si="277"/>
        <v>200000</v>
      </c>
      <c r="S195" s="71">
        <f t="shared" si="277"/>
        <v>0</v>
      </c>
      <c r="T195" s="71">
        <f t="shared" si="277"/>
        <v>200000</v>
      </c>
    </row>
    <row r="196" spans="1:20" s="1" customFormat="1" ht="14.25" hidden="1" customHeight="1" x14ac:dyDescent="0.25">
      <c r="A196" s="206" t="s">
        <v>348</v>
      </c>
      <c r="B196" s="207"/>
      <c r="C196" s="45" t="s">
        <v>230</v>
      </c>
      <c r="D196" s="45" t="s">
        <v>232</v>
      </c>
      <c r="E196" s="33">
        <v>851</v>
      </c>
      <c r="F196" s="45" t="s">
        <v>326</v>
      </c>
      <c r="G196" s="45" t="s">
        <v>302</v>
      </c>
      <c r="H196" s="45" t="s">
        <v>349</v>
      </c>
      <c r="I196" s="70"/>
      <c r="J196" s="71">
        <f>J197</f>
        <v>0</v>
      </c>
      <c r="K196" s="71">
        <f t="shared" si="277"/>
        <v>200000</v>
      </c>
      <c r="L196" s="71">
        <f t="shared" si="277"/>
        <v>200000</v>
      </c>
      <c r="M196" s="71">
        <f t="shared" si="277"/>
        <v>0</v>
      </c>
      <c r="N196" s="71">
        <f t="shared" si="277"/>
        <v>200000</v>
      </c>
      <c r="O196" s="71">
        <f t="shared" si="277"/>
        <v>0</v>
      </c>
      <c r="P196" s="71">
        <f t="shared" si="277"/>
        <v>200000</v>
      </c>
      <c r="Q196" s="71">
        <f t="shared" si="277"/>
        <v>0</v>
      </c>
      <c r="R196" s="71">
        <f t="shared" si="277"/>
        <v>200000</v>
      </c>
      <c r="S196" s="71">
        <f t="shared" si="277"/>
        <v>0</v>
      </c>
      <c r="T196" s="71">
        <f t="shared" si="277"/>
        <v>200000</v>
      </c>
    </row>
    <row r="197" spans="1:20" s="1" customFormat="1" ht="38.25" hidden="1" x14ac:dyDescent="0.25">
      <c r="A197" s="149"/>
      <c r="B197" s="160" t="s">
        <v>350</v>
      </c>
      <c r="C197" s="45" t="s">
        <v>230</v>
      </c>
      <c r="D197" s="45" t="s">
        <v>232</v>
      </c>
      <c r="E197" s="33">
        <v>851</v>
      </c>
      <c r="F197" s="45" t="s">
        <v>326</v>
      </c>
      <c r="G197" s="45" t="s">
        <v>302</v>
      </c>
      <c r="H197" s="45" t="s">
        <v>351</v>
      </c>
      <c r="I197" s="70"/>
      <c r="J197" s="71">
        <f>J198</f>
        <v>0</v>
      </c>
      <c r="K197" s="71">
        <f t="shared" si="277"/>
        <v>200000</v>
      </c>
      <c r="L197" s="71">
        <f t="shared" si="277"/>
        <v>200000</v>
      </c>
      <c r="M197" s="71">
        <f t="shared" si="277"/>
        <v>0</v>
      </c>
      <c r="N197" s="71">
        <f t="shared" si="277"/>
        <v>200000</v>
      </c>
      <c r="O197" s="71">
        <f t="shared" si="277"/>
        <v>0</v>
      </c>
      <c r="P197" s="71">
        <f t="shared" si="277"/>
        <v>200000</v>
      </c>
      <c r="Q197" s="71">
        <f t="shared" si="277"/>
        <v>0</v>
      </c>
      <c r="R197" s="71">
        <f t="shared" si="277"/>
        <v>200000</v>
      </c>
      <c r="S197" s="71">
        <f t="shared" si="277"/>
        <v>0</v>
      </c>
      <c r="T197" s="71">
        <f t="shared" si="277"/>
        <v>200000</v>
      </c>
    </row>
    <row r="198" spans="1:20" s="1" customFormat="1" hidden="1" x14ac:dyDescent="0.25">
      <c r="A198" s="149"/>
      <c r="B198" s="154" t="s">
        <v>352</v>
      </c>
      <c r="C198" s="45" t="s">
        <v>230</v>
      </c>
      <c r="D198" s="45" t="s">
        <v>232</v>
      </c>
      <c r="E198" s="33">
        <v>851</v>
      </c>
      <c r="F198" s="45" t="s">
        <v>326</v>
      </c>
      <c r="G198" s="45" t="s">
        <v>302</v>
      </c>
      <c r="H198" s="45" t="s">
        <v>351</v>
      </c>
      <c r="I198" s="70" t="s">
        <v>353</v>
      </c>
      <c r="J198" s="71">
        <f>J199</f>
        <v>0</v>
      </c>
      <c r="K198" s="71">
        <f t="shared" si="277"/>
        <v>200000</v>
      </c>
      <c r="L198" s="71">
        <f t="shared" si="277"/>
        <v>200000</v>
      </c>
      <c r="M198" s="71">
        <f t="shared" si="277"/>
        <v>0</v>
      </c>
      <c r="N198" s="71">
        <f t="shared" si="277"/>
        <v>200000</v>
      </c>
      <c r="O198" s="71">
        <f t="shared" si="277"/>
        <v>0</v>
      </c>
      <c r="P198" s="71">
        <f t="shared" si="277"/>
        <v>200000</v>
      </c>
      <c r="Q198" s="71">
        <f t="shared" si="277"/>
        <v>0</v>
      </c>
      <c r="R198" s="71">
        <f t="shared" si="277"/>
        <v>200000</v>
      </c>
      <c r="S198" s="71">
        <f t="shared" si="277"/>
        <v>0</v>
      </c>
      <c r="T198" s="71">
        <f t="shared" si="277"/>
        <v>200000</v>
      </c>
    </row>
    <row r="199" spans="1:20" s="1" customFormat="1" ht="28.5" hidden="1" customHeight="1" x14ac:dyDescent="0.25">
      <c r="A199" s="149"/>
      <c r="B199" s="154" t="s">
        <v>354</v>
      </c>
      <c r="C199" s="45" t="s">
        <v>230</v>
      </c>
      <c r="D199" s="45" t="s">
        <v>232</v>
      </c>
      <c r="E199" s="33">
        <v>851</v>
      </c>
      <c r="F199" s="45" t="s">
        <v>326</v>
      </c>
      <c r="G199" s="45" t="s">
        <v>302</v>
      </c>
      <c r="H199" s="45" t="s">
        <v>351</v>
      </c>
      <c r="I199" s="70" t="s">
        <v>355</v>
      </c>
      <c r="J199" s="71"/>
      <c r="K199" s="71">
        <v>200000</v>
      </c>
      <c r="L199" s="71">
        <f>J199+K199</f>
        <v>200000</v>
      </c>
      <c r="M199" s="71"/>
      <c r="N199" s="71">
        <f>L199+M199</f>
        <v>200000</v>
      </c>
      <c r="O199" s="71"/>
      <c r="P199" s="71">
        <f>N199+O199</f>
        <v>200000</v>
      </c>
      <c r="Q199" s="71"/>
      <c r="R199" s="71">
        <f>P199+Q199</f>
        <v>200000</v>
      </c>
      <c r="S199" s="71"/>
      <c r="T199" s="71">
        <f>R199+S199</f>
        <v>200000</v>
      </c>
    </row>
    <row r="200" spans="1:20" s="69" customFormat="1" ht="27.75" hidden="1" customHeight="1" x14ac:dyDescent="0.25">
      <c r="A200" s="202" t="s">
        <v>356</v>
      </c>
      <c r="B200" s="203"/>
      <c r="C200" s="85" t="s">
        <v>230</v>
      </c>
      <c r="D200" s="85" t="s">
        <v>253</v>
      </c>
      <c r="E200" s="34"/>
      <c r="F200" s="85"/>
      <c r="G200" s="85"/>
      <c r="H200" s="85"/>
      <c r="I200" s="67"/>
      <c r="J200" s="68">
        <f>J201</f>
        <v>0</v>
      </c>
      <c r="K200" s="68">
        <f t="shared" ref="K200:T203" si="278">K201</f>
        <v>120000</v>
      </c>
      <c r="L200" s="68">
        <f t="shared" si="278"/>
        <v>120000</v>
      </c>
      <c r="M200" s="68">
        <f t="shared" si="278"/>
        <v>0</v>
      </c>
      <c r="N200" s="68">
        <f t="shared" si="278"/>
        <v>120000</v>
      </c>
      <c r="O200" s="68">
        <f t="shared" si="278"/>
        <v>0</v>
      </c>
      <c r="P200" s="68">
        <f t="shared" si="278"/>
        <v>120000</v>
      </c>
      <c r="Q200" s="68">
        <f t="shared" si="278"/>
        <v>0</v>
      </c>
      <c r="R200" s="68">
        <f t="shared" si="278"/>
        <v>120000</v>
      </c>
      <c r="S200" s="68">
        <f t="shared" si="278"/>
        <v>0</v>
      </c>
      <c r="T200" s="68">
        <f t="shared" si="278"/>
        <v>120000</v>
      </c>
    </row>
    <row r="201" spans="1:20" s="69" customFormat="1" hidden="1" x14ac:dyDescent="0.25">
      <c r="A201" s="157" t="s">
        <v>344</v>
      </c>
      <c r="B201" s="156"/>
      <c r="C201" s="85" t="s">
        <v>230</v>
      </c>
      <c r="D201" s="85" t="s">
        <v>253</v>
      </c>
      <c r="E201" s="33">
        <v>851</v>
      </c>
      <c r="F201" s="85" t="s">
        <v>326</v>
      </c>
      <c r="G201" s="85"/>
      <c r="H201" s="85"/>
      <c r="I201" s="67"/>
      <c r="J201" s="86">
        <f>J202</f>
        <v>0</v>
      </c>
      <c r="K201" s="86">
        <f t="shared" si="278"/>
        <v>120000</v>
      </c>
      <c r="L201" s="86">
        <f t="shared" si="278"/>
        <v>120000</v>
      </c>
      <c r="M201" s="86">
        <f t="shared" si="278"/>
        <v>0</v>
      </c>
      <c r="N201" s="86">
        <f t="shared" si="278"/>
        <v>120000</v>
      </c>
      <c r="O201" s="86">
        <f t="shared" si="278"/>
        <v>0</v>
      </c>
      <c r="P201" s="86">
        <f t="shared" si="278"/>
        <v>120000</v>
      </c>
      <c r="Q201" s="86">
        <f t="shared" si="278"/>
        <v>0</v>
      </c>
      <c r="R201" s="86">
        <f t="shared" si="278"/>
        <v>120000</v>
      </c>
      <c r="S201" s="86">
        <f t="shared" si="278"/>
        <v>0</v>
      </c>
      <c r="T201" s="86">
        <f t="shared" si="278"/>
        <v>120000</v>
      </c>
    </row>
    <row r="202" spans="1:20" s="69" customFormat="1" hidden="1" x14ac:dyDescent="0.25">
      <c r="A202" s="157" t="s">
        <v>345</v>
      </c>
      <c r="B202" s="156"/>
      <c r="C202" s="85" t="s">
        <v>230</v>
      </c>
      <c r="D202" s="85" t="s">
        <v>253</v>
      </c>
      <c r="E202" s="33">
        <v>851</v>
      </c>
      <c r="F202" s="85" t="s">
        <v>326</v>
      </c>
      <c r="G202" s="85" t="s">
        <v>302</v>
      </c>
      <c r="H202" s="85"/>
      <c r="I202" s="67"/>
      <c r="J202" s="86">
        <f>J203</f>
        <v>0</v>
      </c>
      <c r="K202" s="86">
        <f t="shared" si="278"/>
        <v>120000</v>
      </c>
      <c r="L202" s="86">
        <f t="shared" si="278"/>
        <v>120000</v>
      </c>
      <c r="M202" s="86">
        <f t="shared" si="278"/>
        <v>0</v>
      </c>
      <c r="N202" s="86">
        <f t="shared" si="278"/>
        <v>120000</v>
      </c>
      <c r="O202" s="86">
        <f t="shared" si="278"/>
        <v>0</v>
      </c>
      <c r="P202" s="86">
        <f t="shared" si="278"/>
        <v>120000</v>
      </c>
      <c r="Q202" s="86">
        <f t="shared" si="278"/>
        <v>0</v>
      </c>
      <c r="R202" s="86">
        <f t="shared" si="278"/>
        <v>120000</v>
      </c>
      <c r="S202" s="86">
        <f t="shared" si="278"/>
        <v>0</v>
      </c>
      <c r="T202" s="86">
        <f t="shared" si="278"/>
        <v>120000</v>
      </c>
    </row>
    <row r="203" spans="1:20" s="1" customFormat="1" ht="27" hidden="1" customHeight="1" x14ac:dyDescent="0.25">
      <c r="A203" s="206" t="s">
        <v>346</v>
      </c>
      <c r="B203" s="207"/>
      <c r="C203" s="45" t="s">
        <v>230</v>
      </c>
      <c r="D203" s="45" t="s">
        <v>253</v>
      </c>
      <c r="E203" s="33">
        <v>851</v>
      </c>
      <c r="F203" s="45" t="s">
        <v>326</v>
      </c>
      <c r="G203" s="45" t="s">
        <v>302</v>
      </c>
      <c r="H203" s="45" t="s">
        <v>347</v>
      </c>
      <c r="I203" s="70"/>
      <c r="J203" s="71">
        <f>J204</f>
        <v>0</v>
      </c>
      <c r="K203" s="71">
        <f t="shared" si="278"/>
        <v>120000</v>
      </c>
      <c r="L203" s="71">
        <f t="shared" si="278"/>
        <v>120000</v>
      </c>
      <c r="M203" s="71">
        <f t="shared" si="278"/>
        <v>0</v>
      </c>
      <c r="N203" s="71">
        <f t="shared" si="278"/>
        <v>120000</v>
      </c>
      <c r="O203" s="71">
        <f t="shared" si="278"/>
        <v>0</v>
      </c>
      <c r="P203" s="71">
        <f t="shared" si="278"/>
        <v>120000</v>
      </c>
      <c r="Q203" s="71">
        <f t="shared" si="278"/>
        <v>0</v>
      </c>
      <c r="R203" s="71">
        <f t="shared" si="278"/>
        <v>120000</v>
      </c>
      <c r="S203" s="71">
        <f t="shared" si="278"/>
        <v>0</v>
      </c>
      <c r="T203" s="71">
        <f t="shared" si="278"/>
        <v>120000</v>
      </c>
    </row>
    <row r="204" spans="1:20" s="1" customFormat="1" ht="26.25" hidden="1" customHeight="1" x14ac:dyDescent="0.25">
      <c r="A204" s="206" t="s">
        <v>356</v>
      </c>
      <c r="B204" s="207"/>
      <c r="C204" s="45" t="s">
        <v>230</v>
      </c>
      <c r="D204" s="45" t="s">
        <v>253</v>
      </c>
      <c r="E204" s="33">
        <v>851</v>
      </c>
      <c r="F204" s="45" t="s">
        <v>326</v>
      </c>
      <c r="G204" s="45" t="s">
        <v>302</v>
      </c>
      <c r="H204" s="45" t="s">
        <v>357</v>
      </c>
      <c r="I204" s="70"/>
      <c r="J204" s="71">
        <f t="shared" ref="J204:T204" si="279">J206</f>
        <v>0</v>
      </c>
      <c r="K204" s="71">
        <f t="shared" si="279"/>
        <v>120000</v>
      </c>
      <c r="L204" s="71">
        <f t="shared" si="279"/>
        <v>120000</v>
      </c>
      <c r="M204" s="71">
        <f t="shared" si="279"/>
        <v>0</v>
      </c>
      <c r="N204" s="71">
        <f t="shared" si="279"/>
        <v>120000</v>
      </c>
      <c r="O204" s="71">
        <f t="shared" si="279"/>
        <v>0</v>
      </c>
      <c r="P204" s="71">
        <f t="shared" si="279"/>
        <v>120000</v>
      </c>
      <c r="Q204" s="71">
        <f t="shared" si="279"/>
        <v>0</v>
      </c>
      <c r="R204" s="71">
        <f t="shared" si="279"/>
        <v>120000</v>
      </c>
      <c r="S204" s="71">
        <f t="shared" si="279"/>
        <v>0</v>
      </c>
      <c r="T204" s="71">
        <f t="shared" si="279"/>
        <v>120000</v>
      </c>
    </row>
    <row r="205" spans="1:20" s="1" customFormat="1" hidden="1" x14ac:dyDescent="0.25">
      <c r="A205" s="149"/>
      <c r="B205" s="154" t="s">
        <v>352</v>
      </c>
      <c r="C205" s="45" t="s">
        <v>230</v>
      </c>
      <c r="D205" s="45" t="s">
        <v>253</v>
      </c>
      <c r="E205" s="33">
        <v>851</v>
      </c>
      <c r="F205" s="45" t="s">
        <v>326</v>
      </c>
      <c r="G205" s="45" t="s">
        <v>302</v>
      </c>
      <c r="H205" s="45" t="s">
        <v>357</v>
      </c>
      <c r="I205" s="70" t="s">
        <v>353</v>
      </c>
      <c r="J205" s="71">
        <f>J206</f>
        <v>0</v>
      </c>
      <c r="K205" s="71">
        <f t="shared" ref="K205:T205" si="280">K206</f>
        <v>120000</v>
      </c>
      <c r="L205" s="71">
        <f t="shared" si="280"/>
        <v>120000</v>
      </c>
      <c r="M205" s="71">
        <f t="shared" si="280"/>
        <v>0</v>
      </c>
      <c r="N205" s="71">
        <f t="shared" si="280"/>
        <v>120000</v>
      </c>
      <c r="O205" s="71">
        <f t="shared" si="280"/>
        <v>0</v>
      </c>
      <c r="P205" s="71">
        <f t="shared" si="280"/>
        <v>120000</v>
      </c>
      <c r="Q205" s="71">
        <f t="shared" si="280"/>
        <v>0</v>
      </c>
      <c r="R205" s="71">
        <f t="shared" si="280"/>
        <v>120000</v>
      </c>
      <c r="S205" s="71">
        <f t="shared" si="280"/>
        <v>0</v>
      </c>
      <c r="T205" s="71">
        <f t="shared" si="280"/>
        <v>120000</v>
      </c>
    </row>
    <row r="206" spans="1:20" s="1" customFormat="1" ht="27.75" hidden="1" customHeight="1" x14ac:dyDescent="0.25">
      <c r="A206" s="72"/>
      <c r="B206" s="154" t="s">
        <v>354</v>
      </c>
      <c r="C206" s="45" t="s">
        <v>230</v>
      </c>
      <c r="D206" s="45" t="s">
        <v>253</v>
      </c>
      <c r="E206" s="33">
        <v>851</v>
      </c>
      <c r="F206" s="45" t="s">
        <v>326</v>
      </c>
      <c r="G206" s="45" t="s">
        <v>302</v>
      </c>
      <c r="H206" s="45" t="s">
        <v>357</v>
      </c>
      <c r="I206" s="70" t="s">
        <v>355</v>
      </c>
      <c r="J206" s="71"/>
      <c r="K206" s="71">
        <v>120000</v>
      </c>
      <c r="L206" s="71">
        <f t="shared" ref="L206" si="281">J206+K206</f>
        <v>120000</v>
      </c>
      <c r="M206" s="71"/>
      <c r="N206" s="71">
        <f t="shared" ref="N206" si="282">L206+M206</f>
        <v>120000</v>
      </c>
      <c r="O206" s="71"/>
      <c r="P206" s="71">
        <f t="shared" ref="P206" si="283">N206+O206</f>
        <v>120000</v>
      </c>
      <c r="Q206" s="71"/>
      <c r="R206" s="71">
        <f t="shared" ref="R206" si="284">P206+Q206</f>
        <v>120000</v>
      </c>
      <c r="S206" s="71"/>
      <c r="T206" s="71">
        <f t="shared" ref="T206" si="285">R206+S206</f>
        <v>120000</v>
      </c>
    </row>
    <row r="207" spans="1:20" s="69" customFormat="1" ht="27.75" customHeight="1" x14ac:dyDescent="0.25">
      <c r="A207" s="202" t="s">
        <v>634</v>
      </c>
      <c r="B207" s="203"/>
      <c r="C207" s="85" t="s">
        <v>230</v>
      </c>
      <c r="D207" s="85" t="s">
        <v>326</v>
      </c>
      <c r="E207" s="141"/>
      <c r="F207" s="85"/>
      <c r="G207" s="85"/>
      <c r="H207" s="85"/>
      <c r="I207" s="67"/>
      <c r="J207" s="68"/>
      <c r="K207" s="68"/>
      <c r="L207" s="68"/>
      <c r="M207" s="68"/>
      <c r="N207" s="68"/>
      <c r="O207" s="68"/>
      <c r="P207" s="68"/>
      <c r="Q207" s="68"/>
      <c r="R207" s="68">
        <f t="shared" ref="R207:R212" si="286">R208</f>
        <v>0</v>
      </c>
      <c r="S207" s="68">
        <f t="shared" ref="S207:T212" si="287">S208</f>
        <v>500000</v>
      </c>
      <c r="T207" s="68">
        <f t="shared" si="287"/>
        <v>500000</v>
      </c>
    </row>
    <row r="208" spans="1:20" s="69" customFormat="1" x14ac:dyDescent="0.25">
      <c r="A208" s="157" t="s">
        <v>344</v>
      </c>
      <c r="B208" s="156"/>
      <c r="C208" s="85" t="s">
        <v>230</v>
      </c>
      <c r="D208" s="170" t="s">
        <v>326</v>
      </c>
      <c r="E208" s="33">
        <v>851</v>
      </c>
      <c r="F208" s="85" t="s">
        <v>326</v>
      </c>
      <c r="G208" s="85"/>
      <c r="H208" s="85"/>
      <c r="I208" s="67"/>
      <c r="J208" s="86"/>
      <c r="K208" s="86"/>
      <c r="L208" s="86"/>
      <c r="M208" s="86"/>
      <c r="N208" s="86"/>
      <c r="O208" s="86"/>
      <c r="P208" s="86"/>
      <c r="Q208" s="86"/>
      <c r="R208" s="86">
        <f t="shared" si="286"/>
        <v>0</v>
      </c>
      <c r="S208" s="86">
        <f t="shared" si="287"/>
        <v>500000</v>
      </c>
      <c r="T208" s="86">
        <f t="shared" si="287"/>
        <v>500000</v>
      </c>
    </row>
    <row r="209" spans="1:20" s="69" customFormat="1" x14ac:dyDescent="0.25">
      <c r="A209" s="157" t="s">
        <v>345</v>
      </c>
      <c r="B209" s="156"/>
      <c r="C209" s="85" t="s">
        <v>230</v>
      </c>
      <c r="D209" s="85" t="s">
        <v>326</v>
      </c>
      <c r="E209" s="33">
        <v>851</v>
      </c>
      <c r="F209" s="85" t="s">
        <v>326</v>
      </c>
      <c r="G209" s="85" t="s">
        <v>302</v>
      </c>
      <c r="H209" s="85"/>
      <c r="I209" s="67"/>
      <c r="J209" s="86"/>
      <c r="K209" s="86"/>
      <c r="L209" s="86"/>
      <c r="M209" s="86"/>
      <c r="N209" s="86"/>
      <c r="O209" s="86"/>
      <c r="P209" s="86"/>
      <c r="Q209" s="86"/>
      <c r="R209" s="86">
        <f t="shared" si="286"/>
        <v>0</v>
      </c>
      <c r="S209" s="86">
        <f t="shared" si="287"/>
        <v>500000</v>
      </c>
      <c r="T209" s="86">
        <f t="shared" si="287"/>
        <v>500000</v>
      </c>
    </row>
    <row r="210" spans="1:20" s="1" customFormat="1" ht="15" customHeight="1" x14ac:dyDescent="0.25">
      <c r="A210" s="214" t="s">
        <v>632</v>
      </c>
      <c r="B210" s="215"/>
      <c r="C210" s="45" t="s">
        <v>230</v>
      </c>
      <c r="D210" s="171" t="s">
        <v>326</v>
      </c>
      <c r="E210" s="33">
        <v>851</v>
      </c>
      <c r="F210" s="45" t="s">
        <v>326</v>
      </c>
      <c r="G210" s="45" t="s">
        <v>302</v>
      </c>
      <c r="H210" s="45" t="s">
        <v>633</v>
      </c>
      <c r="I210" s="70"/>
      <c r="J210" s="83"/>
      <c r="K210" s="83"/>
      <c r="L210" s="71"/>
      <c r="M210" s="83"/>
      <c r="N210" s="83"/>
      <c r="O210" s="83"/>
      <c r="P210" s="83"/>
      <c r="Q210" s="83"/>
      <c r="R210" s="83">
        <f t="shared" si="286"/>
        <v>0</v>
      </c>
      <c r="S210" s="83">
        <f t="shared" si="287"/>
        <v>500000</v>
      </c>
      <c r="T210" s="83">
        <f t="shared" si="287"/>
        <v>500000</v>
      </c>
    </row>
    <row r="211" spans="1:20" s="2" customFormat="1" ht="16.5" customHeight="1" x14ac:dyDescent="0.25">
      <c r="A211" s="206" t="s">
        <v>634</v>
      </c>
      <c r="B211" s="207"/>
      <c r="C211" s="45" t="s">
        <v>230</v>
      </c>
      <c r="D211" s="45" t="s">
        <v>326</v>
      </c>
      <c r="E211" s="33">
        <v>851</v>
      </c>
      <c r="F211" s="45" t="s">
        <v>326</v>
      </c>
      <c r="G211" s="45" t="s">
        <v>302</v>
      </c>
      <c r="H211" s="45" t="s">
        <v>635</v>
      </c>
      <c r="I211" s="45"/>
      <c r="J211" s="56"/>
      <c r="K211" s="56"/>
      <c r="L211" s="41"/>
      <c r="M211" s="56"/>
      <c r="N211" s="56"/>
      <c r="O211" s="56"/>
      <c r="P211" s="56"/>
      <c r="Q211" s="56"/>
      <c r="R211" s="56">
        <f t="shared" si="286"/>
        <v>0</v>
      </c>
      <c r="S211" s="56">
        <f t="shared" si="287"/>
        <v>500000</v>
      </c>
      <c r="T211" s="56">
        <f t="shared" si="287"/>
        <v>500000</v>
      </c>
    </row>
    <row r="212" spans="1:20" s="1" customFormat="1" ht="26.25" customHeight="1" x14ac:dyDescent="0.25">
      <c r="A212" s="166"/>
      <c r="B212" s="150" t="s">
        <v>636</v>
      </c>
      <c r="C212" s="45" t="s">
        <v>230</v>
      </c>
      <c r="D212" s="171" t="s">
        <v>326</v>
      </c>
      <c r="E212" s="33">
        <v>851</v>
      </c>
      <c r="F212" s="45" t="s">
        <v>326</v>
      </c>
      <c r="G212" s="45" t="s">
        <v>302</v>
      </c>
      <c r="H212" s="45" t="s">
        <v>637</v>
      </c>
      <c r="I212" s="70"/>
      <c r="J212" s="83"/>
      <c r="K212" s="83"/>
      <c r="L212" s="71"/>
      <c r="M212" s="83"/>
      <c r="N212" s="83"/>
      <c r="O212" s="83"/>
      <c r="P212" s="83"/>
      <c r="Q212" s="83"/>
      <c r="R212" s="83">
        <f t="shared" si="286"/>
        <v>0</v>
      </c>
      <c r="S212" s="83">
        <f t="shared" si="287"/>
        <v>500000</v>
      </c>
      <c r="T212" s="83">
        <f t="shared" si="287"/>
        <v>500000</v>
      </c>
    </row>
    <row r="213" spans="1:20" s="1" customFormat="1" ht="12.75" customHeight="1" x14ac:dyDescent="0.25">
      <c r="A213" s="149"/>
      <c r="B213" s="154" t="s">
        <v>352</v>
      </c>
      <c r="C213" s="45" t="s">
        <v>230</v>
      </c>
      <c r="D213" s="45" t="s">
        <v>326</v>
      </c>
      <c r="E213" s="33">
        <v>851</v>
      </c>
      <c r="F213" s="45" t="s">
        <v>326</v>
      </c>
      <c r="G213" s="45" t="s">
        <v>302</v>
      </c>
      <c r="H213" s="45" t="s">
        <v>637</v>
      </c>
      <c r="I213" s="70" t="s">
        <v>353</v>
      </c>
      <c r="J213" s="71">
        <f>J214</f>
        <v>0</v>
      </c>
      <c r="K213" s="71">
        <f t="shared" ref="K213:T213" si="288">K214</f>
        <v>200000</v>
      </c>
      <c r="L213" s="71">
        <f t="shared" ref="L213:L214" si="289">J213+K213</f>
        <v>200000</v>
      </c>
      <c r="M213" s="71">
        <f t="shared" si="288"/>
        <v>0</v>
      </c>
      <c r="N213" s="71">
        <f t="shared" si="288"/>
        <v>200000</v>
      </c>
      <c r="O213" s="71">
        <f t="shared" si="288"/>
        <v>0</v>
      </c>
      <c r="P213" s="71">
        <f t="shared" si="288"/>
        <v>200000</v>
      </c>
      <c r="Q213" s="71">
        <f t="shared" si="288"/>
        <v>0</v>
      </c>
      <c r="R213" s="71">
        <f t="shared" si="288"/>
        <v>0</v>
      </c>
      <c r="S213" s="71">
        <f t="shared" si="288"/>
        <v>500000</v>
      </c>
      <c r="T213" s="71">
        <f t="shared" si="288"/>
        <v>500000</v>
      </c>
    </row>
    <row r="214" spans="1:20" s="1" customFormat="1" ht="27.75" customHeight="1" x14ac:dyDescent="0.25">
      <c r="A214" s="149"/>
      <c r="B214" s="154" t="s">
        <v>354</v>
      </c>
      <c r="C214" s="45" t="s">
        <v>230</v>
      </c>
      <c r="D214" s="171" t="s">
        <v>326</v>
      </c>
      <c r="E214" s="33">
        <v>851</v>
      </c>
      <c r="F214" s="45" t="s">
        <v>326</v>
      </c>
      <c r="G214" s="45" t="s">
        <v>302</v>
      </c>
      <c r="H214" s="45" t="s">
        <v>637</v>
      </c>
      <c r="I214" s="70" t="s">
        <v>355</v>
      </c>
      <c r="J214" s="71"/>
      <c r="K214" s="71">
        <v>200000</v>
      </c>
      <c r="L214" s="71">
        <f t="shared" si="289"/>
        <v>200000</v>
      </c>
      <c r="M214" s="71"/>
      <c r="N214" s="71">
        <f>L214+M214</f>
        <v>200000</v>
      </c>
      <c r="O214" s="71"/>
      <c r="P214" s="71">
        <f>N214+O214</f>
        <v>200000</v>
      </c>
      <c r="Q214" s="71"/>
      <c r="R214" s="71"/>
      <c r="S214" s="71">
        <v>500000</v>
      </c>
      <c r="T214" s="71">
        <f>R214+S214</f>
        <v>500000</v>
      </c>
    </row>
    <row r="215" spans="1:20" s="2" customFormat="1" ht="26.25" customHeight="1" x14ac:dyDescent="0.25">
      <c r="A215" s="202" t="s">
        <v>609</v>
      </c>
      <c r="B215" s="242"/>
      <c r="C215" s="85" t="s">
        <v>302</v>
      </c>
      <c r="D215" s="85" t="s">
        <v>610</v>
      </c>
      <c r="E215" s="142"/>
      <c r="F215" s="85"/>
      <c r="G215" s="85"/>
      <c r="H215" s="85"/>
      <c r="I215" s="85"/>
      <c r="J215" s="35">
        <f>J216</f>
        <v>126872349.22999999</v>
      </c>
      <c r="K215" s="35">
        <f t="shared" ref="K215:T215" si="290">K216</f>
        <v>2392500</v>
      </c>
      <c r="L215" s="35">
        <f t="shared" si="290"/>
        <v>129264849.22999999</v>
      </c>
      <c r="M215" s="35">
        <f t="shared" si="290"/>
        <v>187536</v>
      </c>
      <c r="N215" s="35">
        <f t="shared" si="290"/>
        <v>129452385.22999999</v>
      </c>
      <c r="O215" s="35">
        <f t="shared" si="290"/>
        <v>0</v>
      </c>
      <c r="P215" s="35">
        <f t="shared" si="290"/>
        <v>129452385.22999999</v>
      </c>
      <c r="Q215" s="35">
        <f t="shared" si="290"/>
        <v>1450410</v>
      </c>
      <c r="R215" s="35">
        <f t="shared" si="290"/>
        <v>130902795.22999999</v>
      </c>
      <c r="S215" s="35">
        <f t="shared" si="290"/>
        <v>701083</v>
      </c>
      <c r="T215" s="35">
        <f t="shared" si="290"/>
        <v>131603878.22999999</v>
      </c>
    </row>
    <row r="216" spans="1:20" s="69" customFormat="1" ht="25.5" customHeight="1" x14ac:dyDescent="0.25">
      <c r="A216" s="202" t="s">
        <v>585</v>
      </c>
      <c r="B216" s="242"/>
      <c r="C216" s="85" t="s">
        <v>302</v>
      </c>
      <c r="D216" s="85" t="s">
        <v>610</v>
      </c>
      <c r="E216" s="142">
        <v>852</v>
      </c>
      <c r="F216" s="85"/>
      <c r="G216" s="85"/>
      <c r="H216" s="85"/>
      <c r="I216" s="67"/>
      <c r="J216" s="68">
        <f t="shared" ref="J216:Q216" si="291">J223+J381</f>
        <v>126872349.22999999</v>
      </c>
      <c r="K216" s="68">
        <f t="shared" si="291"/>
        <v>2392500</v>
      </c>
      <c r="L216" s="68">
        <f t="shared" si="291"/>
        <v>129264849.22999999</v>
      </c>
      <c r="M216" s="68">
        <f t="shared" si="291"/>
        <v>187536</v>
      </c>
      <c r="N216" s="68">
        <f t="shared" si="291"/>
        <v>129452385.22999999</v>
      </c>
      <c r="O216" s="68">
        <f t="shared" si="291"/>
        <v>0</v>
      </c>
      <c r="P216" s="68">
        <f t="shared" si="291"/>
        <v>129452385.22999999</v>
      </c>
      <c r="Q216" s="68">
        <f t="shared" si="291"/>
        <v>1450410</v>
      </c>
      <c r="R216" s="68">
        <f>R217+R223+R381</f>
        <v>130902795.22999999</v>
      </c>
      <c r="S216" s="68">
        <f>S217+S223+S381</f>
        <v>701083</v>
      </c>
      <c r="T216" s="68">
        <f>T217+T223+T381</f>
        <v>131603878.22999999</v>
      </c>
    </row>
    <row r="217" spans="1:20" s="66" customFormat="1" ht="12.75" customHeight="1" x14ac:dyDescent="0.25">
      <c r="A217" s="208" t="s">
        <v>324</v>
      </c>
      <c r="B217" s="209"/>
      <c r="C217" s="45" t="s">
        <v>302</v>
      </c>
      <c r="D217" s="45" t="s">
        <v>610</v>
      </c>
      <c r="E217" s="33">
        <v>852</v>
      </c>
      <c r="F217" s="64" t="s">
        <v>253</v>
      </c>
      <c r="G217" s="64"/>
      <c r="H217" s="64"/>
      <c r="I217" s="64"/>
      <c r="J217" s="65">
        <f t="shared" ref="J217:Q217" si="292">J218</f>
        <v>0</v>
      </c>
      <c r="K217" s="65">
        <f t="shared" si="292"/>
        <v>0</v>
      </c>
      <c r="L217" s="65">
        <f t="shared" si="292"/>
        <v>0</v>
      </c>
      <c r="M217" s="65">
        <f t="shared" si="292"/>
        <v>0</v>
      </c>
      <c r="N217" s="65">
        <f t="shared" si="292"/>
        <v>0</v>
      </c>
      <c r="O217" s="65">
        <f t="shared" si="292"/>
        <v>0</v>
      </c>
      <c r="P217" s="65">
        <f t="shared" si="292"/>
        <v>0</v>
      </c>
      <c r="Q217" s="65">
        <f t="shared" si="292"/>
        <v>0</v>
      </c>
      <c r="R217" s="65">
        <f>R218</f>
        <v>0</v>
      </c>
      <c r="S217" s="65">
        <f t="shared" ref="S217:T221" si="293">S218</f>
        <v>96083</v>
      </c>
      <c r="T217" s="65">
        <f t="shared" si="293"/>
        <v>96083</v>
      </c>
    </row>
    <row r="218" spans="1:20" s="66" customFormat="1" ht="12.75" customHeight="1" x14ac:dyDescent="0.25">
      <c r="A218" s="212" t="s">
        <v>640</v>
      </c>
      <c r="B218" s="213"/>
      <c r="C218" s="45" t="s">
        <v>302</v>
      </c>
      <c r="D218" s="45" t="s">
        <v>610</v>
      </c>
      <c r="E218" s="33">
        <v>852</v>
      </c>
      <c r="F218" s="67" t="s">
        <v>253</v>
      </c>
      <c r="G218" s="67" t="s">
        <v>230</v>
      </c>
      <c r="H218" s="67"/>
      <c r="I218" s="67"/>
      <c r="J218" s="68"/>
      <c r="K218" s="68"/>
      <c r="L218" s="71"/>
      <c r="M218" s="68"/>
      <c r="N218" s="68"/>
      <c r="O218" s="68"/>
      <c r="P218" s="68"/>
      <c r="Q218" s="68"/>
      <c r="R218" s="68">
        <f>R219</f>
        <v>0</v>
      </c>
      <c r="S218" s="68">
        <f t="shared" si="293"/>
        <v>96083</v>
      </c>
      <c r="T218" s="68">
        <f t="shared" si="293"/>
        <v>96083</v>
      </c>
    </row>
    <row r="219" spans="1:20" s="1" customFormat="1" ht="12.75" customHeight="1" x14ac:dyDescent="0.25">
      <c r="A219" s="206" t="s">
        <v>642</v>
      </c>
      <c r="B219" s="207"/>
      <c r="C219" s="45" t="s">
        <v>302</v>
      </c>
      <c r="D219" s="45" t="s">
        <v>610</v>
      </c>
      <c r="E219" s="33">
        <v>852</v>
      </c>
      <c r="F219" s="70" t="s">
        <v>253</v>
      </c>
      <c r="G219" s="70" t="s">
        <v>230</v>
      </c>
      <c r="H219" s="70" t="s">
        <v>641</v>
      </c>
      <c r="I219" s="70"/>
      <c r="J219" s="71"/>
      <c r="K219" s="71"/>
      <c r="L219" s="71"/>
      <c r="M219" s="71"/>
      <c r="N219" s="71"/>
      <c r="O219" s="71"/>
      <c r="P219" s="71"/>
      <c r="Q219" s="71"/>
      <c r="R219" s="71">
        <f>R220</f>
        <v>0</v>
      </c>
      <c r="S219" s="71">
        <f t="shared" si="293"/>
        <v>96083</v>
      </c>
      <c r="T219" s="71">
        <f t="shared" si="293"/>
        <v>96083</v>
      </c>
    </row>
    <row r="220" spans="1:20" s="1" customFormat="1" ht="28.5" customHeight="1" x14ac:dyDescent="0.25">
      <c r="A220" s="206" t="s">
        <v>643</v>
      </c>
      <c r="B220" s="207"/>
      <c r="C220" s="45" t="s">
        <v>302</v>
      </c>
      <c r="D220" s="45" t="s">
        <v>610</v>
      </c>
      <c r="E220" s="33">
        <v>852</v>
      </c>
      <c r="F220" s="70" t="s">
        <v>253</v>
      </c>
      <c r="G220" s="70" t="s">
        <v>230</v>
      </c>
      <c r="H220" s="70" t="s">
        <v>644</v>
      </c>
      <c r="I220" s="70"/>
      <c r="J220" s="71"/>
      <c r="K220" s="71"/>
      <c r="L220" s="71"/>
      <c r="M220" s="71"/>
      <c r="N220" s="71"/>
      <c r="O220" s="71"/>
      <c r="P220" s="71"/>
      <c r="Q220" s="71"/>
      <c r="R220" s="71">
        <f>R221</f>
        <v>0</v>
      </c>
      <c r="S220" s="71">
        <f t="shared" si="293"/>
        <v>96083</v>
      </c>
      <c r="T220" s="71">
        <f t="shared" si="293"/>
        <v>96083</v>
      </c>
    </row>
    <row r="221" spans="1:20" s="1" customFormat="1" ht="25.5" customHeight="1" x14ac:dyDescent="0.25">
      <c r="A221" s="149"/>
      <c r="B221" s="154" t="s">
        <v>367</v>
      </c>
      <c r="C221" s="45" t="s">
        <v>302</v>
      </c>
      <c r="D221" s="45" t="s">
        <v>610</v>
      </c>
      <c r="E221" s="33">
        <v>852</v>
      </c>
      <c r="F221" s="70" t="s">
        <v>253</v>
      </c>
      <c r="G221" s="70" t="s">
        <v>230</v>
      </c>
      <c r="H221" s="70" t="s">
        <v>644</v>
      </c>
      <c r="I221" s="70" t="s">
        <v>368</v>
      </c>
      <c r="J221" s="71"/>
      <c r="K221" s="71"/>
      <c r="L221" s="71"/>
      <c r="M221" s="71"/>
      <c r="N221" s="71"/>
      <c r="O221" s="71"/>
      <c r="P221" s="71"/>
      <c r="Q221" s="71"/>
      <c r="R221" s="71">
        <f>R222</f>
        <v>0</v>
      </c>
      <c r="S221" s="71">
        <f t="shared" si="293"/>
        <v>96083</v>
      </c>
      <c r="T221" s="71">
        <f t="shared" si="293"/>
        <v>96083</v>
      </c>
    </row>
    <row r="222" spans="1:20" s="1" customFormat="1" ht="15" customHeight="1" x14ac:dyDescent="0.25">
      <c r="A222" s="149"/>
      <c r="B222" s="160" t="s">
        <v>390</v>
      </c>
      <c r="C222" s="45" t="s">
        <v>302</v>
      </c>
      <c r="D222" s="45" t="s">
        <v>610</v>
      </c>
      <c r="E222" s="33">
        <v>852</v>
      </c>
      <c r="F222" s="70" t="s">
        <v>253</v>
      </c>
      <c r="G222" s="70" t="s">
        <v>230</v>
      </c>
      <c r="H222" s="70" t="s">
        <v>644</v>
      </c>
      <c r="I222" s="70" t="s">
        <v>391</v>
      </c>
      <c r="J222" s="71"/>
      <c r="K222" s="71"/>
      <c r="L222" s="71"/>
      <c r="M222" s="71"/>
      <c r="N222" s="71"/>
      <c r="O222" s="71"/>
      <c r="P222" s="71"/>
      <c r="Q222" s="71"/>
      <c r="R222" s="71"/>
      <c r="S222" s="71">
        <v>96083</v>
      </c>
      <c r="T222" s="71">
        <f>R222+S222</f>
        <v>96083</v>
      </c>
    </row>
    <row r="223" spans="1:20" s="69" customFormat="1" x14ac:dyDescent="0.25">
      <c r="A223" s="228" t="s">
        <v>358</v>
      </c>
      <c r="B223" s="228"/>
      <c r="C223" s="85" t="s">
        <v>302</v>
      </c>
      <c r="D223" s="85" t="s">
        <v>610</v>
      </c>
      <c r="E223" s="34">
        <v>852</v>
      </c>
      <c r="F223" s="64" t="s">
        <v>359</v>
      </c>
      <c r="G223" s="64"/>
      <c r="H223" s="64"/>
      <c r="I223" s="64"/>
      <c r="J223" s="65">
        <f t="shared" ref="J223:T223" si="294">J224+J251+J331+J335</f>
        <v>118268949.22999999</v>
      </c>
      <c r="K223" s="65">
        <f t="shared" si="294"/>
        <v>2239500</v>
      </c>
      <c r="L223" s="65">
        <f t="shared" si="294"/>
        <v>120508449.22999999</v>
      </c>
      <c r="M223" s="65">
        <f t="shared" si="294"/>
        <v>187536</v>
      </c>
      <c r="N223" s="65">
        <f t="shared" si="294"/>
        <v>120695985.22999999</v>
      </c>
      <c r="O223" s="65">
        <f t="shared" si="294"/>
        <v>0</v>
      </c>
      <c r="P223" s="65">
        <f t="shared" si="294"/>
        <v>120695985.22999999</v>
      </c>
      <c r="Q223" s="65">
        <f t="shared" si="294"/>
        <v>1450410</v>
      </c>
      <c r="R223" s="65">
        <f t="shared" si="294"/>
        <v>122146395.22999999</v>
      </c>
      <c r="S223" s="65">
        <f t="shared" si="294"/>
        <v>605000</v>
      </c>
      <c r="T223" s="65">
        <f t="shared" si="294"/>
        <v>122751395.22999999</v>
      </c>
    </row>
    <row r="224" spans="1:20" s="69" customFormat="1" hidden="1" x14ac:dyDescent="0.25">
      <c r="A224" s="228" t="s">
        <v>360</v>
      </c>
      <c r="B224" s="228"/>
      <c r="C224" s="85" t="s">
        <v>302</v>
      </c>
      <c r="D224" s="85" t="s">
        <v>610</v>
      </c>
      <c r="E224" s="34">
        <v>852</v>
      </c>
      <c r="F224" s="67" t="s">
        <v>359</v>
      </c>
      <c r="G224" s="67" t="s">
        <v>230</v>
      </c>
      <c r="H224" s="67"/>
      <c r="I224" s="67"/>
      <c r="J224" s="68">
        <f>J225+J233</f>
        <v>19548220</v>
      </c>
      <c r="K224" s="68">
        <f t="shared" ref="K224" si="295">K225+K233</f>
        <v>-300000</v>
      </c>
      <c r="L224" s="68">
        <f>L225+L233+L245+L248</f>
        <v>19248220</v>
      </c>
      <c r="M224" s="68">
        <f t="shared" ref="M224:T224" si="296">M225+M233+M245+M248</f>
        <v>300000</v>
      </c>
      <c r="N224" s="68">
        <f t="shared" si="296"/>
        <v>19548220</v>
      </c>
      <c r="O224" s="68">
        <f t="shared" si="296"/>
        <v>0</v>
      </c>
      <c r="P224" s="68">
        <f t="shared" si="296"/>
        <v>19548220</v>
      </c>
      <c r="Q224" s="68">
        <f t="shared" si="296"/>
        <v>0</v>
      </c>
      <c r="R224" s="68">
        <f t="shared" si="296"/>
        <v>19548220</v>
      </c>
      <c r="S224" s="68">
        <f t="shared" si="296"/>
        <v>0</v>
      </c>
      <c r="T224" s="68">
        <f t="shared" si="296"/>
        <v>19548220</v>
      </c>
    </row>
    <row r="225" spans="1:20" s="1" customFormat="1" hidden="1" x14ac:dyDescent="0.25">
      <c r="A225" s="224" t="s">
        <v>361</v>
      </c>
      <c r="B225" s="224"/>
      <c r="C225" s="45" t="s">
        <v>302</v>
      </c>
      <c r="D225" s="45" t="s">
        <v>610</v>
      </c>
      <c r="E225" s="33">
        <v>852</v>
      </c>
      <c r="F225" s="70" t="s">
        <v>359</v>
      </c>
      <c r="G225" s="70" t="s">
        <v>230</v>
      </c>
      <c r="H225" s="70" t="s">
        <v>362</v>
      </c>
      <c r="I225" s="70"/>
      <c r="J225" s="71">
        <f>J226</f>
        <v>18669300</v>
      </c>
      <c r="K225" s="71">
        <f t="shared" ref="K225:T225" si="297">K226</f>
        <v>0</v>
      </c>
      <c r="L225" s="71">
        <f t="shared" si="297"/>
        <v>18669300</v>
      </c>
      <c r="M225" s="71">
        <f t="shared" si="297"/>
        <v>0</v>
      </c>
      <c r="N225" s="71">
        <f t="shared" si="297"/>
        <v>18669300</v>
      </c>
      <c r="O225" s="71">
        <f t="shared" si="297"/>
        <v>0</v>
      </c>
      <c r="P225" s="71">
        <f t="shared" si="297"/>
        <v>18669300</v>
      </c>
      <c r="Q225" s="71">
        <f t="shared" si="297"/>
        <v>0</v>
      </c>
      <c r="R225" s="71">
        <f t="shared" si="297"/>
        <v>18669300</v>
      </c>
      <c r="S225" s="71">
        <f t="shared" si="297"/>
        <v>0</v>
      </c>
      <c r="T225" s="71">
        <f t="shared" si="297"/>
        <v>18669300</v>
      </c>
    </row>
    <row r="226" spans="1:20" s="1" customFormat="1" ht="12.75" hidden="1" customHeight="1" x14ac:dyDescent="0.25">
      <c r="A226" s="224" t="s">
        <v>363</v>
      </c>
      <c r="B226" s="224"/>
      <c r="C226" s="45" t="s">
        <v>302</v>
      </c>
      <c r="D226" s="45" t="s">
        <v>610</v>
      </c>
      <c r="E226" s="33">
        <v>852</v>
      </c>
      <c r="F226" s="70" t="s">
        <v>359</v>
      </c>
      <c r="G226" s="70" t="s">
        <v>230</v>
      </c>
      <c r="H226" s="70" t="s">
        <v>364</v>
      </c>
      <c r="I226" s="70"/>
      <c r="J226" s="71">
        <f>J227+J230</f>
        <v>18669300</v>
      </c>
      <c r="K226" s="71">
        <f t="shared" ref="K226:T226" si="298">K227+K230</f>
        <v>0</v>
      </c>
      <c r="L226" s="71">
        <f t="shared" si="298"/>
        <v>18669300</v>
      </c>
      <c r="M226" s="71">
        <f t="shared" si="298"/>
        <v>0</v>
      </c>
      <c r="N226" s="71">
        <f t="shared" si="298"/>
        <v>18669300</v>
      </c>
      <c r="O226" s="71">
        <f t="shared" si="298"/>
        <v>0</v>
      </c>
      <c r="P226" s="71">
        <f t="shared" si="298"/>
        <v>18669300</v>
      </c>
      <c r="Q226" s="71">
        <f t="shared" si="298"/>
        <v>0</v>
      </c>
      <c r="R226" s="71">
        <f t="shared" si="298"/>
        <v>18669300</v>
      </c>
      <c r="S226" s="71">
        <f t="shared" si="298"/>
        <v>0</v>
      </c>
      <c r="T226" s="71">
        <f t="shared" si="298"/>
        <v>18669300</v>
      </c>
    </row>
    <row r="227" spans="1:20" s="1" customFormat="1" ht="12.75" hidden="1" customHeight="1" x14ac:dyDescent="0.25">
      <c r="A227" s="224" t="s">
        <v>365</v>
      </c>
      <c r="B227" s="224"/>
      <c r="C227" s="45" t="s">
        <v>302</v>
      </c>
      <c r="D227" s="45" t="s">
        <v>610</v>
      </c>
      <c r="E227" s="33">
        <v>852</v>
      </c>
      <c r="F227" s="70" t="s">
        <v>359</v>
      </c>
      <c r="G227" s="70" t="s">
        <v>230</v>
      </c>
      <c r="H227" s="70" t="s">
        <v>366</v>
      </c>
      <c r="I227" s="70"/>
      <c r="J227" s="71">
        <f t="shared" ref="J227:T228" si="299">J228</f>
        <v>6225700</v>
      </c>
      <c r="K227" s="71">
        <f t="shared" si="299"/>
        <v>0</v>
      </c>
      <c r="L227" s="71">
        <f t="shared" si="299"/>
        <v>6225700</v>
      </c>
      <c r="M227" s="71">
        <f t="shared" si="299"/>
        <v>0</v>
      </c>
      <c r="N227" s="71">
        <f t="shared" si="299"/>
        <v>6225700</v>
      </c>
      <c r="O227" s="71">
        <f t="shared" si="299"/>
        <v>0</v>
      </c>
      <c r="P227" s="71">
        <f t="shared" si="299"/>
        <v>6225700</v>
      </c>
      <c r="Q227" s="71">
        <f t="shared" si="299"/>
        <v>0</v>
      </c>
      <c r="R227" s="71">
        <f t="shared" si="299"/>
        <v>6225700</v>
      </c>
      <c r="S227" s="71">
        <f t="shared" si="299"/>
        <v>0</v>
      </c>
      <c r="T227" s="71">
        <f t="shared" si="299"/>
        <v>6225700</v>
      </c>
    </row>
    <row r="228" spans="1:20" s="1" customFormat="1" ht="25.5" hidden="1" x14ac:dyDescent="0.25">
      <c r="A228" s="154"/>
      <c r="B228" s="154" t="s">
        <v>367</v>
      </c>
      <c r="C228" s="45" t="s">
        <v>302</v>
      </c>
      <c r="D228" s="45" t="s">
        <v>610</v>
      </c>
      <c r="E228" s="33">
        <v>852</v>
      </c>
      <c r="F228" s="70" t="s">
        <v>359</v>
      </c>
      <c r="G228" s="70" t="s">
        <v>230</v>
      </c>
      <c r="H228" s="70" t="s">
        <v>366</v>
      </c>
      <c r="I228" s="70" t="s">
        <v>368</v>
      </c>
      <c r="J228" s="71">
        <f t="shared" si="299"/>
        <v>6225700</v>
      </c>
      <c r="K228" s="71">
        <f t="shared" si="299"/>
        <v>0</v>
      </c>
      <c r="L228" s="71">
        <f t="shared" si="299"/>
        <v>6225700</v>
      </c>
      <c r="M228" s="71">
        <f t="shared" si="299"/>
        <v>0</v>
      </c>
      <c r="N228" s="71">
        <f t="shared" si="299"/>
        <v>6225700</v>
      </c>
      <c r="O228" s="71">
        <f t="shared" si="299"/>
        <v>0</v>
      </c>
      <c r="P228" s="71">
        <f t="shared" si="299"/>
        <v>6225700</v>
      </c>
      <c r="Q228" s="71">
        <f t="shared" si="299"/>
        <v>0</v>
      </c>
      <c r="R228" s="71">
        <f t="shared" si="299"/>
        <v>6225700</v>
      </c>
      <c r="S228" s="71">
        <f t="shared" si="299"/>
        <v>0</v>
      </c>
      <c r="T228" s="71">
        <f t="shared" si="299"/>
        <v>6225700</v>
      </c>
    </row>
    <row r="229" spans="1:20" s="1" customFormat="1" ht="38.25" hidden="1" x14ac:dyDescent="0.25">
      <c r="A229" s="154"/>
      <c r="B229" s="154" t="s">
        <v>369</v>
      </c>
      <c r="C229" s="45" t="s">
        <v>302</v>
      </c>
      <c r="D229" s="45" t="s">
        <v>610</v>
      </c>
      <c r="E229" s="33">
        <v>852</v>
      </c>
      <c r="F229" s="70" t="s">
        <v>359</v>
      </c>
      <c r="G229" s="70" t="s">
        <v>230</v>
      </c>
      <c r="H229" s="70" t="s">
        <v>366</v>
      </c>
      <c r="I229" s="70" t="s">
        <v>370</v>
      </c>
      <c r="J229" s="71">
        <v>6225700</v>
      </c>
      <c r="K229" s="71"/>
      <c r="L229" s="71">
        <f t="shared" ref="L229:L274" si="300">J229+K229</f>
        <v>6225700</v>
      </c>
      <c r="M229" s="71"/>
      <c r="N229" s="71">
        <f t="shared" ref="N229" si="301">L229+M229</f>
        <v>6225700</v>
      </c>
      <c r="O229" s="71"/>
      <c r="P229" s="71">
        <f t="shared" ref="P229" si="302">N229+O229</f>
        <v>6225700</v>
      </c>
      <c r="Q229" s="71"/>
      <c r="R229" s="71">
        <f t="shared" ref="R229" si="303">P229+Q229</f>
        <v>6225700</v>
      </c>
      <c r="S229" s="71"/>
      <c r="T229" s="71">
        <f t="shared" ref="T229" si="304">R229+S229</f>
        <v>6225700</v>
      </c>
    </row>
    <row r="230" spans="1:20" s="1" customFormat="1" ht="12.75" hidden="1" customHeight="1" x14ac:dyDescent="0.25">
      <c r="A230" s="224" t="s">
        <v>371</v>
      </c>
      <c r="B230" s="224"/>
      <c r="C230" s="45" t="s">
        <v>302</v>
      </c>
      <c r="D230" s="45" t="s">
        <v>610</v>
      </c>
      <c r="E230" s="33">
        <v>852</v>
      </c>
      <c r="F230" s="70" t="s">
        <v>359</v>
      </c>
      <c r="G230" s="70" t="s">
        <v>230</v>
      </c>
      <c r="H230" s="70" t="s">
        <v>372</v>
      </c>
      <c r="I230" s="70"/>
      <c r="J230" s="71">
        <f>J232</f>
        <v>12443600</v>
      </c>
      <c r="K230" s="71">
        <f t="shared" ref="K230:T230" si="305">K232</f>
        <v>0</v>
      </c>
      <c r="L230" s="71">
        <f t="shared" si="305"/>
        <v>12443600</v>
      </c>
      <c r="M230" s="71">
        <f t="shared" si="305"/>
        <v>0</v>
      </c>
      <c r="N230" s="71">
        <f t="shared" si="305"/>
        <v>12443600</v>
      </c>
      <c r="O230" s="71">
        <f t="shared" si="305"/>
        <v>0</v>
      </c>
      <c r="P230" s="71">
        <f t="shared" si="305"/>
        <v>12443600</v>
      </c>
      <c r="Q230" s="71">
        <f t="shared" si="305"/>
        <v>0</v>
      </c>
      <c r="R230" s="71">
        <f t="shared" si="305"/>
        <v>12443600</v>
      </c>
      <c r="S230" s="71">
        <f t="shared" si="305"/>
        <v>0</v>
      </c>
      <c r="T230" s="71">
        <f t="shared" si="305"/>
        <v>12443600</v>
      </c>
    </row>
    <row r="231" spans="1:20" s="1" customFormat="1" ht="25.5" hidden="1" x14ac:dyDescent="0.25">
      <c r="A231" s="154"/>
      <c r="B231" s="154" t="s">
        <v>367</v>
      </c>
      <c r="C231" s="143" t="s">
        <v>302</v>
      </c>
      <c r="D231" s="45" t="s">
        <v>610</v>
      </c>
      <c r="E231" s="33">
        <v>852</v>
      </c>
      <c r="F231" s="70" t="s">
        <v>359</v>
      </c>
      <c r="G231" s="70" t="s">
        <v>230</v>
      </c>
      <c r="H231" s="70" t="s">
        <v>372</v>
      </c>
      <c r="I231" s="70" t="s">
        <v>368</v>
      </c>
      <c r="J231" s="71">
        <f>J232</f>
        <v>12443600</v>
      </c>
      <c r="K231" s="71">
        <f t="shared" ref="K231:T231" si="306">K232</f>
        <v>0</v>
      </c>
      <c r="L231" s="71">
        <f t="shared" si="306"/>
        <v>12443600</v>
      </c>
      <c r="M231" s="71">
        <f t="shared" si="306"/>
        <v>0</v>
      </c>
      <c r="N231" s="71">
        <f t="shared" si="306"/>
        <v>12443600</v>
      </c>
      <c r="O231" s="71">
        <f t="shared" si="306"/>
        <v>0</v>
      </c>
      <c r="P231" s="71">
        <f t="shared" si="306"/>
        <v>12443600</v>
      </c>
      <c r="Q231" s="71">
        <f t="shared" si="306"/>
        <v>0</v>
      </c>
      <c r="R231" s="71">
        <f t="shared" si="306"/>
        <v>12443600</v>
      </c>
      <c r="S231" s="71">
        <f t="shared" si="306"/>
        <v>0</v>
      </c>
      <c r="T231" s="71">
        <f t="shared" si="306"/>
        <v>12443600</v>
      </c>
    </row>
    <row r="232" spans="1:20" s="1" customFormat="1" ht="38.25" hidden="1" x14ac:dyDescent="0.25">
      <c r="A232" s="154"/>
      <c r="B232" s="154" t="s">
        <v>369</v>
      </c>
      <c r="C232" s="45" t="s">
        <v>302</v>
      </c>
      <c r="D232" s="45" t="s">
        <v>610</v>
      </c>
      <c r="E232" s="33">
        <v>852</v>
      </c>
      <c r="F232" s="70" t="s">
        <v>359</v>
      </c>
      <c r="G232" s="70" t="s">
        <v>230</v>
      </c>
      <c r="H232" s="70" t="s">
        <v>372</v>
      </c>
      <c r="I232" s="70" t="s">
        <v>370</v>
      </c>
      <c r="J232" s="71">
        <v>12443600</v>
      </c>
      <c r="K232" s="71"/>
      <c r="L232" s="71">
        <f t="shared" si="300"/>
        <v>12443600</v>
      </c>
      <c r="M232" s="71"/>
      <c r="N232" s="71">
        <f t="shared" ref="N232" si="307">L232+M232</f>
        <v>12443600</v>
      </c>
      <c r="O232" s="71"/>
      <c r="P232" s="71">
        <f t="shared" ref="P232" si="308">N232+O232</f>
        <v>12443600</v>
      </c>
      <c r="Q232" s="71"/>
      <c r="R232" s="71">
        <f t="shared" ref="R232" si="309">P232+Q232</f>
        <v>12443600</v>
      </c>
      <c r="S232" s="71"/>
      <c r="T232" s="71">
        <f t="shared" ref="T232" si="310">R232+S232</f>
        <v>12443600</v>
      </c>
    </row>
    <row r="233" spans="1:20" s="2" customFormat="1" ht="12.75" hidden="1" customHeight="1" x14ac:dyDescent="0.25">
      <c r="A233" s="224" t="s">
        <v>286</v>
      </c>
      <c r="B233" s="224"/>
      <c r="C233" s="45" t="s">
        <v>302</v>
      </c>
      <c r="D233" s="45" t="s">
        <v>610</v>
      </c>
      <c r="E233" s="33">
        <v>852</v>
      </c>
      <c r="F233" s="45" t="s">
        <v>359</v>
      </c>
      <c r="G233" s="45" t="s">
        <v>230</v>
      </c>
      <c r="H233" s="45" t="s">
        <v>373</v>
      </c>
      <c r="I233" s="45"/>
      <c r="J233" s="41">
        <f>J234</f>
        <v>878920</v>
      </c>
      <c r="K233" s="41">
        <f t="shared" ref="K233:T233" si="311">K234</f>
        <v>-300000</v>
      </c>
      <c r="L233" s="41">
        <f t="shared" si="311"/>
        <v>578920</v>
      </c>
      <c r="M233" s="41">
        <f t="shared" si="311"/>
        <v>0</v>
      </c>
      <c r="N233" s="41">
        <f t="shared" si="311"/>
        <v>578920</v>
      </c>
      <c r="O233" s="41">
        <f t="shared" si="311"/>
        <v>0</v>
      </c>
      <c r="P233" s="41">
        <f t="shared" si="311"/>
        <v>578920</v>
      </c>
      <c r="Q233" s="41">
        <f t="shared" si="311"/>
        <v>0</v>
      </c>
      <c r="R233" s="41">
        <f t="shared" si="311"/>
        <v>578920</v>
      </c>
      <c r="S233" s="41">
        <f t="shared" si="311"/>
        <v>0</v>
      </c>
      <c r="T233" s="41">
        <f t="shared" si="311"/>
        <v>578920</v>
      </c>
    </row>
    <row r="234" spans="1:20" s="1" customFormat="1" ht="12.75" hidden="1" customHeight="1" x14ac:dyDescent="0.25">
      <c r="A234" s="224" t="s">
        <v>288</v>
      </c>
      <c r="B234" s="224"/>
      <c r="C234" s="45" t="s">
        <v>302</v>
      </c>
      <c r="D234" s="45" t="s">
        <v>610</v>
      </c>
      <c r="E234" s="33">
        <v>852</v>
      </c>
      <c r="F234" s="70" t="s">
        <v>359</v>
      </c>
      <c r="G234" s="70" t="s">
        <v>230</v>
      </c>
      <c r="H234" s="70" t="s">
        <v>289</v>
      </c>
      <c r="I234" s="70"/>
      <c r="J234" s="71">
        <f>J240+J235</f>
        <v>878920</v>
      </c>
      <c r="K234" s="71">
        <f t="shared" ref="K234:T234" si="312">K240+K235</f>
        <v>-300000</v>
      </c>
      <c r="L234" s="71">
        <f t="shared" si="312"/>
        <v>578920</v>
      </c>
      <c r="M234" s="71">
        <f t="shared" si="312"/>
        <v>0</v>
      </c>
      <c r="N234" s="71">
        <f t="shared" si="312"/>
        <v>578920</v>
      </c>
      <c r="O234" s="71">
        <f t="shared" si="312"/>
        <v>0</v>
      </c>
      <c r="P234" s="71">
        <f t="shared" si="312"/>
        <v>578920</v>
      </c>
      <c r="Q234" s="71">
        <f t="shared" si="312"/>
        <v>0</v>
      </c>
      <c r="R234" s="71">
        <f t="shared" si="312"/>
        <v>578920</v>
      </c>
      <c r="S234" s="71">
        <f t="shared" si="312"/>
        <v>0</v>
      </c>
      <c r="T234" s="71">
        <f t="shared" si="312"/>
        <v>578920</v>
      </c>
    </row>
    <row r="235" spans="1:20" s="1" customFormat="1" ht="12.75" hidden="1" customHeight="1" x14ac:dyDescent="0.25">
      <c r="A235" s="224" t="s">
        <v>374</v>
      </c>
      <c r="B235" s="224"/>
      <c r="C235" s="45" t="s">
        <v>302</v>
      </c>
      <c r="D235" s="45" t="s">
        <v>610</v>
      </c>
      <c r="E235" s="33">
        <v>852</v>
      </c>
      <c r="F235" s="70" t="s">
        <v>359</v>
      </c>
      <c r="G235" s="70" t="s">
        <v>230</v>
      </c>
      <c r="H235" s="70" t="s">
        <v>375</v>
      </c>
      <c r="I235" s="70"/>
      <c r="J235" s="71">
        <f>J236+J238</f>
        <v>863000</v>
      </c>
      <c r="K235" s="71">
        <f t="shared" ref="K235:T235" si="313">K236+K238</f>
        <v>-300000</v>
      </c>
      <c r="L235" s="71">
        <f t="shared" si="313"/>
        <v>563000</v>
      </c>
      <c r="M235" s="71">
        <f t="shared" si="313"/>
        <v>0</v>
      </c>
      <c r="N235" s="71">
        <f t="shared" si="313"/>
        <v>563000</v>
      </c>
      <c r="O235" s="71">
        <f t="shared" si="313"/>
        <v>0</v>
      </c>
      <c r="P235" s="71">
        <f t="shared" si="313"/>
        <v>563000</v>
      </c>
      <c r="Q235" s="71">
        <f t="shared" si="313"/>
        <v>0</v>
      </c>
      <c r="R235" s="71">
        <f t="shared" si="313"/>
        <v>563000</v>
      </c>
      <c r="S235" s="71">
        <f t="shared" si="313"/>
        <v>0</v>
      </c>
      <c r="T235" s="71">
        <f t="shared" si="313"/>
        <v>563000</v>
      </c>
    </row>
    <row r="236" spans="1:20" s="1" customFormat="1" hidden="1" x14ac:dyDescent="0.25">
      <c r="A236" s="154"/>
      <c r="B236" s="154" t="s">
        <v>376</v>
      </c>
      <c r="C236" s="45" t="s">
        <v>302</v>
      </c>
      <c r="D236" s="45" t="s">
        <v>610</v>
      </c>
      <c r="E236" s="33">
        <v>852</v>
      </c>
      <c r="F236" s="70" t="s">
        <v>359</v>
      </c>
      <c r="G236" s="70" t="s">
        <v>230</v>
      </c>
      <c r="H236" s="70" t="s">
        <v>375</v>
      </c>
      <c r="I236" s="70" t="s">
        <v>377</v>
      </c>
      <c r="J236" s="71">
        <f t="shared" ref="J236:T236" si="314">J237</f>
        <v>863000</v>
      </c>
      <c r="K236" s="71">
        <f t="shared" si="314"/>
        <v>-863000</v>
      </c>
      <c r="L236" s="71">
        <f t="shared" si="314"/>
        <v>0</v>
      </c>
      <c r="M236" s="71">
        <f t="shared" si="314"/>
        <v>0</v>
      </c>
      <c r="N236" s="71">
        <f t="shared" si="314"/>
        <v>0</v>
      </c>
      <c r="O236" s="71">
        <f t="shared" si="314"/>
        <v>0</v>
      </c>
      <c r="P236" s="71">
        <f t="shared" si="314"/>
        <v>0</v>
      </c>
      <c r="Q236" s="71">
        <f t="shared" si="314"/>
        <v>0</v>
      </c>
      <c r="R236" s="71">
        <f t="shared" si="314"/>
        <v>0</v>
      </c>
      <c r="S236" s="71">
        <f t="shared" si="314"/>
        <v>0</v>
      </c>
      <c r="T236" s="71">
        <f t="shared" si="314"/>
        <v>0</v>
      </c>
    </row>
    <row r="237" spans="1:20" s="1" customFormat="1" ht="12.75" hidden="1" customHeight="1" x14ac:dyDescent="0.25">
      <c r="A237" s="72"/>
      <c r="B237" s="154" t="s">
        <v>378</v>
      </c>
      <c r="C237" s="45" t="s">
        <v>302</v>
      </c>
      <c r="D237" s="45" t="s">
        <v>610</v>
      </c>
      <c r="E237" s="33">
        <v>852</v>
      </c>
      <c r="F237" s="70" t="s">
        <v>359</v>
      </c>
      <c r="G237" s="70" t="s">
        <v>230</v>
      </c>
      <c r="H237" s="70" t="s">
        <v>375</v>
      </c>
      <c r="I237" s="70" t="s">
        <v>379</v>
      </c>
      <c r="J237" s="71">
        <v>863000</v>
      </c>
      <c r="K237" s="71">
        <v>-863000</v>
      </c>
      <c r="L237" s="71">
        <f t="shared" si="300"/>
        <v>0</v>
      </c>
      <c r="M237" s="71"/>
      <c r="N237" s="71">
        <f t="shared" ref="N237" si="315">L237+M237</f>
        <v>0</v>
      </c>
      <c r="O237" s="71"/>
      <c r="P237" s="71">
        <f t="shared" ref="P237" si="316">N237+O237</f>
        <v>0</v>
      </c>
      <c r="Q237" s="71"/>
      <c r="R237" s="71">
        <f t="shared" ref="R237" si="317">P237+Q237</f>
        <v>0</v>
      </c>
      <c r="S237" s="71"/>
      <c r="T237" s="71">
        <f t="shared" ref="T237" si="318">R237+S237</f>
        <v>0</v>
      </c>
    </row>
    <row r="238" spans="1:20" s="1" customFormat="1" ht="25.5" hidden="1" x14ac:dyDescent="0.25">
      <c r="A238" s="72"/>
      <c r="B238" s="154" t="s">
        <v>367</v>
      </c>
      <c r="C238" s="45" t="s">
        <v>302</v>
      </c>
      <c r="D238" s="45" t="s">
        <v>610</v>
      </c>
      <c r="E238" s="33">
        <v>852</v>
      </c>
      <c r="F238" s="70" t="s">
        <v>359</v>
      </c>
      <c r="G238" s="70" t="s">
        <v>230</v>
      </c>
      <c r="H238" s="70" t="s">
        <v>375</v>
      </c>
      <c r="I238" s="70" t="s">
        <v>368</v>
      </c>
      <c r="J238" s="71">
        <f>J239</f>
        <v>0</v>
      </c>
      <c r="K238" s="71">
        <f t="shared" ref="K238:T238" si="319">K239</f>
        <v>563000</v>
      </c>
      <c r="L238" s="71">
        <f t="shared" si="319"/>
        <v>563000</v>
      </c>
      <c r="M238" s="71">
        <f t="shared" si="319"/>
        <v>0</v>
      </c>
      <c r="N238" s="71">
        <f t="shared" si="319"/>
        <v>563000</v>
      </c>
      <c r="O238" s="71">
        <f t="shared" si="319"/>
        <v>0</v>
      </c>
      <c r="P238" s="71">
        <f t="shared" si="319"/>
        <v>563000</v>
      </c>
      <c r="Q238" s="71">
        <f t="shared" si="319"/>
        <v>0</v>
      </c>
      <c r="R238" s="71">
        <f t="shared" si="319"/>
        <v>563000</v>
      </c>
      <c r="S238" s="71">
        <f t="shared" si="319"/>
        <v>0</v>
      </c>
      <c r="T238" s="71">
        <f t="shared" si="319"/>
        <v>563000</v>
      </c>
    </row>
    <row r="239" spans="1:20" s="1" customFormat="1" ht="38.25" hidden="1" x14ac:dyDescent="0.25">
      <c r="A239" s="72"/>
      <c r="B239" s="154" t="s">
        <v>369</v>
      </c>
      <c r="C239" s="45" t="s">
        <v>302</v>
      </c>
      <c r="D239" s="45" t="s">
        <v>610</v>
      </c>
      <c r="E239" s="33">
        <v>852</v>
      </c>
      <c r="F239" s="70" t="s">
        <v>359</v>
      </c>
      <c r="G239" s="70" t="s">
        <v>230</v>
      </c>
      <c r="H239" s="70" t="s">
        <v>375</v>
      </c>
      <c r="I239" s="70" t="s">
        <v>370</v>
      </c>
      <c r="J239" s="71"/>
      <c r="K239" s="71">
        <f>863000-300000</f>
        <v>563000</v>
      </c>
      <c r="L239" s="71">
        <f t="shared" si="300"/>
        <v>563000</v>
      </c>
      <c r="M239" s="71"/>
      <c r="N239" s="71">
        <f t="shared" ref="N239" si="320">L239+M239</f>
        <v>563000</v>
      </c>
      <c r="O239" s="71"/>
      <c r="P239" s="71">
        <f t="shared" ref="P239" si="321">N239+O239</f>
        <v>563000</v>
      </c>
      <c r="Q239" s="71"/>
      <c r="R239" s="71">
        <f t="shared" ref="R239" si="322">P239+Q239</f>
        <v>563000</v>
      </c>
      <c r="S239" s="71"/>
      <c r="T239" s="71">
        <f t="shared" ref="T239" si="323">R239+S239</f>
        <v>563000</v>
      </c>
    </row>
    <row r="240" spans="1:20" s="1" customFormat="1" ht="12.75" hidden="1" customHeight="1" x14ac:dyDescent="0.25">
      <c r="A240" s="224" t="s">
        <v>380</v>
      </c>
      <c r="B240" s="224"/>
      <c r="C240" s="143" t="s">
        <v>302</v>
      </c>
      <c r="D240" s="45" t="s">
        <v>610</v>
      </c>
      <c r="E240" s="33">
        <v>852</v>
      </c>
      <c r="F240" s="70" t="s">
        <v>359</v>
      </c>
      <c r="G240" s="70" t="s">
        <v>230</v>
      </c>
      <c r="H240" s="70" t="s">
        <v>381</v>
      </c>
      <c r="I240" s="70"/>
      <c r="J240" s="71">
        <f>J241+J243</f>
        <v>15920</v>
      </c>
      <c r="K240" s="71">
        <f t="shared" ref="K240:T240" si="324">K241+K243</f>
        <v>0</v>
      </c>
      <c r="L240" s="71">
        <f t="shared" si="324"/>
        <v>15920</v>
      </c>
      <c r="M240" s="71">
        <f t="shared" si="324"/>
        <v>0</v>
      </c>
      <c r="N240" s="71">
        <f t="shared" si="324"/>
        <v>15920</v>
      </c>
      <c r="O240" s="71">
        <f t="shared" si="324"/>
        <v>0</v>
      </c>
      <c r="P240" s="71">
        <f t="shared" si="324"/>
        <v>15920</v>
      </c>
      <c r="Q240" s="71">
        <f t="shared" si="324"/>
        <v>0</v>
      </c>
      <c r="R240" s="71">
        <f t="shared" si="324"/>
        <v>15920</v>
      </c>
      <c r="S240" s="71">
        <f t="shared" si="324"/>
        <v>0</v>
      </c>
      <c r="T240" s="71">
        <f t="shared" si="324"/>
        <v>15920</v>
      </c>
    </row>
    <row r="241" spans="1:20" s="1" customFormat="1" hidden="1" x14ac:dyDescent="0.25">
      <c r="A241" s="72"/>
      <c r="B241" s="154" t="s">
        <v>376</v>
      </c>
      <c r="C241" s="45" t="s">
        <v>302</v>
      </c>
      <c r="D241" s="45" t="s">
        <v>610</v>
      </c>
      <c r="E241" s="33">
        <v>852</v>
      </c>
      <c r="F241" s="70" t="s">
        <v>359</v>
      </c>
      <c r="G241" s="70" t="s">
        <v>230</v>
      </c>
      <c r="H241" s="70" t="s">
        <v>381</v>
      </c>
      <c r="I241" s="70" t="s">
        <v>377</v>
      </c>
      <c r="J241" s="71">
        <f t="shared" ref="J241:T241" si="325">J242</f>
        <v>15920</v>
      </c>
      <c r="K241" s="71">
        <f t="shared" si="325"/>
        <v>-15920</v>
      </c>
      <c r="L241" s="71">
        <f t="shared" si="325"/>
        <v>0</v>
      </c>
      <c r="M241" s="71">
        <f t="shared" si="325"/>
        <v>0</v>
      </c>
      <c r="N241" s="71">
        <f t="shared" si="325"/>
        <v>0</v>
      </c>
      <c r="O241" s="71">
        <f t="shared" si="325"/>
        <v>0</v>
      </c>
      <c r="P241" s="71">
        <f t="shared" si="325"/>
        <v>0</v>
      </c>
      <c r="Q241" s="71">
        <f t="shared" si="325"/>
        <v>0</v>
      </c>
      <c r="R241" s="71">
        <f t="shared" si="325"/>
        <v>0</v>
      </c>
      <c r="S241" s="71">
        <f t="shared" si="325"/>
        <v>0</v>
      </c>
      <c r="T241" s="71">
        <f t="shared" si="325"/>
        <v>0</v>
      </c>
    </row>
    <row r="242" spans="1:20" s="1" customFormat="1" ht="25.5" hidden="1" x14ac:dyDescent="0.25">
      <c r="A242" s="72"/>
      <c r="B242" s="154" t="s">
        <v>382</v>
      </c>
      <c r="C242" s="45" t="s">
        <v>302</v>
      </c>
      <c r="D242" s="45" t="s">
        <v>610</v>
      </c>
      <c r="E242" s="33">
        <v>852</v>
      </c>
      <c r="F242" s="70" t="s">
        <v>359</v>
      </c>
      <c r="G242" s="70" t="s">
        <v>230</v>
      </c>
      <c r="H242" s="70" t="s">
        <v>381</v>
      </c>
      <c r="I242" s="70" t="s">
        <v>383</v>
      </c>
      <c r="J242" s="71">
        <v>15920</v>
      </c>
      <c r="K242" s="71">
        <v>-15920</v>
      </c>
      <c r="L242" s="71">
        <f t="shared" si="300"/>
        <v>0</v>
      </c>
      <c r="M242" s="71"/>
      <c r="N242" s="71">
        <f t="shared" ref="N242" si="326">L242+M242</f>
        <v>0</v>
      </c>
      <c r="O242" s="71"/>
      <c r="P242" s="71">
        <f t="shared" ref="P242" si="327">N242+O242</f>
        <v>0</v>
      </c>
      <c r="Q242" s="71"/>
      <c r="R242" s="71">
        <f t="shared" ref="R242" si="328">P242+Q242</f>
        <v>0</v>
      </c>
      <c r="S242" s="71"/>
      <c r="T242" s="71">
        <f t="shared" ref="T242" si="329">R242+S242</f>
        <v>0</v>
      </c>
    </row>
    <row r="243" spans="1:20" s="1" customFormat="1" ht="12.75" hidden="1" customHeight="1" x14ac:dyDescent="0.25">
      <c r="A243" s="72"/>
      <c r="B243" s="154" t="s">
        <v>367</v>
      </c>
      <c r="C243" s="45" t="s">
        <v>302</v>
      </c>
      <c r="D243" s="45" t="s">
        <v>610</v>
      </c>
      <c r="E243" s="33">
        <v>852</v>
      </c>
      <c r="F243" s="70" t="s">
        <v>359</v>
      </c>
      <c r="G243" s="70" t="s">
        <v>230</v>
      </c>
      <c r="H243" s="70" t="s">
        <v>381</v>
      </c>
      <c r="I243" s="70" t="s">
        <v>368</v>
      </c>
      <c r="J243" s="71">
        <f>J244</f>
        <v>0</v>
      </c>
      <c r="K243" s="71">
        <f t="shared" ref="K243:T243" si="330">K244</f>
        <v>15920</v>
      </c>
      <c r="L243" s="71">
        <f t="shared" si="330"/>
        <v>15920</v>
      </c>
      <c r="M243" s="71">
        <f t="shared" si="330"/>
        <v>0</v>
      </c>
      <c r="N243" s="71">
        <f t="shared" si="330"/>
        <v>15920</v>
      </c>
      <c r="O243" s="71">
        <f t="shared" si="330"/>
        <v>0</v>
      </c>
      <c r="P243" s="71">
        <f t="shared" si="330"/>
        <v>15920</v>
      </c>
      <c r="Q243" s="71">
        <f t="shared" si="330"/>
        <v>0</v>
      </c>
      <c r="R243" s="71">
        <f t="shared" si="330"/>
        <v>15920</v>
      </c>
      <c r="S243" s="71">
        <f t="shared" si="330"/>
        <v>0</v>
      </c>
      <c r="T243" s="71">
        <f t="shared" si="330"/>
        <v>15920</v>
      </c>
    </row>
    <row r="244" spans="1:20" s="1" customFormat="1" ht="12.75" hidden="1" customHeight="1" x14ac:dyDescent="0.25">
      <c r="A244" s="72"/>
      <c r="B244" s="154" t="s">
        <v>369</v>
      </c>
      <c r="C244" s="45" t="s">
        <v>302</v>
      </c>
      <c r="D244" s="45" t="s">
        <v>610</v>
      </c>
      <c r="E244" s="33">
        <v>852</v>
      </c>
      <c r="F244" s="70" t="s">
        <v>359</v>
      </c>
      <c r="G244" s="70" t="s">
        <v>230</v>
      </c>
      <c r="H244" s="70" t="s">
        <v>381</v>
      </c>
      <c r="I244" s="70" t="s">
        <v>370</v>
      </c>
      <c r="J244" s="71"/>
      <c r="K244" s="71">
        <f>15920</f>
        <v>15920</v>
      </c>
      <c r="L244" s="71">
        <f t="shared" si="300"/>
        <v>15920</v>
      </c>
      <c r="M244" s="71"/>
      <c r="N244" s="71">
        <f t="shared" ref="N244" si="331">L244+M244</f>
        <v>15920</v>
      </c>
      <c r="O244" s="71"/>
      <c r="P244" s="71">
        <f t="shared" ref="P244" si="332">N244+O244</f>
        <v>15920</v>
      </c>
      <c r="Q244" s="71"/>
      <c r="R244" s="71">
        <f t="shared" ref="R244" si="333">P244+Q244</f>
        <v>15920</v>
      </c>
      <c r="S244" s="71"/>
      <c r="T244" s="71">
        <f t="shared" ref="T244" si="334">R244+S244</f>
        <v>15920</v>
      </c>
    </row>
    <row r="245" spans="1:20" s="1" customFormat="1" ht="12.75" hidden="1" customHeight="1" x14ac:dyDescent="0.25">
      <c r="A245" s="224" t="s">
        <v>386</v>
      </c>
      <c r="B245" s="224"/>
      <c r="C245" s="45" t="s">
        <v>302</v>
      </c>
      <c r="D245" s="45" t="s">
        <v>610</v>
      </c>
      <c r="E245" s="33">
        <v>852</v>
      </c>
      <c r="F245" s="45" t="s">
        <v>359</v>
      </c>
      <c r="G245" s="70" t="s">
        <v>230</v>
      </c>
      <c r="H245" s="45" t="s">
        <v>387</v>
      </c>
      <c r="I245" s="70"/>
      <c r="J245" s="71">
        <f t="shared" ref="J245:T246" si="335">J246</f>
        <v>1685000</v>
      </c>
      <c r="K245" s="71">
        <f t="shared" si="335"/>
        <v>0</v>
      </c>
      <c r="L245" s="71">
        <f t="shared" si="335"/>
        <v>0</v>
      </c>
      <c r="M245" s="71">
        <f t="shared" si="335"/>
        <v>200000</v>
      </c>
      <c r="N245" s="71">
        <f t="shared" si="335"/>
        <v>200000</v>
      </c>
      <c r="O245" s="71">
        <f t="shared" si="335"/>
        <v>0</v>
      </c>
      <c r="P245" s="71">
        <f t="shared" si="335"/>
        <v>200000</v>
      </c>
      <c r="Q245" s="71">
        <f t="shared" si="335"/>
        <v>0</v>
      </c>
      <c r="R245" s="71">
        <f t="shared" si="335"/>
        <v>200000</v>
      </c>
      <c r="S245" s="71">
        <f t="shared" si="335"/>
        <v>0</v>
      </c>
      <c r="T245" s="71">
        <f t="shared" si="335"/>
        <v>200000</v>
      </c>
    </row>
    <row r="246" spans="1:20" s="1" customFormat="1" ht="12.75" hidden="1" customHeight="1" x14ac:dyDescent="0.25">
      <c r="A246" s="154"/>
      <c r="B246" s="154" t="s">
        <v>367</v>
      </c>
      <c r="C246" s="45" t="s">
        <v>302</v>
      </c>
      <c r="D246" s="45" t="s">
        <v>610</v>
      </c>
      <c r="E246" s="33">
        <v>852</v>
      </c>
      <c r="F246" s="70" t="s">
        <v>359</v>
      </c>
      <c r="G246" s="70" t="s">
        <v>230</v>
      </c>
      <c r="H246" s="45" t="s">
        <v>387</v>
      </c>
      <c r="I246" s="70" t="s">
        <v>368</v>
      </c>
      <c r="J246" s="71">
        <f t="shared" si="335"/>
        <v>1685000</v>
      </c>
      <c r="K246" s="71">
        <f t="shared" si="335"/>
        <v>0</v>
      </c>
      <c r="L246" s="71">
        <f t="shared" si="335"/>
        <v>0</v>
      </c>
      <c r="M246" s="71">
        <f t="shared" si="335"/>
        <v>200000</v>
      </c>
      <c r="N246" s="71">
        <f t="shared" si="335"/>
        <v>200000</v>
      </c>
      <c r="O246" s="71">
        <f t="shared" si="335"/>
        <v>0</v>
      </c>
      <c r="P246" s="71">
        <f t="shared" si="335"/>
        <v>200000</v>
      </c>
      <c r="Q246" s="71">
        <f t="shared" si="335"/>
        <v>0</v>
      </c>
      <c r="R246" s="71">
        <f t="shared" si="335"/>
        <v>200000</v>
      </c>
      <c r="S246" s="71">
        <f t="shared" si="335"/>
        <v>0</v>
      </c>
      <c r="T246" s="71">
        <f t="shared" si="335"/>
        <v>200000</v>
      </c>
    </row>
    <row r="247" spans="1:20" s="1" customFormat="1" ht="12.75" hidden="1" customHeight="1" x14ac:dyDescent="0.25">
      <c r="A247" s="160"/>
      <c r="B247" s="160" t="s">
        <v>390</v>
      </c>
      <c r="C247" s="45" t="s">
        <v>302</v>
      </c>
      <c r="D247" s="45" t="s">
        <v>610</v>
      </c>
      <c r="E247" s="33">
        <v>852</v>
      </c>
      <c r="F247" s="70" t="s">
        <v>359</v>
      </c>
      <c r="G247" s="70" t="s">
        <v>230</v>
      </c>
      <c r="H247" s="45" t="s">
        <v>387</v>
      </c>
      <c r="I247" s="70" t="s">
        <v>391</v>
      </c>
      <c r="J247" s="71">
        <v>1685000</v>
      </c>
      <c r="K247" s="71"/>
      <c r="L247" s="71">
        <v>0</v>
      </c>
      <c r="M247" s="71">
        <v>200000</v>
      </c>
      <c r="N247" s="71">
        <f t="shared" ref="N247" si="336">L247+M247</f>
        <v>200000</v>
      </c>
      <c r="O247" s="71"/>
      <c r="P247" s="71">
        <f t="shared" ref="P247" si="337">N247+O247</f>
        <v>200000</v>
      </c>
      <c r="Q247" s="71"/>
      <c r="R247" s="71">
        <f t="shared" ref="R247" si="338">P247+Q247</f>
        <v>200000</v>
      </c>
      <c r="S247" s="71"/>
      <c r="T247" s="71">
        <f t="shared" ref="T247" si="339">R247+S247</f>
        <v>200000</v>
      </c>
    </row>
    <row r="248" spans="1:20" s="1" customFormat="1" ht="12.75" hidden="1" customHeight="1" x14ac:dyDescent="0.25">
      <c r="A248" s="224" t="s">
        <v>392</v>
      </c>
      <c r="B248" s="224"/>
      <c r="C248" s="45" t="s">
        <v>302</v>
      </c>
      <c r="D248" s="45" t="s">
        <v>610</v>
      </c>
      <c r="E248" s="33">
        <v>852</v>
      </c>
      <c r="F248" s="45" t="s">
        <v>359</v>
      </c>
      <c r="G248" s="45" t="s">
        <v>230</v>
      </c>
      <c r="H248" s="45" t="s">
        <v>393</v>
      </c>
      <c r="I248" s="70"/>
      <c r="J248" s="71">
        <f t="shared" ref="J248:T249" si="340">J249</f>
        <v>0</v>
      </c>
      <c r="K248" s="71">
        <f t="shared" si="340"/>
        <v>0</v>
      </c>
      <c r="L248" s="71">
        <f t="shared" si="340"/>
        <v>0</v>
      </c>
      <c r="M248" s="71">
        <f t="shared" si="340"/>
        <v>100000</v>
      </c>
      <c r="N248" s="71">
        <f t="shared" si="340"/>
        <v>100000</v>
      </c>
      <c r="O248" s="71">
        <f t="shared" si="340"/>
        <v>0</v>
      </c>
      <c r="P248" s="71">
        <f t="shared" si="340"/>
        <v>100000</v>
      </c>
      <c r="Q248" s="71">
        <f t="shared" si="340"/>
        <v>0</v>
      </c>
      <c r="R248" s="71">
        <f t="shared" si="340"/>
        <v>100000</v>
      </c>
      <c r="S248" s="71">
        <f t="shared" si="340"/>
        <v>0</v>
      </c>
      <c r="T248" s="71">
        <f t="shared" si="340"/>
        <v>100000</v>
      </c>
    </row>
    <row r="249" spans="1:20" s="1" customFormat="1" ht="12.75" hidden="1" customHeight="1" x14ac:dyDescent="0.25">
      <c r="A249" s="154"/>
      <c r="B249" s="154" t="s">
        <v>367</v>
      </c>
      <c r="C249" s="45" t="s">
        <v>302</v>
      </c>
      <c r="D249" s="45" t="s">
        <v>610</v>
      </c>
      <c r="E249" s="33">
        <v>852</v>
      </c>
      <c r="F249" s="70" t="s">
        <v>359</v>
      </c>
      <c r="G249" s="70" t="s">
        <v>230</v>
      </c>
      <c r="H249" s="45" t="s">
        <v>393</v>
      </c>
      <c r="I249" s="70" t="s">
        <v>368</v>
      </c>
      <c r="J249" s="71">
        <f t="shared" si="340"/>
        <v>0</v>
      </c>
      <c r="K249" s="71">
        <f t="shared" si="340"/>
        <v>0</v>
      </c>
      <c r="L249" s="71">
        <f t="shared" si="340"/>
        <v>0</v>
      </c>
      <c r="M249" s="71">
        <f t="shared" si="340"/>
        <v>100000</v>
      </c>
      <c r="N249" s="71">
        <f t="shared" si="340"/>
        <v>100000</v>
      </c>
      <c r="O249" s="71">
        <f t="shared" si="340"/>
        <v>0</v>
      </c>
      <c r="P249" s="71">
        <f t="shared" si="340"/>
        <v>100000</v>
      </c>
      <c r="Q249" s="71">
        <f t="shared" si="340"/>
        <v>0</v>
      </c>
      <c r="R249" s="71">
        <f t="shared" si="340"/>
        <v>100000</v>
      </c>
      <c r="S249" s="71">
        <f t="shared" si="340"/>
        <v>0</v>
      </c>
      <c r="T249" s="71">
        <f t="shared" si="340"/>
        <v>100000</v>
      </c>
    </row>
    <row r="250" spans="1:20" s="1" customFormat="1" hidden="1" x14ac:dyDescent="0.25">
      <c r="A250" s="160"/>
      <c r="B250" s="160" t="s">
        <v>390</v>
      </c>
      <c r="C250" s="45" t="s">
        <v>302</v>
      </c>
      <c r="D250" s="45" t="s">
        <v>610</v>
      </c>
      <c r="E250" s="33">
        <v>852</v>
      </c>
      <c r="F250" s="70" t="s">
        <v>359</v>
      </c>
      <c r="G250" s="70" t="s">
        <v>230</v>
      </c>
      <c r="H250" s="45" t="s">
        <v>393</v>
      </c>
      <c r="I250" s="70" t="s">
        <v>391</v>
      </c>
      <c r="J250" s="71"/>
      <c r="K250" s="71"/>
      <c r="L250" s="71"/>
      <c r="M250" s="71">
        <v>100000</v>
      </c>
      <c r="N250" s="71">
        <f t="shared" ref="N250" si="341">L250+M250</f>
        <v>100000</v>
      </c>
      <c r="O250" s="71"/>
      <c r="P250" s="71">
        <f t="shared" ref="P250" si="342">N250+O250</f>
        <v>100000</v>
      </c>
      <c r="Q250" s="71"/>
      <c r="R250" s="71">
        <f t="shared" ref="R250" si="343">P250+Q250</f>
        <v>100000</v>
      </c>
      <c r="S250" s="71"/>
      <c r="T250" s="71">
        <f t="shared" ref="T250" si="344">R250+S250</f>
        <v>100000</v>
      </c>
    </row>
    <row r="251" spans="1:20" s="69" customFormat="1" ht="12.75" customHeight="1" x14ac:dyDescent="0.25">
      <c r="A251" s="228" t="s">
        <v>394</v>
      </c>
      <c r="B251" s="228"/>
      <c r="C251" s="45" t="s">
        <v>302</v>
      </c>
      <c r="D251" s="45" t="s">
        <v>610</v>
      </c>
      <c r="E251" s="33">
        <v>852</v>
      </c>
      <c r="F251" s="67" t="s">
        <v>359</v>
      </c>
      <c r="G251" s="67" t="s">
        <v>302</v>
      </c>
      <c r="H251" s="67"/>
      <c r="I251" s="67"/>
      <c r="J251" s="68">
        <f t="shared" ref="J251:T251" si="345">J252+J278+J289+J306+J310+J325+J328</f>
        <v>85290529.229999989</v>
      </c>
      <c r="K251" s="68">
        <f t="shared" si="345"/>
        <v>-327400</v>
      </c>
      <c r="L251" s="68">
        <f t="shared" si="345"/>
        <v>84963129.229999989</v>
      </c>
      <c r="M251" s="68">
        <f t="shared" si="345"/>
        <v>2563536</v>
      </c>
      <c r="N251" s="68">
        <f t="shared" si="345"/>
        <v>87526665.229999989</v>
      </c>
      <c r="O251" s="68">
        <f t="shared" si="345"/>
        <v>0</v>
      </c>
      <c r="P251" s="68">
        <f t="shared" si="345"/>
        <v>87526665.229999989</v>
      </c>
      <c r="Q251" s="68">
        <f t="shared" si="345"/>
        <v>1450410</v>
      </c>
      <c r="R251" s="68">
        <f t="shared" si="345"/>
        <v>88977075.229999989</v>
      </c>
      <c r="S251" s="68">
        <f t="shared" si="345"/>
        <v>605000</v>
      </c>
      <c r="T251" s="68">
        <f t="shared" si="345"/>
        <v>89582075.229999989</v>
      </c>
    </row>
    <row r="252" spans="1:20" s="1" customFormat="1" ht="12.75" hidden="1" customHeight="1" x14ac:dyDescent="0.25">
      <c r="A252" s="224" t="s">
        <v>395</v>
      </c>
      <c r="B252" s="224"/>
      <c r="C252" s="45" t="s">
        <v>302</v>
      </c>
      <c r="D252" s="45" t="s">
        <v>610</v>
      </c>
      <c r="E252" s="33">
        <v>852</v>
      </c>
      <c r="F252" s="70" t="s">
        <v>359</v>
      </c>
      <c r="G252" s="70" t="s">
        <v>302</v>
      </c>
      <c r="H252" s="70" t="s">
        <v>396</v>
      </c>
      <c r="I252" s="70"/>
      <c r="J252" s="71">
        <f>J253</f>
        <v>14409500</v>
      </c>
      <c r="K252" s="71">
        <f t="shared" ref="K252:T252" si="346">K253</f>
        <v>0</v>
      </c>
      <c r="L252" s="71">
        <f t="shared" si="346"/>
        <v>14409500</v>
      </c>
      <c r="M252" s="71">
        <f t="shared" si="346"/>
        <v>0</v>
      </c>
      <c r="N252" s="71">
        <f t="shared" si="346"/>
        <v>14409500</v>
      </c>
      <c r="O252" s="71">
        <f t="shared" si="346"/>
        <v>0</v>
      </c>
      <c r="P252" s="71">
        <f t="shared" si="346"/>
        <v>14409500</v>
      </c>
      <c r="Q252" s="71">
        <f t="shared" si="346"/>
        <v>0</v>
      </c>
      <c r="R252" s="71">
        <f t="shared" si="346"/>
        <v>14409500</v>
      </c>
      <c r="S252" s="71">
        <f t="shared" si="346"/>
        <v>0</v>
      </c>
      <c r="T252" s="71">
        <f t="shared" si="346"/>
        <v>14409500</v>
      </c>
    </row>
    <row r="253" spans="1:20" s="1" customFormat="1" hidden="1" x14ac:dyDescent="0.25">
      <c r="A253" s="224" t="s">
        <v>363</v>
      </c>
      <c r="B253" s="224"/>
      <c r="C253" s="45" t="s">
        <v>302</v>
      </c>
      <c r="D253" s="45" t="s">
        <v>610</v>
      </c>
      <c r="E253" s="33">
        <v>852</v>
      </c>
      <c r="F253" s="45" t="s">
        <v>359</v>
      </c>
      <c r="G253" s="45" t="s">
        <v>302</v>
      </c>
      <c r="H253" s="45" t="s">
        <v>397</v>
      </c>
      <c r="I253" s="70"/>
      <c r="J253" s="71">
        <f>J254+J257+J260+J263+J266+J269+J272+J275</f>
        <v>14409500</v>
      </c>
      <c r="K253" s="71">
        <f t="shared" ref="K253:T253" si="347">K254+K257+K260+K263+K266+K269+K272+K275</f>
        <v>0</v>
      </c>
      <c r="L253" s="71">
        <f t="shared" si="347"/>
        <v>14409500</v>
      </c>
      <c r="M253" s="71">
        <f t="shared" si="347"/>
        <v>0</v>
      </c>
      <c r="N253" s="71">
        <f t="shared" si="347"/>
        <v>14409500</v>
      </c>
      <c r="O253" s="71">
        <f t="shared" si="347"/>
        <v>0</v>
      </c>
      <c r="P253" s="71">
        <f t="shared" si="347"/>
        <v>14409500</v>
      </c>
      <c r="Q253" s="71">
        <f t="shared" si="347"/>
        <v>0</v>
      </c>
      <c r="R253" s="71">
        <f t="shared" si="347"/>
        <v>14409500</v>
      </c>
      <c r="S253" s="71">
        <f t="shared" si="347"/>
        <v>0</v>
      </c>
      <c r="T253" s="71">
        <f t="shared" si="347"/>
        <v>14409500</v>
      </c>
    </row>
    <row r="254" spans="1:20" s="1" customFormat="1" ht="12.75" hidden="1" customHeight="1" x14ac:dyDescent="0.25">
      <c r="A254" s="224" t="s">
        <v>398</v>
      </c>
      <c r="B254" s="224"/>
      <c r="C254" s="45" t="s">
        <v>302</v>
      </c>
      <c r="D254" s="45" t="s">
        <v>610</v>
      </c>
      <c r="E254" s="33">
        <v>852</v>
      </c>
      <c r="F254" s="45" t="s">
        <v>359</v>
      </c>
      <c r="G254" s="45" t="s">
        <v>302</v>
      </c>
      <c r="H254" s="45" t="s">
        <v>399</v>
      </c>
      <c r="I254" s="70"/>
      <c r="J254" s="71">
        <f t="shared" ref="J254:T255" si="348">J255</f>
        <v>2159400</v>
      </c>
      <c r="K254" s="71">
        <f t="shared" si="348"/>
        <v>0</v>
      </c>
      <c r="L254" s="71">
        <f t="shared" si="348"/>
        <v>2159400</v>
      </c>
      <c r="M254" s="71">
        <f t="shared" si="348"/>
        <v>0</v>
      </c>
      <c r="N254" s="71">
        <f t="shared" si="348"/>
        <v>2159400</v>
      </c>
      <c r="O254" s="71">
        <f t="shared" si="348"/>
        <v>0</v>
      </c>
      <c r="P254" s="71">
        <f t="shared" si="348"/>
        <v>2159400</v>
      </c>
      <c r="Q254" s="71">
        <f t="shared" si="348"/>
        <v>0</v>
      </c>
      <c r="R254" s="71">
        <f t="shared" si="348"/>
        <v>2159400</v>
      </c>
      <c r="S254" s="71">
        <f t="shared" si="348"/>
        <v>0</v>
      </c>
      <c r="T254" s="71">
        <f t="shared" si="348"/>
        <v>2159400</v>
      </c>
    </row>
    <row r="255" spans="1:20" s="1" customFormat="1" ht="12.75" hidden="1" customHeight="1" x14ac:dyDescent="0.25">
      <c r="A255" s="154"/>
      <c r="B255" s="154" t="s">
        <v>367</v>
      </c>
      <c r="C255" s="45" t="s">
        <v>302</v>
      </c>
      <c r="D255" s="45" t="s">
        <v>610</v>
      </c>
      <c r="E255" s="33">
        <v>852</v>
      </c>
      <c r="F255" s="70" t="s">
        <v>359</v>
      </c>
      <c r="G255" s="45" t="s">
        <v>302</v>
      </c>
      <c r="H255" s="45" t="s">
        <v>399</v>
      </c>
      <c r="I255" s="70" t="s">
        <v>368</v>
      </c>
      <c r="J255" s="71">
        <f t="shared" si="348"/>
        <v>2159400</v>
      </c>
      <c r="K255" s="71">
        <f t="shared" si="348"/>
        <v>0</v>
      </c>
      <c r="L255" s="71">
        <f t="shared" si="348"/>
        <v>2159400</v>
      </c>
      <c r="M255" s="71">
        <f t="shared" si="348"/>
        <v>0</v>
      </c>
      <c r="N255" s="71">
        <f t="shared" si="348"/>
        <v>2159400</v>
      </c>
      <c r="O255" s="71">
        <f t="shared" si="348"/>
        <v>0</v>
      </c>
      <c r="P255" s="71">
        <f t="shared" si="348"/>
        <v>2159400</v>
      </c>
      <c r="Q255" s="71">
        <f t="shared" si="348"/>
        <v>0</v>
      </c>
      <c r="R255" s="71">
        <f t="shared" si="348"/>
        <v>2159400</v>
      </c>
      <c r="S255" s="71">
        <f t="shared" si="348"/>
        <v>0</v>
      </c>
      <c r="T255" s="71">
        <f t="shared" si="348"/>
        <v>2159400</v>
      </c>
    </row>
    <row r="256" spans="1:20" s="1" customFormat="1" ht="38.25" hidden="1" x14ac:dyDescent="0.25">
      <c r="A256" s="154"/>
      <c r="B256" s="154" t="s">
        <v>369</v>
      </c>
      <c r="C256" s="45" t="s">
        <v>302</v>
      </c>
      <c r="D256" s="45" t="s">
        <v>610</v>
      </c>
      <c r="E256" s="33">
        <v>852</v>
      </c>
      <c r="F256" s="70" t="s">
        <v>359</v>
      </c>
      <c r="G256" s="45" t="s">
        <v>302</v>
      </c>
      <c r="H256" s="45" t="s">
        <v>399</v>
      </c>
      <c r="I256" s="70" t="s">
        <v>370</v>
      </c>
      <c r="J256" s="71">
        <f>2159402-2</f>
        <v>2159400</v>
      </c>
      <c r="K256" s="71"/>
      <c r="L256" s="71">
        <f t="shared" si="300"/>
        <v>2159400</v>
      </c>
      <c r="M256" s="71"/>
      <c r="N256" s="71">
        <f t="shared" ref="N256" si="349">L256+M256</f>
        <v>2159400</v>
      </c>
      <c r="O256" s="71"/>
      <c r="P256" s="71">
        <f t="shared" ref="P256" si="350">N256+O256</f>
        <v>2159400</v>
      </c>
      <c r="Q256" s="71"/>
      <c r="R256" s="71">
        <f t="shared" ref="R256" si="351">P256+Q256</f>
        <v>2159400</v>
      </c>
      <c r="S256" s="71"/>
      <c r="T256" s="71">
        <f t="shared" ref="T256" si="352">R256+S256</f>
        <v>2159400</v>
      </c>
    </row>
    <row r="257" spans="1:20" s="1" customFormat="1" ht="12.75" hidden="1" customHeight="1" x14ac:dyDescent="0.25">
      <c r="A257" s="224" t="s">
        <v>400</v>
      </c>
      <c r="B257" s="224"/>
      <c r="C257" s="45" t="s">
        <v>302</v>
      </c>
      <c r="D257" s="45" t="s">
        <v>610</v>
      </c>
      <c r="E257" s="33">
        <v>852</v>
      </c>
      <c r="F257" s="45" t="s">
        <v>359</v>
      </c>
      <c r="G257" s="45" t="s">
        <v>302</v>
      </c>
      <c r="H257" s="45" t="s">
        <v>401</v>
      </c>
      <c r="I257" s="70"/>
      <c r="J257" s="71">
        <f t="shared" ref="J257:T258" si="353">J258</f>
        <v>2515700</v>
      </c>
      <c r="K257" s="71">
        <f t="shared" si="353"/>
        <v>0</v>
      </c>
      <c r="L257" s="71">
        <f t="shared" si="353"/>
        <v>2515700</v>
      </c>
      <c r="M257" s="71">
        <f t="shared" si="353"/>
        <v>0</v>
      </c>
      <c r="N257" s="71">
        <f t="shared" si="353"/>
        <v>2515700</v>
      </c>
      <c r="O257" s="71">
        <f t="shared" si="353"/>
        <v>0</v>
      </c>
      <c r="P257" s="71">
        <f t="shared" si="353"/>
        <v>2515700</v>
      </c>
      <c r="Q257" s="71">
        <f t="shared" si="353"/>
        <v>0</v>
      </c>
      <c r="R257" s="71">
        <f t="shared" si="353"/>
        <v>2515700</v>
      </c>
      <c r="S257" s="71">
        <f t="shared" si="353"/>
        <v>0</v>
      </c>
      <c r="T257" s="71">
        <f t="shared" si="353"/>
        <v>2515700</v>
      </c>
    </row>
    <row r="258" spans="1:20" s="1" customFormat="1" ht="12.75" hidden="1" customHeight="1" x14ac:dyDescent="0.25">
      <c r="A258" s="154"/>
      <c r="B258" s="154" t="s">
        <v>367</v>
      </c>
      <c r="C258" s="143" t="s">
        <v>302</v>
      </c>
      <c r="D258" s="45" t="s">
        <v>610</v>
      </c>
      <c r="E258" s="33">
        <v>852</v>
      </c>
      <c r="F258" s="70" t="s">
        <v>359</v>
      </c>
      <c r="G258" s="45" t="s">
        <v>302</v>
      </c>
      <c r="H258" s="45" t="s">
        <v>401</v>
      </c>
      <c r="I258" s="70" t="s">
        <v>368</v>
      </c>
      <c r="J258" s="71">
        <f t="shared" si="353"/>
        <v>2515700</v>
      </c>
      <c r="K258" s="71">
        <f t="shared" si="353"/>
        <v>0</v>
      </c>
      <c r="L258" s="71">
        <f t="shared" si="353"/>
        <v>2515700</v>
      </c>
      <c r="M258" s="71">
        <f t="shared" si="353"/>
        <v>0</v>
      </c>
      <c r="N258" s="71">
        <f t="shared" si="353"/>
        <v>2515700</v>
      </c>
      <c r="O258" s="71">
        <f t="shared" si="353"/>
        <v>0</v>
      </c>
      <c r="P258" s="71">
        <f t="shared" si="353"/>
        <v>2515700</v>
      </c>
      <c r="Q258" s="71">
        <f t="shared" si="353"/>
        <v>0</v>
      </c>
      <c r="R258" s="71">
        <f t="shared" si="353"/>
        <v>2515700</v>
      </c>
      <c r="S258" s="71">
        <f t="shared" si="353"/>
        <v>0</v>
      </c>
      <c r="T258" s="71">
        <f t="shared" si="353"/>
        <v>2515700</v>
      </c>
    </row>
    <row r="259" spans="1:20" s="1" customFormat="1" ht="12.75" hidden="1" customHeight="1" x14ac:dyDescent="0.25">
      <c r="A259" s="154"/>
      <c r="B259" s="154" t="s">
        <v>369</v>
      </c>
      <c r="C259" s="45" t="s">
        <v>302</v>
      </c>
      <c r="D259" s="45" t="s">
        <v>610</v>
      </c>
      <c r="E259" s="33">
        <v>852</v>
      </c>
      <c r="F259" s="70" t="s">
        <v>359</v>
      </c>
      <c r="G259" s="45" t="s">
        <v>302</v>
      </c>
      <c r="H259" s="45" t="s">
        <v>401</v>
      </c>
      <c r="I259" s="70" t="s">
        <v>370</v>
      </c>
      <c r="J259" s="71">
        <f>2461078+54622</f>
        <v>2515700</v>
      </c>
      <c r="K259" s="71"/>
      <c r="L259" s="71">
        <f t="shared" si="300"/>
        <v>2515700</v>
      </c>
      <c r="M259" s="71"/>
      <c r="N259" s="71">
        <f t="shared" ref="N259" si="354">L259+M259</f>
        <v>2515700</v>
      </c>
      <c r="O259" s="71"/>
      <c r="P259" s="71">
        <f t="shared" ref="P259" si="355">N259+O259</f>
        <v>2515700</v>
      </c>
      <c r="Q259" s="71"/>
      <c r="R259" s="71">
        <f t="shared" ref="R259" si="356">P259+Q259</f>
        <v>2515700</v>
      </c>
      <c r="S259" s="71"/>
      <c r="T259" s="71">
        <f t="shared" ref="T259" si="357">R259+S259</f>
        <v>2515700</v>
      </c>
    </row>
    <row r="260" spans="1:20" s="1" customFormat="1" ht="12.75" hidden="1" customHeight="1" x14ac:dyDescent="0.25">
      <c r="A260" s="224" t="s">
        <v>402</v>
      </c>
      <c r="B260" s="224"/>
      <c r="C260" s="45" t="s">
        <v>302</v>
      </c>
      <c r="D260" s="45" t="s">
        <v>610</v>
      </c>
      <c r="E260" s="33">
        <v>852</v>
      </c>
      <c r="F260" s="45" t="s">
        <v>359</v>
      </c>
      <c r="G260" s="45" t="s">
        <v>302</v>
      </c>
      <c r="H260" s="45" t="s">
        <v>403</v>
      </c>
      <c r="I260" s="70"/>
      <c r="J260" s="71">
        <f t="shared" ref="J260:T261" si="358">J261</f>
        <v>1509100</v>
      </c>
      <c r="K260" s="71">
        <f t="shared" si="358"/>
        <v>0</v>
      </c>
      <c r="L260" s="71">
        <f t="shared" si="358"/>
        <v>1509100</v>
      </c>
      <c r="M260" s="71">
        <f t="shared" si="358"/>
        <v>0</v>
      </c>
      <c r="N260" s="71">
        <f t="shared" si="358"/>
        <v>1509100</v>
      </c>
      <c r="O260" s="71">
        <f t="shared" si="358"/>
        <v>0</v>
      </c>
      <c r="P260" s="71">
        <f t="shared" si="358"/>
        <v>1509100</v>
      </c>
      <c r="Q260" s="71">
        <f t="shared" si="358"/>
        <v>0</v>
      </c>
      <c r="R260" s="71">
        <f t="shared" si="358"/>
        <v>1509100</v>
      </c>
      <c r="S260" s="71">
        <f t="shared" si="358"/>
        <v>0</v>
      </c>
      <c r="T260" s="71">
        <f t="shared" si="358"/>
        <v>1509100</v>
      </c>
    </row>
    <row r="261" spans="1:20" s="1" customFormat="1" ht="25.5" hidden="1" x14ac:dyDescent="0.25">
      <c r="A261" s="154"/>
      <c r="B261" s="154" t="s">
        <v>367</v>
      </c>
      <c r="C261" s="45" t="s">
        <v>302</v>
      </c>
      <c r="D261" s="45" t="s">
        <v>610</v>
      </c>
      <c r="E261" s="33">
        <v>852</v>
      </c>
      <c r="F261" s="70" t="s">
        <v>359</v>
      </c>
      <c r="G261" s="45" t="s">
        <v>302</v>
      </c>
      <c r="H261" s="45" t="s">
        <v>403</v>
      </c>
      <c r="I261" s="70" t="s">
        <v>368</v>
      </c>
      <c r="J261" s="71">
        <f t="shared" si="358"/>
        <v>1509100</v>
      </c>
      <c r="K261" s="71">
        <f t="shared" si="358"/>
        <v>0</v>
      </c>
      <c r="L261" s="71">
        <f t="shared" si="358"/>
        <v>1509100</v>
      </c>
      <c r="M261" s="71">
        <f t="shared" si="358"/>
        <v>0</v>
      </c>
      <c r="N261" s="71">
        <f t="shared" si="358"/>
        <v>1509100</v>
      </c>
      <c r="O261" s="71">
        <f t="shared" si="358"/>
        <v>0</v>
      </c>
      <c r="P261" s="71">
        <f t="shared" si="358"/>
        <v>1509100</v>
      </c>
      <c r="Q261" s="71">
        <f t="shared" si="358"/>
        <v>0</v>
      </c>
      <c r="R261" s="71">
        <f t="shared" si="358"/>
        <v>1509100</v>
      </c>
      <c r="S261" s="71">
        <f t="shared" si="358"/>
        <v>0</v>
      </c>
      <c r="T261" s="71">
        <f t="shared" si="358"/>
        <v>1509100</v>
      </c>
    </row>
    <row r="262" spans="1:20" s="1" customFormat="1" ht="12.75" hidden="1" customHeight="1" x14ac:dyDescent="0.25">
      <c r="A262" s="154"/>
      <c r="B262" s="154" t="s">
        <v>369</v>
      </c>
      <c r="C262" s="45" t="s">
        <v>302</v>
      </c>
      <c r="D262" s="45" t="s">
        <v>610</v>
      </c>
      <c r="E262" s="33">
        <v>852</v>
      </c>
      <c r="F262" s="70" t="s">
        <v>359</v>
      </c>
      <c r="G262" s="45" t="s">
        <v>302</v>
      </c>
      <c r="H262" s="45" t="s">
        <v>403</v>
      </c>
      <c r="I262" s="70" t="s">
        <v>370</v>
      </c>
      <c r="J262" s="71">
        <f>1454139+54961</f>
        <v>1509100</v>
      </c>
      <c r="K262" s="71"/>
      <c r="L262" s="71">
        <f t="shared" si="300"/>
        <v>1509100</v>
      </c>
      <c r="M262" s="71"/>
      <c r="N262" s="71">
        <f t="shared" ref="N262" si="359">L262+M262</f>
        <v>1509100</v>
      </c>
      <c r="O262" s="71"/>
      <c r="P262" s="71">
        <f t="shared" ref="P262" si="360">N262+O262</f>
        <v>1509100</v>
      </c>
      <c r="Q262" s="71"/>
      <c r="R262" s="71">
        <f t="shared" ref="R262" si="361">P262+Q262</f>
        <v>1509100</v>
      </c>
      <c r="S262" s="71"/>
      <c r="T262" s="71">
        <f t="shared" ref="T262" si="362">R262+S262</f>
        <v>1509100</v>
      </c>
    </row>
    <row r="263" spans="1:20" s="1" customFormat="1" ht="12.75" hidden="1" customHeight="1" x14ac:dyDescent="0.25">
      <c r="A263" s="224" t="s">
        <v>404</v>
      </c>
      <c r="B263" s="224"/>
      <c r="C263" s="45" t="s">
        <v>302</v>
      </c>
      <c r="D263" s="45" t="s">
        <v>610</v>
      </c>
      <c r="E263" s="33">
        <v>852</v>
      </c>
      <c r="F263" s="45" t="s">
        <v>359</v>
      </c>
      <c r="G263" s="45" t="s">
        <v>302</v>
      </c>
      <c r="H263" s="45" t="s">
        <v>405</v>
      </c>
      <c r="I263" s="70"/>
      <c r="J263" s="71">
        <f t="shared" ref="J263:T264" si="363">J264</f>
        <v>3143300</v>
      </c>
      <c r="K263" s="71">
        <f t="shared" si="363"/>
        <v>0</v>
      </c>
      <c r="L263" s="71">
        <f t="shared" si="363"/>
        <v>3143300</v>
      </c>
      <c r="M263" s="71">
        <f t="shared" si="363"/>
        <v>0</v>
      </c>
      <c r="N263" s="71">
        <f t="shared" si="363"/>
        <v>3143300</v>
      </c>
      <c r="O263" s="71">
        <f t="shared" si="363"/>
        <v>0</v>
      </c>
      <c r="P263" s="71">
        <f t="shared" si="363"/>
        <v>3143300</v>
      </c>
      <c r="Q263" s="71">
        <f t="shared" si="363"/>
        <v>0</v>
      </c>
      <c r="R263" s="71">
        <f t="shared" si="363"/>
        <v>3143300</v>
      </c>
      <c r="S263" s="71">
        <f t="shared" si="363"/>
        <v>0</v>
      </c>
      <c r="T263" s="71">
        <f t="shared" si="363"/>
        <v>3143300</v>
      </c>
    </row>
    <row r="264" spans="1:20" s="1" customFormat="1" ht="12.75" hidden="1" customHeight="1" x14ac:dyDescent="0.25">
      <c r="A264" s="154"/>
      <c r="B264" s="154" t="s">
        <v>367</v>
      </c>
      <c r="C264" s="45" t="s">
        <v>302</v>
      </c>
      <c r="D264" s="45" t="s">
        <v>610</v>
      </c>
      <c r="E264" s="33">
        <v>852</v>
      </c>
      <c r="F264" s="70" t="s">
        <v>359</v>
      </c>
      <c r="G264" s="45" t="s">
        <v>302</v>
      </c>
      <c r="H264" s="45" t="s">
        <v>405</v>
      </c>
      <c r="I264" s="70" t="s">
        <v>368</v>
      </c>
      <c r="J264" s="71">
        <f t="shared" si="363"/>
        <v>3143300</v>
      </c>
      <c r="K264" s="71">
        <f t="shared" si="363"/>
        <v>0</v>
      </c>
      <c r="L264" s="71">
        <f t="shared" si="363"/>
        <v>3143300</v>
      </c>
      <c r="M264" s="71">
        <f t="shared" si="363"/>
        <v>0</v>
      </c>
      <c r="N264" s="71">
        <f t="shared" si="363"/>
        <v>3143300</v>
      </c>
      <c r="O264" s="71">
        <f t="shared" si="363"/>
        <v>0</v>
      </c>
      <c r="P264" s="71">
        <f t="shared" si="363"/>
        <v>3143300</v>
      </c>
      <c r="Q264" s="71">
        <f t="shared" si="363"/>
        <v>0</v>
      </c>
      <c r="R264" s="71">
        <f t="shared" si="363"/>
        <v>3143300</v>
      </c>
      <c r="S264" s="71">
        <f t="shared" si="363"/>
        <v>0</v>
      </c>
      <c r="T264" s="71">
        <f t="shared" si="363"/>
        <v>3143300</v>
      </c>
    </row>
    <row r="265" spans="1:20" s="1" customFormat="1" ht="12.75" hidden="1" customHeight="1" x14ac:dyDescent="0.25">
      <c r="A265" s="154"/>
      <c r="B265" s="154" t="s">
        <v>369</v>
      </c>
      <c r="C265" s="143" t="s">
        <v>302</v>
      </c>
      <c r="D265" s="45" t="s">
        <v>610</v>
      </c>
      <c r="E265" s="33">
        <v>852</v>
      </c>
      <c r="F265" s="70" t="s">
        <v>359</v>
      </c>
      <c r="G265" s="45" t="s">
        <v>302</v>
      </c>
      <c r="H265" s="45" t="s">
        <v>405</v>
      </c>
      <c r="I265" s="70" t="s">
        <v>370</v>
      </c>
      <c r="J265" s="71">
        <f>3272821-129521</f>
        <v>3143300</v>
      </c>
      <c r="K265" s="71"/>
      <c r="L265" s="71">
        <f t="shared" si="300"/>
        <v>3143300</v>
      </c>
      <c r="M265" s="71"/>
      <c r="N265" s="71">
        <f t="shared" ref="N265" si="364">L265+M265</f>
        <v>3143300</v>
      </c>
      <c r="O265" s="71"/>
      <c r="P265" s="71">
        <f t="shared" ref="P265" si="365">N265+O265</f>
        <v>3143300</v>
      </c>
      <c r="Q265" s="71"/>
      <c r="R265" s="71">
        <f t="shared" ref="R265" si="366">P265+Q265</f>
        <v>3143300</v>
      </c>
      <c r="S265" s="71"/>
      <c r="T265" s="71">
        <f t="shared" ref="T265" si="367">R265+S265</f>
        <v>3143300</v>
      </c>
    </row>
    <row r="266" spans="1:20" s="1" customFormat="1" ht="12.75" hidden="1" customHeight="1" x14ac:dyDescent="0.25">
      <c r="A266" s="224" t="s">
        <v>406</v>
      </c>
      <c r="B266" s="224"/>
      <c r="C266" s="45" t="s">
        <v>302</v>
      </c>
      <c r="D266" s="45" t="s">
        <v>610</v>
      </c>
      <c r="E266" s="33">
        <v>852</v>
      </c>
      <c r="F266" s="45" t="s">
        <v>359</v>
      </c>
      <c r="G266" s="45" t="s">
        <v>302</v>
      </c>
      <c r="H266" s="45" t="s">
        <v>407</v>
      </c>
      <c r="I266" s="70"/>
      <c r="J266" s="71">
        <f t="shared" ref="J266:T267" si="368">J267</f>
        <v>1445900</v>
      </c>
      <c r="K266" s="71">
        <f t="shared" si="368"/>
        <v>0</v>
      </c>
      <c r="L266" s="71">
        <f t="shared" si="368"/>
        <v>1445900</v>
      </c>
      <c r="M266" s="71">
        <f t="shared" si="368"/>
        <v>0</v>
      </c>
      <c r="N266" s="71">
        <f t="shared" si="368"/>
        <v>1445900</v>
      </c>
      <c r="O266" s="71">
        <f t="shared" si="368"/>
        <v>0</v>
      </c>
      <c r="P266" s="71">
        <f t="shared" si="368"/>
        <v>1445900</v>
      </c>
      <c r="Q266" s="71">
        <f t="shared" si="368"/>
        <v>0</v>
      </c>
      <c r="R266" s="71">
        <f t="shared" si="368"/>
        <v>1445900</v>
      </c>
      <c r="S266" s="71">
        <f t="shared" si="368"/>
        <v>0</v>
      </c>
      <c r="T266" s="71">
        <f t="shared" si="368"/>
        <v>1445900</v>
      </c>
    </row>
    <row r="267" spans="1:20" s="1" customFormat="1" ht="25.5" hidden="1" x14ac:dyDescent="0.25">
      <c r="A267" s="154"/>
      <c r="B267" s="154" t="s">
        <v>367</v>
      </c>
      <c r="C267" s="45" t="s">
        <v>302</v>
      </c>
      <c r="D267" s="45" t="s">
        <v>610</v>
      </c>
      <c r="E267" s="33">
        <v>852</v>
      </c>
      <c r="F267" s="70" t="s">
        <v>359</v>
      </c>
      <c r="G267" s="45" t="s">
        <v>302</v>
      </c>
      <c r="H267" s="45" t="s">
        <v>407</v>
      </c>
      <c r="I267" s="70" t="s">
        <v>368</v>
      </c>
      <c r="J267" s="71">
        <f t="shared" si="368"/>
        <v>1445900</v>
      </c>
      <c r="K267" s="71">
        <f t="shared" si="368"/>
        <v>0</v>
      </c>
      <c r="L267" s="71">
        <f t="shared" si="368"/>
        <v>1445900</v>
      </c>
      <c r="M267" s="71">
        <f t="shared" si="368"/>
        <v>0</v>
      </c>
      <c r="N267" s="71">
        <f t="shared" si="368"/>
        <v>1445900</v>
      </c>
      <c r="O267" s="71">
        <f t="shared" si="368"/>
        <v>0</v>
      </c>
      <c r="P267" s="71">
        <f t="shared" si="368"/>
        <v>1445900</v>
      </c>
      <c r="Q267" s="71">
        <f t="shared" si="368"/>
        <v>0</v>
      </c>
      <c r="R267" s="71">
        <f t="shared" si="368"/>
        <v>1445900</v>
      </c>
      <c r="S267" s="71">
        <f t="shared" si="368"/>
        <v>0</v>
      </c>
      <c r="T267" s="71">
        <f t="shared" si="368"/>
        <v>1445900</v>
      </c>
    </row>
    <row r="268" spans="1:20" s="1" customFormat="1" ht="12.75" hidden="1" customHeight="1" x14ac:dyDescent="0.25">
      <c r="A268" s="154"/>
      <c r="B268" s="154" t="s">
        <v>369</v>
      </c>
      <c r="C268" s="143" t="s">
        <v>302</v>
      </c>
      <c r="D268" s="45" t="s">
        <v>610</v>
      </c>
      <c r="E268" s="33">
        <v>852</v>
      </c>
      <c r="F268" s="70" t="s">
        <v>359</v>
      </c>
      <c r="G268" s="45" t="s">
        <v>302</v>
      </c>
      <c r="H268" s="45" t="s">
        <v>407</v>
      </c>
      <c r="I268" s="70" t="s">
        <v>370</v>
      </c>
      <c r="J268" s="71">
        <f>1445866+34</f>
        <v>1445900</v>
      </c>
      <c r="K268" s="71"/>
      <c r="L268" s="71">
        <f t="shared" si="300"/>
        <v>1445900</v>
      </c>
      <c r="M268" s="71"/>
      <c r="N268" s="71">
        <f t="shared" ref="N268" si="369">L268+M268</f>
        <v>1445900</v>
      </c>
      <c r="O268" s="71"/>
      <c r="P268" s="71">
        <f t="shared" ref="P268" si="370">N268+O268</f>
        <v>1445900</v>
      </c>
      <c r="Q268" s="71"/>
      <c r="R268" s="71">
        <f t="shared" ref="R268" si="371">P268+Q268</f>
        <v>1445900</v>
      </c>
      <c r="S268" s="71"/>
      <c r="T268" s="71">
        <f t="shared" ref="T268" si="372">R268+S268</f>
        <v>1445900</v>
      </c>
    </row>
    <row r="269" spans="1:20" s="1" customFormat="1" ht="12.75" hidden="1" customHeight="1" x14ac:dyDescent="0.25">
      <c r="A269" s="224" t="s">
        <v>408</v>
      </c>
      <c r="B269" s="224"/>
      <c r="C269" s="45" t="s">
        <v>302</v>
      </c>
      <c r="D269" s="45" t="s">
        <v>610</v>
      </c>
      <c r="E269" s="33">
        <v>852</v>
      </c>
      <c r="F269" s="45" t="s">
        <v>359</v>
      </c>
      <c r="G269" s="45" t="s">
        <v>302</v>
      </c>
      <c r="H269" s="45" t="s">
        <v>409</v>
      </c>
      <c r="I269" s="70"/>
      <c r="J269" s="71">
        <f t="shared" ref="J269:T270" si="373">J270</f>
        <v>1604400</v>
      </c>
      <c r="K269" s="71">
        <f t="shared" si="373"/>
        <v>0</v>
      </c>
      <c r="L269" s="71">
        <f t="shared" si="373"/>
        <v>1604400</v>
      </c>
      <c r="M269" s="71">
        <f t="shared" si="373"/>
        <v>0</v>
      </c>
      <c r="N269" s="71">
        <f t="shared" si="373"/>
        <v>1604400</v>
      </c>
      <c r="O269" s="71">
        <f t="shared" si="373"/>
        <v>0</v>
      </c>
      <c r="P269" s="71">
        <f t="shared" si="373"/>
        <v>1604400</v>
      </c>
      <c r="Q269" s="71">
        <f t="shared" si="373"/>
        <v>0</v>
      </c>
      <c r="R269" s="71">
        <f t="shared" si="373"/>
        <v>1604400</v>
      </c>
      <c r="S269" s="71">
        <f t="shared" si="373"/>
        <v>0</v>
      </c>
      <c r="T269" s="71">
        <f t="shared" si="373"/>
        <v>1604400</v>
      </c>
    </row>
    <row r="270" spans="1:20" s="1" customFormat="1" ht="12.75" hidden="1" customHeight="1" x14ac:dyDescent="0.25">
      <c r="A270" s="154"/>
      <c r="B270" s="154" t="s">
        <v>367</v>
      </c>
      <c r="C270" s="45" t="s">
        <v>302</v>
      </c>
      <c r="D270" s="45" t="s">
        <v>610</v>
      </c>
      <c r="E270" s="33">
        <v>852</v>
      </c>
      <c r="F270" s="70" t="s">
        <v>359</v>
      </c>
      <c r="G270" s="45" t="s">
        <v>302</v>
      </c>
      <c r="H270" s="45" t="s">
        <v>409</v>
      </c>
      <c r="I270" s="70" t="s">
        <v>368</v>
      </c>
      <c r="J270" s="71">
        <f t="shared" si="373"/>
        <v>1604400</v>
      </c>
      <c r="K270" s="71">
        <f t="shared" si="373"/>
        <v>0</v>
      </c>
      <c r="L270" s="71">
        <f t="shared" si="373"/>
        <v>1604400</v>
      </c>
      <c r="M270" s="71">
        <f t="shared" si="373"/>
        <v>0</v>
      </c>
      <c r="N270" s="71">
        <f t="shared" si="373"/>
        <v>1604400</v>
      </c>
      <c r="O270" s="71">
        <f t="shared" si="373"/>
        <v>0</v>
      </c>
      <c r="P270" s="71">
        <f t="shared" si="373"/>
        <v>1604400</v>
      </c>
      <c r="Q270" s="71">
        <f t="shared" si="373"/>
        <v>0</v>
      </c>
      <c r="R270" s="71">
        <f t="shared" si="373"/>
        <v>1604400</v>
      </c>
      <c r="S270" s="71">
        <f t="shared" si="373"/>
        <v>0</v>
      </c>
      <c r="T270" s="71">
        <f t="shared" si="373"/>
        <v>1604400</v>
      </c>
    </row>
    <row r="271" spans="1:20" s="1" customFormat="1" ht="38.25" hidden="1" x14ac:dyDescent="0.25">
      <c r="A271" s="154"/>
      <c r="B271" s="154" t="s">
        <v>369</v>
      </c>
      <c r="C271" s="45" t="s">
        <v>302</v>
      </c>
      <c r="D271" s="45" t="s">
        <v>610</v>
      </c>
      <c r="E271" s="33">
        <v>852</v>
      </c>
      <c r="F271" s="70" t="s">
        <v>359</v>
      </c>
      <c r="G271" s="45" t="s">
        <v>302</v>
      </c>
      <c r="H271" s="45" t="s">
        <v>409</v>
      </c>
      <c r="I271" s="70" t="s">
        <v>370</v>
      </c>
      <c r="J271" s="71">
        <f>1604423-23</f>
        <v>1604400</v>
      </c>
      <c r="K271" s="71"/>
      <c r="L271" s="71">
        <f t="shared" si="300"/>
        <v>1604400</v>
      </c>
      <c r="M271" s="71"/>
      <c r="N271" s="71">
        <f t="shared" ref="N271" si="374">L271+M271</f>
        <v>1604400</v>
      </c>
      <c r="O271" s="71"/>
      <c r="P271" s="71">
        <f t="shared" ref="P271" si="375">N271+O271</f>
        <v>1604400</v>
      </c>
      <c r="Q271" s="71"/>
      <c r="R271" s="71">
        <f t="shared" ref="R271" si="376">P271+Q271</f>
        <v>1604400</v>
      </c>
      <c r="S271" s="71"/>
      <c r="T271" s="71">
        <f t="shared" ref="T271" si="377">R271+S271</f>
        <v>1604400</v>
      </c>
    </row>
    <row r="272" spans="1:20" s="1" customFormat="1" ht="12.75" hidden="1" customHeight="1" x14ac:dyDescent="0.25">
      <c r="A272" s="224" t="s">
        <v>410</v>
      </c>
      <c r="B272" s="224"/>
      <c r="C272" s="45" t="s">
        <v>302</v>
      </c>
      <c r="D272" s="45" t="s">
        <v>610</v>
      </c>
      <c r="E272" s="33">
        <v>852</v>
      </c>
      <c r="F272" s="45" t="s">
        <v>359</v>
      </c>
      <c r="G272" s="45" t="s">
        <v>302</v>
      </c>
      <c r="H272" s="45" t="s">
        <v>411</v>
      </c>
      <c r="I272" s="70"/>
      <c r="J272" s="71">
        <f t="shared" ref="J272:T273" si="378">J273</f>
        <v>1466000</v>
      </c>
      <c r="K272" s="71">
        <f t="shared" si="378"/>
        <v>0</v>
      </c>
      <c r="L272" s="71">
        <f t="shared" si="378"/>
        <v>1466000</v>
      </c>
      <c r="M272" s="71">
        <f t="shared" si="378"/>
        <v>0</v>
      </c>
      <c r="N272" s="71">
        <f t="shared" si="378"/>
        <v>1466000</v>
      </c>
      <c r="O272" s="71">
        <f t="shared" si="378"/>
        <v>0</v>
      </c>
      <c r="P272" s="71">
        <f t="shared" si="378"/>
        <v>1466000</v>
      </c>
      <c r="Q272" s="71">
        <f t="shared" si="378"/>
        <v>0</v>
      </c>
      <c r="R272" s="71">
        <f t="shared" si="378"/>
        <v>1466000</v>
      </c>
      <c r="S272" s="71">
        <f t="shared" si="378"/>
        <v>0</v>
      </c>
      <c r="T272" s="71">
        <f t="shared" si="378"/>
        <v>1466000</v>
      </c>
    </row>
    <row r="273" spans="1:20" s="1" customFormat="1" ht="12.75" hidden="1" customHeight="1" x14ac:dyDescent="0.25">
      <c r="A273" s="154"/>
      <c r="B273" s="154" t="s">
        <v>367</v>
      </c>
      <c r="C273" s="45" t="s">
        <v>302</v>
      </c>
      <c r="D273" s="45" t="s">
        <v>610</v>
      </c>
      <c r="E273" s="33">
        <v>852</v>
      </c>
      <c r="F273" s="70" t="s">
        <v>359</v>
      </c>
      <c r="G273" s="45" t="s">
        <v>302</v>
      </c>
      <c r="H273" s="45" t="s">
        <v>411</v>
      </c>
      <c r="I273" s="70" t="s">
        <v>368</v>
      </c>
      <c r="J273" s="71">
        <f t="shared" si="378"/>
        <v>1466000</v>
      </c>
      <c r="K273" s="71">
        <f t="shared" si="378"/>
        <v>0</v>
      </c>
      <c r="L273" s="71">
        <f t="shared" si="378"/>
        <v>1466000</v>
      </c>
      <c r="M273" s="71">
        <f t="shared" si="378"/>
        <v>0</v>
      </c>
      <c r="N273" s="71">
        <f t="shared" si="378"/>
        <v>1466000</v>
      </c>
      <c r="O273" s="71">
        <f t="shared" si="378"/>
        <v>0</v>
      </c>
      <c r="P273" s="71">
        <f t="shared" si="378"/>
        <v>1466000</v>
      </c>
      <c r="Q273" s="71">
        <f t="shared" si="378"/>
        <v>0</v>
      </c>
      <c r="R273" s="71">
        <f t="shared" si="378"/>
        <v>1466000</v>
      </c>
      <c r="S273" s="71">
        <f t="shared" si="378"/>
        <v>0</v>
      </c>
      <c r="T273" s="71">
        <f t="shared" si="378"/>
        <v>1466000</v>
      </c>
    </row>
    <row r="274" spans="1:20" s="1" customFormat="1" ht="12.75" hidden="1" customHeight="1" x14ac:dyDescent="0.25">
      <c r="A274" s="154"/>
      <c r="B274" s="154" t="s">
        <v>369</v>
      </c>
      <c r="C274" s="45" t="s">
        <v>302</v>
      </c>
      <c r="D274" s="45" t="s">
        <v>610</v>
      </c>
      <c r="E274" s="33">
        <v>852</v>
      </c>
      <c r="F274" s="70" t="s">
        <v>359</v>
      </c>
      <c r="G274" s="45" t="s">
        <v>302</v>
      </c>
      <c r="H274" s="45" t="s">
        <v>411</v>
      </c>
      <c r="I274" s="70" t="s">
        <v>370</v>
      </c>
      <c r="J274" s="71">
        <f>1466064-64</f>
        <v>1466000</v>
      </c>
      <c r="K274" s="71"/>
      <c r="L274" s="71">
        <f t="shared" si="300"/>
        <v>1466000</v>
      </c>
      <c r="M274" s="71"/>
      <c r="N274" s="71">
        <f t="shared" ref="N274" si="379">L274+M274</f>
        <v>1466000</v>
      </c>
      <c r="O274" s="71"/>
      <c r="P274" s="71">
        <f t="shared" ref="P274" si="380">N274+O274</f>
        <v>1466000</v>
      </c>
      <c r="Q274" s="71"/>
      <c r="R274" s="71">
        <f t="shared" ref="R274" si="381">P274+Q274</f>
        <v>1466000</v>
      </c>
      <c r="S274" s="71"/>
      <c r="T274" s="71">
        <f t="shared" ref="T274" si="382">R274+S274</f>
        <v>1466000</v>
      </c>
    </row>
    <row r="275" spans="1:20" s="1" customFormat="1" ht="12.75" hidden="1" customHeight="1" x14ac:dyDescent="0.25">
      <c r="A275" s="224" t="s">
        <v>412</v>
      </c>
      <c r="B275" s="224"/>
      <c r="C275" s="143" t="s">
        <v>302</v>
      </c>
      <c r="D275" s="45" t="s">
        <v>610</v>
      </c>
      <c r="E275" s="33">
        <v>852</v>
      </c>
      <c r="F275" s="45" t="s">
        <v>359</v>
      </c>
      <c r="G275" s="45" t="s">
        <v>302</v>
      </c>
      <c r="H275" s="45" t="s">
        <v>413</v>
      </c>
      <c r="I275" s="70"/>
      <c r="J275" s="71">
        <f t="shared" ref="J275:T276" si="383">J276</f>
        <v>565700</v>
      </c>
      <c r="K275" s="71">
        <f t="shared" si="383"/>
        <v>0</v>
      </c>
      <c r="L275" s="71">
        <f t="shared" si="383"/>
        <v>565700</v>
      </c>
      <c r="M275" s="71">
        <f t="shared" si="383"/>
        <v>0</v>
      </c>
      <c r="N275" s="71">
        <f t="shared" si="383"/>
        <v>565700</v>
      </c>
      <c r="O275" s="71">
        <f t="shared" si="383"/>
        <v>0</v>
      </c>
      <c r="P275" s="71">
        <f t="shared" si="383"/>
        <v>565700</v>
      </c>
      <c r="Q275" s="71">
        <f t="shared" si="383"/>
        <v>0</v>
      </c>
      <c r="R275" s="71">
        <f t="shared" si="383"/>
        <v>565700</v>
      </c>
      <c r="S275" s="71">
        <f t="shared" si="383"/>
        <v>0</v>
      </c>
      <c r="T275" s="71">
        <f t="shared" si="383"/>
        <v>565700</v>
      </c>
    </row>
    <row r="276" spans="1:20" s="1" customFormat="1" ht="25.5" hidden="1" x14ac:dyDescent="0.25">
      <c r="A276" s="154"/>
      <c r="B276" s="154" t="s">
        <v>367</v>
      </c>
      <c r="C276" s="45" t="s">
        <v>302</v>
      </c>
      <c r="D276" s="45" t="s">
        <v>610</v>
      </c>
      <c r="E276" s="33">
        <v>852</v>
      </c>
      <c r="F276" s="70" t="s">
        <v>359</v>
      </c>
      <c r="G276" s="45" t="s">
        <v>302</v>
      </c>
      <c r="H276" s="45" t="s">
        <v>413</v>
      </c>
      <c r="I276" s="70" t="s">
        <v>368</v>
      </c>
      <c r="J276" s="71">
        <f t="shared" si="383"/>
        <v>565700</v>
      </c>
      <c r="K276" s="71">
        <f t="shared" si="383"/>
        <v>0</v>
      </c>
      <c r="L276" s="71">
        <f t="shared" si="383"/>
        <v>565700</v>
      </c>
      <c r="M276" s="71">
        <f t="shared" si="383"/>
        <v>0</v>
      </c>
      <c r="N276" s="71">
        <f t="shared" si="383"/>
        <v>565700</v>
      </c>
      <c r="O276" s="71">
        <f t="shared" si="383"/>
        <v>0</v>
      </c>
      <c r="P276" s="71">
        <f t="shared" si="383"/>
        <v>565700</v>
      </c>
      <c r="Q276" s="71">
        <f t="shared" si="383"/>
        <v>0</v>
      </c>
      <c r="R276" s="71">
        <f t="shared" si="383"/>
        <v>565700</v>
      </c>
      <c r="S276" s="71">
        <f t="shared" si="383"/>
        <v>0</v>
      </c>
      <c r="T276" s="71">
        <f t="shared" si="383"/>
        <v>565700</v>
      </c>
    </row>
    <row r="277" spans="1:20" s="1" customFormat="1" ht="12.75" hidden="1" customHeight="1" x14ac:dyDescent="0.25">
      <c r="A277" s="154"/>
      <c r="B277" s="154" t="s">
        <v>369</v>
      </c>
      <c r="C277" s="45" t="s">
        <v>302</v>
      </c>
      <c r="D277" s="45" t="s">
        <v>610</v>
      </c>
      <c r="E277" s="33">
        <v>852</v>
      </c>
      <c r="F277" s="70" t="s">
        <v>359</v>
      </c>
      <c r="G277" s="45" t="s">
        <v>302</v>
      </c>
      <c r="H277" s="45" t="s">
        <v>413</v>
      </c>
      <c r="I277" s="70" t="s">
        <v>370</v>
      </c>
      <c r="J277" s="71">
        <f>545720+19980</f>
        <v>565700</v>
      </c>
      <c r="K277" s="71"/>
      <c r="L277" s="71">
        <f t="shared" ref="L277:L369" si="384">J277+K277</f>
        <v>565700</v>
      </c>
      <c r="M277" s="71"/>
      <c r="N277" s="71">
        <f t="shared" ref="N277" si="385">L277+M277</f>
        <v>565700</v>
      </c>
      <c r="O277" s="71"/>
      <c r="P277" s="71">
        <f t="shared" ref="P277" si="386">N277+O277</f>
        <v>565700</v>
      </c>
      <c r="Q277" s="71"/>
      <c r="R277" s="71">
        <f t="shared" ref="R277" si="387">P277+Q277</f>
        <v>565700</v>
      </c>
      <c r="S277" s="71"/>
      <c r="T277" s="71">
        <f t="shared" ref="T277" si="388">R277+S277</f>
        <v>565700</v>
      </c>
    </row>
    <row r="278" spans="1:20" s="1" customFormat="1" ht="12.75" hidden="1" customHeight="1" x14ac:dyDescent="0.25">
      <c r="A278" s="224" t="s">
        <v>414</v>
      </c>
      <c r="B278" s="224"/>
      <c r="C278" s="45" t="s">
        <v>302</v>
      </c>
      <c r="D278" s="45" t="s">
        <v>610</v>
      </c>
      <c r="E278" s="33">
        <v>852</v>
      </c>
      <c r="F278" s="70" t="s">
        <v>359</v>
      </c>
      <c r="G278" s="70" t="s">
        <v>302</v>
      </c>
      <c r="H278" s="70" t="s">
        <v>415</v>
      </c>
      <c r="I278" s="70"/>
      <c r="J278" s="71">
        <f>J279</f>
        <v>6292500</v>
      </c>
      <c r="K278" s="71">
        <f t="shared" ref="K278:T278" si="389">K279</f>
        <v>1054900</v>
      </c>
      <c r="L278" s="71">
        <f t="shared" si="389"/>
        <v>7347400</v>
      </c>
      <c r="M278" s="71">
        <f t="shared" si="389"/>
        <v>88000</v>
      </c>
      <c r="N278" s="71">
        <f t="shared" si="389"/>
        <v>7435400</v>
      </c>
      <c r="O278" s="71">
        <f t="shared" si="389"/>
        <v>0</v>
      </c>
      <c r="P278" s="71">
        <f t="shared" si="389"/>
        <v>7435400</v>
      </c>
      <c r="Q278" s="71">
        <f t="shared" si="389"/>
        <v>0</v>
      </c>
      <c r="R278" s="71">
        <f t="shared" si="389"/>
        <v>7435400</v>
      </c>
      <c r="S278" s="71">
        <f t="shared" si="389"/>
        <v>0</v>
      </c>
      <c r="T278" s="71">
        <f t="shared" si="389"/>
        <v>7435400</v>
      </c>
    </row>
    <row r="279" spans="1:20" s="1" customFormat="1" hidden="1" x14ac:dyDescent="0.25">
      <c r="A279" s="224" t="s">
        <v>363</v>
      </c>
      <c r="B279" s="224"/>
      <c r="C279" s="45" t="s">
        <v>302</v>
      </c>
      <c r="D279" s="45" t="s">
        <v>610</v>
      </c>
      <c r="E279" s="33">
        <v>852</v>
      </c>
      <c r="F279" s="70" t="s">
        <v>359</v>
      </c>
      <c r="G279" s="70" t="s">
        <v>302</v>
      </c>
      <c r="H279" s="70" t="s">
        <v>416</v>
      </c>
      <c r="I279" s="70"/>
      <c r="J279" s="71">
        <f>J280+J283+J286</f>
        <v>6292500</v>
      </c>
      <c r="K279" s="71">
        <f t="shared" ref="K279:T279" si="390">K280+K283+K286</f>
        <v>1054900</v>
      </c>
      <c r="L279" s="71">
        <f t="shared" si="390"/>
        <v>7347400</v>
      </c>
      <c r="M279" s="71">
        <f t="shared" si="390"/>
        <v>88000</v>
      </c>
      <c r="N279" s="71">
        <f t="shared" si="390"/>
        <v>7435400</v>
      </c>
      <c r="O279" s="71">
        <f t="shared" si="390"/>
        <v>0</v>
      </c>
      <c r="P279" s="71">
        <f t="shared" si="390"/>
        <v>7435400</v>
      </c>
      <c r="Q279" s="71">
        <f t="shared" si="390"/>
        <v>0</v>
      </c>
      <c r="R279" s="71">
        <f t="shared" si="390"/>
        <v>7435400</v>
      </c>
      <c r="S279" s="71">
        <f t="shared" si="390"/>
        <v>0</v>
      </c>
      <c r="T279" s="71">
        <f t="shared" si="390"/>
        <v>7435400</v>
      </c>
    </row>
    <row r="280" spans="1:20" s="1" customFormat="1" ht="12.75" hidden="1" customHeight="1" x14ac:dyDescent="0.25">
      <c r="A280" s="224" t="s">
        <v>417</v>
      </c>
      <c r="B280" s="224"/>
      <c r="C280" s="45" t="s">
        <v>302</v>
      </c>
      <c r="D280" s="45" t="s">
        <v>610</v>
      </c>
      <c r="E280" s="33">
        <v>852</v>
      </c>
      <c r="F280" s="45" t="s">
        <v>359</v>
      </c>
      <c r="G280" s="45" t="s">
        <v>302</v>
      </c>
      <c r="H280" s="45" t="s">
        <v>418</v>
      </c>
      <c r="I280" s="70"/>
      <c r="J280" s="71">
        <f t="shared" ref="J280:T281" si="391">J281</f>
        <v>2839100</v>
      </c>
      <c r="K280" s="71">
        <f t="shared" si="391"/>
        <v>0</v>
      </c>
      <c r="L280" s="71">
        <f t="shared" si="391"/>
        <v>2839100</v>
      </c>
      <c r="M280" s="71">
        <f t="shared" si="391"/>
        <v>88000</v>
      </c>
      <c r="N280" s="71">
        <f t="shared" si="391"/>
        <v>2927100</v>
      </c>
      <c r="O280" s="71">
        <f t="shared" si="391"/>
        <v>0</v>
      </c>
      <c r="P280" s="71">
        <f t="shared" si="391"/>
        <v>2927100</v>
      </c>
      <c r="Q280" s="71">
        <f t="shared" si="391"/>
        <v>0</v>
      </c>
      <c r="R280" s="71">
        <f t="shared" si="391"/>
        <v>2927100</v>
      </c>
      <c r="S280" s="71">
        <f t="shared" si="391"/>
        <v>0</v>
      </c>
      <c r="T280" s="71">
        <f t="shared" si="391"/>
        <v>2927100</v>
      </c>
    </row>
    <row r="281" spans="1:20" s="1" customFormat="1" ht="25.5" hidden="1" x14ac:dyDescent="0.25">
      <c r="A281" s="154"/>
      <c r="B281" s="154" t="s">
        <v>367</v>
      </c>
      <c r="C281" s="45" t="s">
        <v>302</v>
      </c>
      <c r="D281" s="45" t="s">
        <v>610</v>
      </c>
      <c r="E281" s="33">
        <v>852</v>
      </c>
      <c r="F281" s="70" t="s">
        <v>359</v>
      </c>
      <c r="G281" s="45" t="s">
        <v>302</v>
      </c>
      <c r="H281" s="45" t="s">
        <v>418</v>
      </c>
      <c r="I281" s="70" t="s">
        <v>368</v>
      </c>
      <c r="J281" s="71">
        <f t="shared" si="391"/>
        <v>2839100</v>
      </c>
      <c r="K281" s="71">
        <f t="shared" si="391"/>
        <v>0</v>
      </c>
      <c r="L281" s="71">
        <f t="shared" si="391"/>
        <v>2839100</v>
      </c>
      <c r="M281" s="71">
        <f t="shared" si="391"/>
        <v>88000</v>
      </c>
      <c r="N281" s="71">
        <f t="shared" si="391"/>
        <v>2927100</v>
      </c>
      <c r="O281" s="71">
        <f t="shared" si="391"/>
        <v>0</v>
      </c>
      <c r="P281" s="71">
        <f t="shared" si="391"/>
        <v>2927100</v>
      </c>
      <c r="Q281" s="71">
        <f t="shared" si="391"/>
        <v>0</v>
      </c>
      <c r="R281" s="71">
        <f t="shared" si="391"/>
        <v>2927100</v>
      </c>
      <c r="S281" s="71">
        <f t="shared" si="391"/>
        <v>0</v>
      </c>
      <c r="T281" s="71">
        <f t="shared" si="391"/>
        <v>2927100</v>
      </c>
    </row>
    <row r="282" spans="1:20" s="1" customFormat="1" ht="38.25" hidden="1" x14ac:dyDescent="0.25">
      <c r="A282" s="154"/>
      <c r="B282" s="154" t="s">
        <v>369</v>
      </c>
      <c r="C282" s="45" t="s">
        <v>302</v>
      </c>
      <c r="D282" s="45" t="s">
        <v>610</v>
      </c>
      <c r="E282" s="33">
        <v>852</v>
      </c>
      <c r="F282" s="70" t="s">
        <v>359</v>
      </c>
      <c r="G282" s="45" t="s">
        <v>302</v>
      </c>
      <c r="H282" s="45" t="s">
        <v>418</v>
      </c>
      <c r="I282" s="70" t="s">
        <v>370</v>
      </c>
      <c r="J282" s="71">
        <f>2839079+21</f>
        <v>2839100</v>
      </c>
      <c r="K282" s="71"/>
      <c r="L282" s="71">
        <f t="shared" si="384"/>
        <v>2839100</v>
      </c>
      <c r="M282" s="71">
        <v>88000</v>
      </c>
      <c r="N282" s="71">
        <f t="shared" ref="N282" si="392">L282+M282</f>
        <v>2927100</v>
      </c>
      <c r="O282" s="71"/>
      <c r="P282" s="71">
        <f t="shared" ref="P282" si="393">N282+O282</f>
        <v>2927100</v>
      </c>
      <c r="Q282" s="71"/>
      <c r="R282" s="71">
        <f t="shared" ref="R282" si="394">P282+Q282</f>
        <v>2927100</v>
      </c>
      <c r="S282" s="71"/>
      <c r="T282" s="71">
        <f t="shared" ref="T282" si="395">R282+S282</f>
        <v>2927100</v>
      </c>
    </row>
    <row r="283" spans="1:20" s="1" customFormat="1" ht="12.75" hidden="1" customHeight="1" x14ac:dyDescent="0.25">
      <c r="A283" s="224" t="s">
        <v>419</v>
      </c>
      <c r="B283" s="224"/>
      <c r="C283" s="45" t="s">
        <v>302</v>
      </c>
      <c r="D283" s="45" t="s">
        <v>610</v>
      </c>
      <c r="E283" s="33">
        <v>852</v>
      </c>
      <c r="F283" s="45" t="s">
        <v>359</v>
      </c>
      <c r="G283" s="45" t="s">
        <v>302</v>
      </c>
      <c r="H283" s="45" t="s">
        <v>420</v>
      </c>
      <c r="I283" s="70"/>
      <c r="J283" s="71">
        <f t="shared" ref="J283:T284" si="396">J284</f>
        <v>1562600</v>
      </c>
      <c r="K283" s="71">
        <f t="shared" si="396"/>
        <v>264100</v>
      </c>
      <c r="L283" s="71">
        <f t="shared" si="396"/>
        <v>1826700</v>
      </c>
      <c r="M283" s="71">
        <f t="shared" si="396"/>
        <v>0</v>
      </c>
      <c r="N283" s="71">
        <f t="shared" si="396"/>
        <v>1826700</v>
      </c>
      <c r="O283" s="71">
        <f t="shared" si="396"/>
        <v>0</v>
      </c>
      <c r="P283" s="71">
        <f t="shared" si="396"/>
        <v>1826700</v>
      </c>
      <c r="Q283" s="71">
        <f t="shared" si="396"/>
        <v>0</v>
      </c>
      <c r="R283" s="71">
        <f t="shared" si="396"/>
        <v>1826700</v>
      </c>
      <c r="S283" s="71">
        <f t="shared" si="396"/>
        <v>0</v>
      </c>
      <c r="T283" s="71">
        <f t="shared" si="396"/>
        <v>1826700</v>
      </c>
    </row>
    <row r="284" spans="1:20" s="1" customFormat="1" ht="12.75" hidden="1" customHeight="1" x14ac:dyDescent="0.25">
      <c r="A284" s="154"/>
      <c r="B284" s="154" t="s">
        <v>367</v>
      </c>
      <c r="C284" s="143" t="s">
        <v>302</v>
      </c>
      <c r="D284" s="45" t="s">
        <v>610</v>
      </c>
      <c r="E284" s="33">
        <v>852</v>
      </c>
      <c r="F284" s="70" t="s">
        <v>359</v>
      </c>
      <c r="G284" s="45" t="s">
        <v>302</v>
      </c>
      <c r="H284" s="45" t="s">
        <v>420</v>
      </c>
      <c r="I284" s="70" t="s">
        <v>368</v>
      </c>
      <c r="J284" s="71">
        <f t="shared" si="396"/>
        <v>1562600</v>
      </c>
      <c r="K284" s="71">
        <f t="shared" si="396"/>
        <v>264100</v>
      </c>
      <c r="L284" s="71">
        <f t="shared" si="396"/>
        <v>1826700</v>
      </c>
      <c r="M284" s="71">
        <f t="shared" si="396"/>
        <v>0</v>
      </c>
      <c r="N284" s="71">
        <f t="shared" si="396"/>
        <v>1826700</v>
      </c>
      <c r="O284" s="71">
        <f t="shared" si="396"/>
        <v>0</v>
      </c>
      <c r="P284" s="71">
        <f t="shared" si="396"/>
        <v>1826700</v>
      </c>
      <c r="Q284" s="71">
        <f t="shared" si="396"/>
        <v>0</v>
      </c>
      <c r="R284" s="71">
        <f t="shared" si="396"/>
        <v>1826700</v>
      </c>
      <c r="S284" s="71">
        <f t="shared" si="396"/>
        <v>0</v>
      </c>
      <c r="T284" s="71">
        <f t="shared" si="396"/>
        <v>1826700</v>
      </c>
    </row>
    <row r="285" spans="1:20" s="1" customFormat="1" ht="38.25" hidden="1" x14ac:dyDescent="0.25">
      <c r="A285" s="154"/>
      <c r="B285" s="154" t="s">
        <v>369</v>
      </c>
      <c r="C285" s="45" t="s">
        <v>302</v>
      </c>
      <c r="D285" s="45" t="s">
        <v>610</v>
      </c>
      <c r="E285" s="33">
        <v>852</v>
      </c>
      <c r="F285" s="70" t="s">
        <v>359</v>
      </c>
      <c r="G285" s="45" t="s">
        <v>302</v>
      </c>
      <c r="H285" s="45" t="s">
        <v>420</v>
      </c>
      <c r="I285" s="70" t="s">
        <v>370</v>
      </c>
      <c r="J285" s="71">
        <f>1562634-34</f>
        <v>1562600</v>
      </c>
      <c r="K285" s="71">
        <v>264100</v>
      </c>
      <c r="L285" s="71">
        <f t="shared" si="384"/>
        <v>1826700</v>
      </c>
      <c r="M285" s="71"/>
      <c r="N285" s="71">
        <f t="shared" ref="N285" si="397">L285+M285</f>
        <v>1826700</v>
      </c>
      <c r="O285" s="71"/>
      <c r="P285" s="71">
        <f t="shared" ref="P285" si="398">N285+O285</f>
        <v>1826700</v>
      </c>
      <c r="Q285" s="71"/>
      <c r="R285" s="71">
        <f t="shared" ref="R285" si="399">P285+Q285</f>
        <v>1826700</v>
      </c>
      <c r="S285" s="71"/>
      <c r="T285" s="71">
        <f t="shared" ref="T285" si="400">R285+S285</f>
        <v>1826700</v>
      </c>
    </row>
    <row r="286" spans="1:20" s="1" customFormat="1" ht="12.75" hidden="1" customHeight="1" x14ac:dyDescent="0.25">
      <c r="A286" s="230" t="s">
        <v>586</v>
      </c>
      <c r="B286" s="230"/>
      <c r="C286" s="45" t="s">
        <v>302</v>
      </c>
      <c r="D286" s="45" t="s">
        <v>610</v>
      </c>
      <c r="E286" s="33">
        <v>852</v>
      </c>
      <c r="F286" s="45" t="s">
        <v>359</v>
      </c>
      <c r="G286" s="45" t="s">
        <v>302</v>
      </c>
      <c r="H286" s="45" t="s">
        <v>422</v>
      </c>
      <c r="I286" s="70"/>
      <c r="J286" s="71">
        <f>J288</f>
        <v>1890800</v>
      </c>
      <c r="K286" s="71">
        <f t="shared" ref="K286:T286" si="401">K288</f>
        <v>790800</v>
      </c>
      <c r="L286" s="71">
        <f t="shared" si="401"/>
        <v>2681600</v>
      </c>
      <c r="M286" s="71">
        <f t="shared" si="401"/>
        <v>0</v>
      </c>
      <c r="N286" s="71">
        <f t="shared" si="401"/>
        <v>2681600</v>
      </c>
      <c r="O286" s="71">
        <f t="shared" si="401"/>
        <v>0</v>
      </c>
      <c r="P286" s="71">
        <f t="shared" si="401"/>
        <v>2681600</v>
      </c>
      <c r="Q286" s="71">
        <f t="shared" si="401"/>
        <v>0</v>
      </c>
      <c r="R286" s="71">
        <f t="shared" si="401"/>
        <v>2681600</v>
      </c>
      <c r="S286" s="71">
        <f t="shared" si="401"/>
        <v>0</v>
      </c>
      <c r="T286" s="71">
        <f t="shared" si="401"/>
        <v>2681600</v>
      </c>
    </row>
    <row r="287" spans="1:20" s="1" customFormat="1" ht="12.75" hidden="1" customHeight="1" x14ac:dyDescent="0.25">
      <c r="A287" s="154"/>
      <c r="B287" s="154" t="s">
        <v>367</v>
      </c>
      <c r="C287" s="45" t="s">
        <v>302</v>
      </c>
      <c r="D287" s="45" t="s">
        <v>610</v>
      </c>
      <c r="E287" s="33">
        <v>852</v>
      </c>
      <c r="F287" s="70" t="s">
        <v>359</v>
      </c>
      <c r="G287" s="45" t="s">
        <v>302</v>
      </c>
      <c r="H287" s="45" t="s">
        <v>422</v>
      </c>
      <c r="I287" s="70" t="s">
        <v>368</v>
      </c>
      <c r="J287" s="71">
        <f>J288</f>
        <v>1890800</v>
      </c>
      <c r="K287" s="71">
        <f t="shared" ref="K287:T287" si="402">K288</f>
        <v>790800</v>
      </c>
      <c r="L287" s="71">
        <f t="shared" si="402"/>
        <v>2681600</v>
      </c>
      <c r="M287" s="71">
        <f t="shared" si="402"/>
        <v>0</v>
      </c>
      <c r="N287" s="71">
        <f t="shared" si="402"/>
        <v>2681600</v>
      </c>
      <c r="O287" s="71">
        <f t="shared" si="402"/>
        <v>0</v>
      </c>
      <c r="P287" s="71">
        <f t="shared" si="402"/>
        <v>2681600</v>
      </c>
      <c r="Q287" s="71">
        <f t="shared" si="402"/>
        <v>0</v>
      </c>
      <c r="R287" s="71">
        <f t="shared" si="402"/>
        <v>2681600</v>
      </c>
      <c r="S287" s="71">
        <f t="shared" si="402"/>
        <v>0</v>
      </c>
      <c r="T287" s="71">
        <f t="shared" si="402"/>
        <v>2681600</v>
      </c>
    </row>
    <row r="288" spans="1:20" s="1" customFormat="1" ht="12.75" hidden="1" customHeight="1" x14ac:dyDescent="0.25">
      <c r="A288" s="154"/>
      <c r="B288" s="154" t="s">
        <v>369</v>
      </c>
      <c r="C288" s="45" t="s">
        <v>302</v>
      </c>
      <c r="D288" s="45" t="s">
        <v>610</v>
      </c>
      <c r="E288" s="33">
        <v>852</v>
      </c>
      <c r="F288" s="70" t="s">
        <v>359</v>
      </c>
      <c r="G288" s="45" t="s">
        <v>302</v>
      </c>
      <c r="H288" s="45" t="s">
        <v>422</v>
      </c>
      <c r="I288" s="70" t="s">
        <v>370</v>
      </c>
      <c r="J288" s="71">
        <f>1890782+18</f>
        <v>1890800</v>
      </c>
      <c r="K288" s="71">
        <v>790800</v>
      </c>
      <c r="L288" s="71">
        <f t="shared" si="384"/>
        <v>2681600</v>
      </c>
      <c r="M288" s="71"/>
      <c r="N288" s="71">
        <f t="shared" ref="N288" si="403">L288+M288</f>
        <v>2681600</v>
      </c>
      <c r="O288" s="71"/>
      <c r="P288" s="71">
        <f t="shared" ref="P288" si="404">N288+O288</f>
        <v>2681600</v>
      </c>
      <c r="Q288" s="71"/>
      <c r="R288" s="71">
        <f t="shared" ref="R288" si="405">P288+Q288</f>
        <v>2681600</v>
      </c>
      <c r="S288" s="71"/>
      <c r="T288" s="71">
        <f t="shared" ref="T288" si="406">R288+S288</f>
        <v>2681600</v>
      </c>
    </row>
    <row r="289" spans="1:20" s="1" customFormat="1" ht="12.75" customHeight="1" x14ac:dyDescent="0.25">
      <c r="A289" s="206" t="s">
        <v>423</v>
      </c>
      <c r="B289" s="207"/>
      <c r="C289" s="45" t="s">
        <v>302</v>
      </c>
      <c r="D289" s="45" t="s">
        <v>610</v>
      </c>
      <c r="E289" s="33">
        <v>852</v>
      </c>
      <c r="F289" s="70" t="s">
        <v>359</v>
      </c>
      <c r="G289" s="45" t="s">
        <v>302</v>
      </c>
      <c r="H289" s="45" t="s">
        <v>424</v>
      </c>
      <c r="I289" s="70"/>
      <c r="J289" s="71">
        <f>J293+J296</f>
        <v>0</v>
      </c>
      <c r="K289" s="71">
        <f t="shared" ref="K289:Q289" si="407">K293+K296</f>
        <v>0</v>
      </c>
      <c r="L289" s="71">
        <f t="shared" si="407"/>
        <v>0</v>
      </c>
      <c r="M289" s="71">
        <f t="shared" si="407"/>
        <v>0</v>
      </c>
      <c r="N289" s="71">
        <f t="shared" si="407"/>
        <v>0</v>
      </c>
      <c r="O289" s="71">
        <f t="shared" si="407"/>
        <v>0</v>
      </c>
      <c r="P289" s="71">
        <f t="shared" si="407"/>
        <v>0</v>
      </c>
      <c r="Q289" s="71">
        <f t="shared" si="407"/>
        <v>1129910</v>
      </c>
      <c r="R289" s="71">
        <f>R290+R293+R296</f>
        <v>1129910</v>
      </c>
      <c r="S289" s="71">
        <f t="shared" ref="S289:T289" si="408">S290+S293+S296</f>
        <v>605000</v>
      </c>
      <c r="T289" s="71">
        <f t="shared" si="408"/>
        <v>1734910</v>
      </c>
    </row>
    <row r="290" spans="1:20" s="1" customFormat="1" ht="16.5" customHeight="1" x14ac:dyDescent="0.25">
      <c r="A290" s="149"/>
      <c r="B290" s="150" t="s">
        <v>639</v>
      </c>
      <c r="C290" s="45" t="s">
        <v>302</v>
      </c>
      <c r="D290" s="45" t="s">
        <v>610</v>
      </c>
      <c r="E290" s="33">
        <v>852</v>
      </c>
      <c r="F290" s="70" t="s">
        <v>359</v>
      </c>
      <c r="G290" s="45" t="s">
        <v>302</v>
      </c>
      <c r="H290" s="45" t="s">
        <v>638</v>
      </c>
      <c r="I290" s="70"/>
      <c r="J290" s="71"/>
      <c r="K290" s="71"/>
      <c r="L290" s="71"/>
      <c r="M290" s="71"/>
      <c r="N290" s="71"/>
      <c r="O290" s="71"/>
      <c r="P290" s="71"/>
      <c r="Q290" s="71"/>
      <c r="R290" s="71">
        <f>R291</f>
        <v>0</v>
      </c>
      <c r="S290" s="71">
        <f t="shared" ref="S290:T290" si="409">S291</f>
        <v>605000</v>
      </c>
      <c r="T290" s="71">
        <f t="shared" si="409"/>
        <v>605000</v>
      </c>
    </row>
    <row r="291" spans="1:20" s="1" customFormat="1" ht="28.5" customHeight="1" x14ac:dyDescent="0.25">
      <c r="A291" s="154"/>
      <c r="B291" s="154" t="s">
        <v>367</v>
      </c>
      <c r="C291" s="45" t="s">
        <v>302</v>
      </c>
      <c r="D291" s="45" t="s">
        <v>610</v>
      </c>
      <c r="E291" s="33">
        <v>852</v>
      </c>
      <c r="F291" s="70" t="s">
        <v>359</v>
      </c>
      <c r="G291" s="45" t="s">
        <v>302</v>
      </c>
      <c r="H291" s="45" t="s">
        <v>638</v>
      </c>
      <c r="I291" s="70" t="s">
        <v>368</v>
      </c>
      <c r="J291" s="71"/>
      <c r="K291" s="71"/>
      <c r="L291" s="71">
        <f t="shared" ref="L291:L292" si="410">J291+K291</f>
        <v>0</v>
      </c>
      <c r="M291" s="71"/>
      <c r="N291" s="71"/>
      <c r="O291" s="71"/>
      <c r="P291" s="71">
        <f>P292</f>
        <v>0</v>
      </c>
      <c r="Q291" s="71">
        <f t="shared" ref="Q291:T291" si="411">Q292</f>
        <v>1012900</v>
      </c>
      <c r="R291" s="71">
        <f t="shared" si="411"/>
        <v>0</v>
      </c>
      <c r="S291" s="71">
        <f t="shared" si="411"/>
        <v>605000</v>
      </c>
      <c r="T291" s="71">
        <f t="shared" si="411"/>
        <v>605000</v>
      </c>
    </row>
    <row r="292" spans="1:20" s="1" customFormat="1" ht="12.75" customHeight="1" x14ac:dyDescent="0.25">
      <c r="A292" s="154"/>
      <c r="B292" s="160" t="s">
        <v>390</v>
      </c>
      <c r="C292" s="45" t="s">
        <v>302</v>
      </c>
      <c r="D292" s="45" t="s">
        <v>610</v>
      </c>
      <c r="E292" s="33">
        <v>852</v>
      </c>
      <c r="F292" s="70" t="s">
        <v>359</v>
      </c>
      <c r="G292" s="45" t="s">
        <v>302</v>
      </c>
      <c r="H292" s="45" t="s">
        <v>638</v>
      </c>
      <c r="I292" s="70" t="s">
        <v>391</v>
      </c>
      <c r="J292" s="71"/>
      <c r="K292" s="71"/>
      <c r="L292" s="71">
        <f t="shared" si="410"/>
        <v>0</v>
      </c>
      <c r="M292" s="71"/>
      <c r="N292" s="71"/>
      <c r="O292" s="71"/>
      <c r="P292" s="71"/>
      <c r="Q292" s="71">
        <v>1012900</v>
      </c>
      <c r="R292" s="71"/>
      <c r="S292" s="71">
        <v>605000</v>
      </c>
      <c r="T292" s="71">
        <f>R292+S292</f>
        <v>605000</v>
      </c>
    </row>
    <row r="293" spans="1:20" s="1" customFormat="1" ht="27.75" hidden="1" customHeight="1" x14ac:dyDescent="0.25">
      <c r="A293" s="206" t="s">
        <v>425</v>
      </c>
      <c r="B293" s="207"/>
      <c r="C293" s="45" t="s">
        <v>302</v>
      </c>
      <c r="D293" s="45" t="s">
        <v>610</v>
      </c>
      <c r="E293" s="33">
        <v>852</v>
      </c>
      <c r="F293" s="70" t="s">
        <v>359</v>
      </c>
      <c r="G293" s="45" t="s">
        <v>302</v>
      </c>
      <c r="H293" s="45" t="s">
        <v>426</v>
      </c>
      <c r="I293" s="70"/>
      <c r="J293" s="71"/>
      <c r="K293" s="71"/>
      <c r="L293" s="71">
        <f t="shared" si="384"/>
        <v>0</v>
      </c>
      <c r="M293" s="71"/>
      <c r="N293" s="71"/>
      <c r="O293" s="71"/>
      <c r="P293" s="71">
        <f>P294</f>
        <v>0</v>
      </c>
      <c r="Q293" s="71">
        <f t="shared" ref="Q293:T294" si="412">Q294</f>
        <v>1012900</v>
      </c>
      <c r="R293" s="71">
        <f t="shared" si="412"/>
        <v>1012900</v>
      </c>
      <c r="S293" s="71">
        <f t="shared" si="412"/>
        <v>0</v>
      </c>
      <c r="T293" s="71">
        <f t="shared" si="412"/>
        <v>1012900</v>
      </c>
    </row>
    <row r="294" spans="1:20" s="1" customFormat="1" ht="12.75" hidden="1" customHeight="1" x14ac:dyDescent="0.25">
      <c r="A294" s="154"/>
      <c r="B294" s="154" t="s">
        <v>367</v>
      </c>
      <c r="C294" s="143" t="s">
        <v>302</v>
      </c>
      <c r="D294" s="45" t="s">
        <v>610</v>
      </c>
      <c r="E294" s="33">
        <v>852</v>
      </c>
      <c r="F294" s="70" t="s">
        <v>359</v>
      </c>
      <c r="G294" s="45" t="s">
        <v>302</v>
      </c>
      <c r="H294" s="45" t="s">
        <v>426</v>
      </c>
      <c r="I294" s="70" t="s">
        <v>368</v>
      </c>
      <c r="J294" s="71"/>
      <c r="K294" s="71"/>
      <c r="L294" s="71">
        <f t="shared" si="384"/>
        <v>0</v>
      </c>
      <c r="M294" s="71"/>
      <c r="N294" s="71"/>
      <c r="O294" s="71"/>
      <c r="P294" s="71">
        <f>P295</f>
        <v>0</v>
      </c>
      <c r="Q294" s="71">
        <f t="shared" si="412"/>
        <v>1012900</v>
      </c>
      <c r="R294" s="71">
        <f t="shared" si="412"/>
        <v>1012900</v>
      </c>
      <c r="S294" s="71">
        <f t="shared" si="412"/>
        <v>0</v>
      </c>
      <c r="T294" s="71">
        <f t="shared" si="412"/>
        <v>1012900</v>
      </c>
    </row>
    <row r="295" spans="1:20" s="1" customFormat="1" ht="12.75" hidden="1" customHeight="1" x14ac:dyDescent="0.25">
      <c r="A295" s="154"/>
      <c r="B295" s="160" t="s">
        <v>390</v>
      </c>
      <c r="C295" s="45" t="s">
        <v>302</v>
      </c>
      <c r="D295" s="45" t="s">
        <v>610</v>
      </c>
      <c r="E295" s="33">
        <v>852</v>
      </c>
      <c r="F295" s="70" t="s">
        <v>359</v>
      </c>
      <c r="G295" s="45" t="s">
        <v>302</v>
      </c>
      <c r="H295" s="45" t="s">
        <v>426</v>
      </c>
      <c r="I295" s="70" t="s">
        <v>391</v>
      </c>
      <c r="J295" s="71"/>
      <c r="K295" s="71"/>
      <c r="L295" s="71">
        <f t="shared" si="384"/>
        <v>0</v>
      </c>
      <c r="M295" s="71"/>
      <c r="N295" s="71"/>
      <c r="O295" s="71"/>
      <c r="P295" s="71"/>
      <c r="Q295" s="71">
        <v>1012900</v>
      </c>
      <c r="R295" s="71">
        <f>P295+Q295</f>
        <v>1012900</v>
      </c>
      <c r="S295" s="71"/>
      <c r="T295" s="71">
        <f>R295+S295</f>
        <v>1012900</v>
      </c>
    </row>
    <row r="296" spans="1:20" s="1" customFormat="1" ht="15" hidden="1" customHeight="1" x14ac:dyDescent="0.25">
      <c r="A296" s="206" t="s">
        <v>427</v>
      </c>
      <c r="B296" s="207"/>
      <c r="C296" s="45" t="s">
        <v>302</v>
      </c>
      <c r="D296" s="45" t="s">
        <v>610</v>
      </c>
      <c r="E296" s="33">
        <v>852</v>
      </c>
      <c r="F296" s="70" t="s">
        <v>359</v>
      </c>
      <c r="G296" s="45" t="s">
        <v>302</v>
      </c>
      <c r="H296" s="45" t="s">
        <v>430</v>
      </c>
      <c r="I296" s="87"/>
      <c r="J296" s="71"/>
      <c r="K296" s="71"/>
      <c r="L296" s="71">
        <f t="shared" si="384"/>
        <v>0</v>
      </c>
      <c r="M296" s="71"/>
      <c r="N296" s="71"/>
      <c r="O296" s="71"/>
      <c r="P296" s="71">
        <f>P297+P300+P303</f>
        <v>0</v>
      </c>
      <c r="Q296" s="71">
        <f t="shared" ref="Q296:T296" si="413">Q297+Q300+Q303</f>
        <v>117010</v>
      </c>
      <c r="R296" s="71">
        <f t="shared" si="413"/>
        <v>117010</v>
      </c>
      <c r="S296" s="71">
        <f t="shared" si="413"/>
        <v>0</v>
      </c>
      <c r="T296" s="71">
        <f t="shared" si="413"/>
        <v>117010</v>
      </c>
    </row>
    <row r="297" spans="1:20" s="1" customFormat="1" hidden="1" x14ac:dyDescent="0.25">
      <c r="A297" s="154"/>
      <c r="B297" s="154" t="s">
        <v>352</v>
      </c>
      <c r="C297" s="143" t="s">
        <v>302</v>
      </c>
      <c r="D297" s="45" t="s">
        <v>610</v>
      </c>
      <c r="E297" s="33">
        <v>852</v>
      </c>
      <c r="F297" s="70" t="s">
        <v>359</v>
      </c>
      <c r="G297" s="45" t="s">
        <v>302</v>
      </c>
      <c r="H297" s="45" t="s">
        <v>432</v>
      </c>
      <c r="I297" s="70"/>
      <c r="J297" s="71"/>
      <c r="K297" s="71"/>
      <c r="L297" s="71">
        <f t="shared" si="384"/>
        <v>0</v>
      </c>
      <c r="M297" s="71"/>
      <c r="N297" s="71"/>
      <c r="O297" s="71"/>
      <c r="P297" s="71">
        <f>P298</f>
        <v>0</v>
      </c>
      <c r="Q297" s="71">
        <f t="shared" ref="Q297:T298" si="414">Q298</f>
        <v>50680</v>
      </c>
      <c r="R297" s="71">
        <f t="shared" si="414"/>
        <v>50680</v>
      </c>
      <c r="S297" s="71">
        <f t="shared" si="414"/>
        <v>0</v>
      </c>
      <c r="T297" s="71">
        <f t="shared" si="414"/>
        <v>50680</v>
      </c>
    </row>
    <row r="298" spans="1:20" s="1" customFormat="1" ht="12.75" hidden="1" customHeight="1" x14ac:dyDescent="0.25">
      <c r="A298" s="154"/>
      <c r="B298" s="154" t="s">
        <v>354</v>
      </c>
      <c r="C298" s="45" t="s">
        <v>302</v>
      </c>
      <c r="D298" s="45" t="s">
        <v>610</v>
      </c>
      <c r="E298" s="33">
        <v>852</v>
      </c>
      <c r="F298" s="70" t="s">
        <v>359</v>
      </c>
      <c r="G298" s="45" t="s">
        <v>302</v>
      </c>
      <c r="H298" s="45" t="s">
        <v>432</v>
      </c>
      <c r="I298" s="70" t="s">
        <v>368</v>
      </c>
      <c r="J298" s="71"/>
      <c r="K298" s="71"/>
      <c r="L298" s="71">
        <f t="shared" si="384"/>
        <v>0</v>
      </c>
      <c r="M298" s="71"/>
      <c r="N298" s="71"/>
      <c r="O298" s="71"/>
      <c r="P298" s="71">
        <f>P299</f>
        <v>0</v>
      </c>
      <c r="Q298" s="71">
        <f t="shared" si="414"/>
        <v>50680</v>
      </c>
      <c r="R298" s="71">
        <f t="shared" si="414"/>
        <v>50680</v>
      </c>
      <c r="S298" s="71">
        <f t="shared" si="414"/>
        <v>0</v>
      </c>
      <c r="T298" s="71">
        <f t="shared" si="414"/>
        <v>50680</v>
      </c>
    </row>
    <row r="299" spans="1:20" s="1" customFormat="1" ht="12.75" hidden="1" customHeight="1" x14ac:dyDescent="0.25">
      <c r="A299" s="206" t="s">
        <v>429</v>
      </c>
      <c r="B299" s="207"/>
      <c r="C299" s="45" t="s">
        <v>302</v>
      </c>
      <c r="D299" s="45" t="s">
        <v>610</v>
      </c>
      <c r="E299" s="33">
        <v>852</v>
      </c>
      <c r="F299" s="70" t="s">
        <v>359</v>
      </c>
      <c r="G299" s="45" t="s">
        <v>302</v>
      </c>
      <c r="H299" s="45" t="s">
        <v>432</v>
      </c>
      <c r="I299" s="70" t="s">
        <v>391</v>
      </c>
      <c r="J299" s="71"/>
      <c r="K299" s="71"/>
      <c r="L299" s="71">
        <f t="shared" si="384"/>
        <v>0</v>
      </c>
      <c r="M299" s="71"/>
      <c r="N299" s="71"/>
      <c r="O299" s="71"/>
      <c r="P299" s="71"/>
      <c r="Q299" s="71">
        <v>50680</v>
      </c>
      <c r="R299" s="71">
        <f t="shared" ref="R299:R302" si="415">P299+Q299</f>
        <v>50680</v>
      </c>
      <c r="S299" s="71"/>
      <c r="T299" s="71">
        <f t="shared" ref="T299" si="416">R299+S299</f>
        <v>50680</v>
      </c>
    </row>
    <row r="300" spans="1:20" s="1" customFormat="1" ht="27" hidden="1" customHeight="1" x14ac:dyDescent="0.25">
      <c r="A300" s="206" t="s">
        <v>431</v>
      </c>
      <c r="B300" s="207"/>
      <c r="C300" s="45" t="s">
        <v>302</v>
      </c>
      <c r="D300" s="45" t="s">
        <v>610</v>
      </c>
      <c r="E300" s="33">
        <v>852</v>
      </c>
      <c r="F300" s="70" t="s">
        <v>359</v>
      </c>
      <c r="G300" s="45" t="s">
        <v>302</v>
      </c>
      <c r="H300" s="45" t="s">
        <v>434</v>
      </c>
      <c r="I300" s="70"/>
      <c r="J300" s="71"/>
      <c r="K300" s="71"/>
      <c r="L300" s="71">
        <f t="shared" si="384"/>
        <v>0</v>
      </c>
      <c r="M300" s="71"/>
      <c r="N300" s="71"/>
      <c r="O300" s="71"/>
      <c r="P300" s="71">
        <f>P301</f>
        <v>0</v>
      </c>
      <c r="Q300" s="71">
        <f t="shared" ref="Q300:T301" si="417">Q301</f>
        <v>2630</v>
      </c>
      <c r="R300" s="71">
        <f t="shared" si="417"/>
        <v>2630</v>
      </c>
      <c r="S300" s="71">
        <f t="shared" si="417"/>
        <v>0</v>
      </c>
      <c r="T300" s="71">
        <f t="shared" si="417"/>
        <v>2630</v>
      </c>
    </row>
    <row r="301" spans="1:20" s="1" customFormat="1" ht="25.5" hidden="1" customHeight="1" x14ac:dyDescent="0.25">
      <c r="A301" s="149"/>
      <c r="B301" s="154" t="s">
        <v>367</v>
      </c>
      <c r="C301" s="45" t="s">
        <v>302</v>
      </c>
      <c r="D301" s="45" t="s">
        <v>610</v>
      </c>
      <c r="E301" s="33">
        <v>852</v>
      </c>
      <c r="F301" s="70" t="s">
        <v>359</v>
      </c>
      <c r="G301" s="45" t="s">
        <v>302</v>
      </c>
      <c r="H301" s="45" t="s">
        <v>434</v>
      </c>
      <c r="I301" s="70" t="s">
        <v>368</v>
      </c>
      <c r="J301" s="71"/>
      <c r="K301" s="71"/>
      <c r="L301" s="71">
        <f t="shared" si="384"/>
        <v>0</v>
      </c>
      <c r="M301" s="71"/>
      <c r="N301" s="71"/>
      <c r="O301" s="71"/>
      <c r="P301" s="71">
        <f>P302</f>
        <v>0</v>
      </c>
      <c r="Q301" s="71">
        <f t="shared" si="417"/>
        <v>2630</v>
      </c>
      <c r="R301" s="71">
        <f t="shared" si="417"/>
        <v>2630</v>
      </c>
      <c r="S301" s="71">
        <f t="shared" si="417"/>
        <v>0</v>
      </c>
      <c r="T301" s="71">
        <f t="shared" si="417"/>
        <v>2630</v>
      </c>
    </row>
    <row r="302" spans="1:20" s="1" customFormat="1" ht="12.75" hidden="1" customHeight="1" x14ac:dyDescent="0.25">
      <c r="A302" s="149"/>
      <c r="B302" s="160" t="s">
        <v>390</v>
      </c>
      <c r="C302" s="45" t="s">
        <v>302</v>
      </c>
      <c r="D302" s="45" t="s">
        <v>610</v>
      </c>
      <c r="E302" s="33">
        <v>852</v>
      </c>
      <c r="F302" s="70" t="s">
        <v>359</v>
      </c>
      <c r="G302" s="45" t="s">
        <v>302</v>
      </c>
      <c r="H302" s="45" t="s">
        <v>434</v>
      </c>
      <c r="I302" s="70" t="s">
        <v>391</v>
      </c>
      <c r="J302" s="71"/>
      <c r="K302" s="71"/>
      <c r="L302" s="71">
        <f t="shared" si="384"/>
        <v>0</v>
      </c>
      <c r="M302" s="71"/>
      <c r="N302" s="71"/>
      <c r="O302" s="71"/>
      <c r="P302" s="71"/>
      <c r="Q302" s="71">
        <v>2630</v>
      </c>
      <c r="R302" s="71">
        <f t="shared" si="415"/>
        <v>2630</v>
      </c>
      <c r="S302" s="71"/>
      <c r="T302" s="71">
        <f t="shared" ref="T302" si="418">R302+S302</f>
        <v>2630</v>
      </c>
    </row>
    <row r="303" spans="1:20" s="1" customFormat="1" ht="44.25" hidden="1" customHeight="1" x14ac:dyDescent="0.25">
      <c r="A303" s="206" t="s">
        <v>433</v>
      </c>
      <c r="B303" s="207"/>
      <c r="C303" s="45" t="s">
        <v>302</v>
      </c>
      <c r="D303" s="45" t="s">
        <v>610</v>
      </c>
      <c r="E303" s="33">
        <v>852</v>
      </c>
      <c r="F303" s="70" t="s">
        <v>359</v>
      </c>
      <c r="G303" s="45" t="s">
        <v>302</v>
      </c>
      <c r="H303" s="45" t="s">
        <v>436</v>
      </c>
      <c r="I303" s="70"/>
      <c r="J303" s="71"/>
      <c r="K303" s="71"/>
      <c r="L303" s="71">
        <f t="shared" si="384"/>
        <v>0</v>
      </c>
      <c r="M303" s="71"/>
      <c r="N303" s="71"/>
      <c r="O303" s="71"/>
      <c r="P303" s="71">
        <f>P304</f>
        <v>0</v>
      </c>
      <c r="Q303" s="71">
        <f t="shared" ref="Q303:T304" si="419">Q304</f>
        <v>63700</v>
      </c>
      <c r="R303" s="71">
        <f t="shared" si="419"/>
        <v>63700</v>
      </c>
      <c r="S303" s="71">
        <f t="shared" si="419"/>
        <v>0</v>
      </c>
      <c r="T303" s="71">
        <f t="shared" si="419"/>
        <v>63700</v>
      </c>
    </row>
    <row r="304" spans="1:20" s="1" customFormat="1" ht="12.75" hidden="1" customHeight="1" x14ac:dyDescent="0.25">
      <c r="A304" s="149"/>
      <c r="B304" s="154" t="s">
        <v>367</v>
      </c>
      <c r="C304" s="45" t="s">
        <v>302</v>
      </c>
      <c r="D304" s="45" t="s">
        <v>610</v>
      </c>
      <c r="E304" s="33">
        <v>852</v>
      </c>
      <c r="F304" s="70" t="s">
        <v>359</v>
      </c>
      <c r="G304" s="45" t="s">
        <v>302</v>
      </c>
      <c r="H304" s="45" t="s">
        <v>436</v>
      </c>
      <c r="I304" s="70" t="s">
        <v>368</v>
      </c>
      <c r="J304" s="71"/>
      <c r="K304" s="71"/>
      <c r="L304" s="71">
        <f t="shared" si="384"/>
        <v>0</v>
      </c>
      <c r="M304" s="71"/>
      <c r="N304" s="71"/>
      <c r="O304" s="71"/>
      <c r="P304" s="71">
        <f>P305</f>
        <v>0</v>
      </c>
      <c r="Q304" s="71">
        <f t="shared" si="419"/>
        <v>63700</v>
      </c>
      <c r="R304" s="71">
        <f t="shared" si="419"/>
        <v>63700</v>
      </c>
      <c r="S304" s="71">
        <f t="shared" si="419"/>
        <v>0</v>
      </c>
      <c r="T304" s="71">
        <f t="shared" si="419"/>
        <v>63700</v>
      </c>
    </row>
    <row r="305" spans="1:20" s="1" customFormat="1" ht="12.75" hidden="1" customHeight="1" x14ac:dyDescent="0.25">
      <c r="A305" s="149"/>
      <c r="B305" s="160" t="s">
        <v>390</v>
      </c>
      <c r="C305" s="45" t="s">
        <v>302</v>
      </c>
      <c r="D305" s="45" t="s">
        <v>610</v>
      </c>
      <c r="E305" s="33">
        <v>852</v>
      </c>
      <c r="F305" s="70" t="s">
        <v>359</v>
      </c>
      <c r="G305" s="45" t="s">
        <v>302</v>
      </c>
      <c r="H305" s="45" t="s">
        <v>436</v>
      </c>
      <c r="I305" s="70" t="s">
        <v>391</v>
      </c>
      <c r="J305" s="71"/>
      <c r="K305" s="71"/>
      <c r="L305" s="71">
        <f t="shared" si="384"/>
        <v>0</v>
      </c>
      <c r="M305" s="71"/>
      <c r="N305" s="71"/>
      <c r="O305" s="71"/>
      <c r="P305" s="71"/>
      <c r="Q305" s="71">
        <v>63700</v>
      </c>
      <c r="R305" s="71">
        <f t="shared" ref="R305" si="420">P305+Q305</f>
        <v>63700</v>
      </c>
      <c r="S305" s="71"/>
      <c r="T305" s="71">
        <f t="shared" ref="T305" si="421">R305+S305</f>
        <v>63700</v>
      </c>
    </row>
    <row r="306" spans="1:20" s="1" customFormat="1" ht="27" hidden="1" customHeight="1" x14ac:dyDescent="0.25">
      <c r="A306" s="206" t="s">
        <v>435</v>
      </c>
      <c r="B306" s="207"/>
      <c r="C306" s="143" t="s">
        <v>302</v>
      </c>
      <c r="D306" s="45" t="s">
        <v>610</v>
      </c>
      <c r="E306" s="33">
        <v>852</v>
      </c>
      <c r="F306" s="70" t="s">
        <v>359</v>
      </c>
      <c r="G306" s="70" t="s">
        <v>302</v>
      </c>
      <c r="H306" s="70" t="s">
        <v>438</v>
      </c>
      <c r="I306" s="70"/>
      <c r="J306" s="71">
        <f>J307</f>
        <v>1172900</v>
      </c>
      <c r="K306" s="71">
        <f t="shared" ref="K306:T306" si="422">K307</f>
        <v>0</v>
      </c>
      <c r="L306" s="71">
        <f t="shared" si="422"/>
        <v>1172900</v>
      </c>
      <c r="M306" s="71">
        <f t="shared" si="422"/>
        <v>0</v>
      </c>
      <c r="N306" s="71">
        <f t="shared" si="422"/>
        <v>1172900</v>
      </c>
      <c r="O306" s="71">
        <f t="shared" si="422"/>
        <v>0</v>
      </c>
      <c r="P306" s="71">
        <f t="shared" si="422"/>
        <v>1172900</v>
      </c>
      <c r="Q306" s="71">
        <f t="shared" si="422"/>
        <v>0</v>
      </c>
      <c r="R306" s="71">
        <f t="shared" si="422"/>
        <v>1172900</v>
      </c>
      <c r="S306" s="71">
        <f t="shared" si="422"/>
        <v>0</v>
      </c>
      <c r="T306" s="71">
        <f t="shared" si="422"/>
        <v>1172900</v>
      </c>
    </row>
    <row r="307" spans="1:20" s="1" customFormat="1" ht="12.75" hidden="1" customHeight="1" x14ac:dyDescent="0.25">
      <c r="A307" s="149"/>
      <c r="B307" s="154" t="s">
        <v>367</v>
      </c>
      <c r="C307" s="45" t="s">
        <v>302</v>
      </c>
      <c r="D307" s="45" t="s">
        <v>610</v>
      </c>
      <c r="E307" s="33">
        <v>852</v>
      </c>
      <c r="F307" s="70" t="s">
        <v>359</v>
      </c>
      <c r="G307" s="70" t="s">
        <v>302</v>
      </c>
      <c r="H307" s="70" t="s">
        <v>440</v>
      </c>
      <c r="I307" s="70"/>
      <c r="J307" s="71">
        <f t="shared" ref="J307:T308" si="423">J308</f>
        <v>1172900</v>
      </c>
      <c r="K307" s="71">
        <f t="shared" si="423"/>
        <v>0</v>
      </c>
      <c r="L307" s="71">
        <f t="shared" si="423"/>
        <v>1172900</v>
      </c>
      <c r="M307" s="71">
        <f t="shared" si="423"/>
        <v>0</v>
      </c>
      <c r="N307" s="71">
        <f t="shared" si="423"/>
        <v>1172900</v>
      </c>
      <c r="O307" s="71">
        <f t="shared" si="423"/>
        <v>0</v>
      </c>
      <c r="P307" s="71">
        <f t="shared" si="423"/>
        <v>1172900</v>
      </c>
      <c r="Q307" s="71">
        <f t="shared" si="423"/>
        <v>0</v>
      </c>
      <c r="R307" s="71">
        <f t="shared" si="423"/>
        <v>1172900</v>
      </c>
      <c r="S307" s="71">
        <f t="shared" si="423"/>
        <v>0</v>
      </c>
      <c r="T307" s="71">
        <f t="shared" si="423"/>
        <v>1172900</v>
      </c>
    </row>
    <row r="308" spans="1:20" s="1" customFormat="1" ht="12.75" hidden="1" customHeight="1" x14ac:dyDescent="0.25">
      <c r="A308" s="149"/>
      <c r="B308" s="160" t="s">
        <v>390</v>
      </c>
      <c r="C308" s="45" t="s">
        <v>302</v>
      </c>
      <c r="D308" s="45" t="s">
        <v>610</v>
      </c>
      <c r="E308" s="33">
        <v>852</v>
      </c>
      <c r="F308" s="70" t="s">
        <v>359</v>
      </c>
      <c r="G308" s="70" t="s">
        <v>302</v>
      </c>
      <c r="H308" s="70" t="s">
        <v>440</v>
      </c>
      <c r="I308" s="70" t="s">
        <v>368</v>
      </c>
      <c r="J308" s="71">
        <f t="shared" si="423"/>
        <v>1172900</v>
      </c>
      <c r="K308" s="71">
        <f t="shared" si="423"/>
        <v>0</v>
      </c>
      <c r="L308" s="71">
        <f t="shared" si="423"/>
        <v>1172900</v>
      </c>
      <c r="M308" s="71">
        <f t="shared" si="423"/>
        <v>0</v>
      </c>
      <c r="N308" s="71">
        <f t="shared" si="423"/>
        <v>1172900</v>
      </c>
      <c r="O308" s="71">
        <f t="shared" si="423"/>
        <v>0</v>
      </c>
      <c r="P308" s="71">
        <f t="shared" si="423"/>
        <v>1172900</v>
      </c>
      <c r="Q308" s="71">
        <f t="shared" si="423"/>
        <v>0</v>
      </c>
      <c r="R308" s="71">
        <f t="shared" si="423"/>
        <v>1172900</v>
      </c>
      <c r="S308" s="71">
        <f t="shared" si="423"/>
        <v>0</v>
      </c>
      <c r="T308" s="71">
        <f t="shared" si="423"/>
        <v>1172900</v>
      </c>
    </row>
    <row r="309" spans="1:20" s="1" customFormat="1" ht="12.75" hidden="1" customHeight="1" x14ac:dyDescent="0.25">
      <c r="A309" s="224" t="s">
        <v>437</v>
      </c>
      <c r="B309" s="224"/>
      <c r="C309" s="45" t="s">
        <v>302</v>
      </c>
      <c r="D309" s="45" t="s">
        <v>610</v>
      </c>
      <c r="E309" s="33">
        <v>852</v>
      </c>
      <c r="F309" s="70" t="s">
        <v>359</v>
      </c>
      <c r="G309" s="70" t="s">
        <v>302</v>
      </c>
      <c r="H309" s="70" t="s">
        <v>440</v>
      </c>
      <c r="I309" s="70" t="s">
        <v>391</v>
      </c>
      <c r="J309" s="71">
        <v>1172900</v>
      </c>
      <c r="K309" s="71"/>
      <c r="L309" s="71">
        <f t="shared" si="384"/>
        <v>1172900</v>
      </c>
      <c r="M309" s="71"/>
      <c r="N309" s="71">
        <f t="shared" ref="N309" si="424">L309+M309</f>
        <v>1172900</v>
      </c>
      <c r="O309" s="71"/>
      <c r="P309" s="71">
        <f t="shared" ref="P309" si="425">N309+O309</f>
        <v>1172900</v>
      </c>
      <c r="Q309" s="71"/>
      <c r="R309" s="71">
        <f t="shared" ref="R309" si="426">P309+Q309</f>
        <v>1172900</v>
      </c>
      <c r="S309" s="71"/>
      <c r="T309" s="71">
        <f t="shared" ref="T309" si="427">R309+S309</f>
        <v>1172900</v>
      </c>
    </row>
    <row r="310" spans="1:20" s="1" customFormat="1" hidden="1" x14ac:dyDescent="0.25">
      <c r="A310" s="224" t="s">
        <v>439</v>
      </c>
      <c r="B310" s="224"/>
      <c r="C310" s="45" t="s">
        <v>302</v>
      </c>
      <c r="D310" s="45" t="s">
        <v>610</v>
      </c>
      <c r="E310" s="33">
        <v>852</v>
      </c>
      <c r="F310" s="45" t="s">
        <v>359</v>
      </c>
      <c r="G310" s="70" t="s">
        <v>302</v>
      </c>
      <c r="H310" s="45" t="s">
        <v>287</v>
      </c>
      <c r="I310" s="45"/>
      <c r="J310" s="41">
        <f>J311</f>
        <v>63415629.229999997</v>
      </c>
      <c r="K310" s="41">
        <f t="shared" ref="K310:T310" si="428">K311</f>
        <v>-1382300</v>
      </c>
      <c r="L310" s="41">
        <f t="shared" si="428"/>
        <v>62033329.229999997</v>
      </c>
      <c r="M310" s="41">
        <f t="shared" si="428"/>
        <v>0</v>
      </c>
      <c r="N310" s="41">
        <f t="shared" si="428"/>
        <v>62033329.229999997</v>
      </c>
      <c r="O310" s="41">
        <f t="shared" si="428"/>
        <v>0</v>
      </c>
      <c r="P310" s="41">
        <f t="shared" si="428"/>
        <v>62033329.229999997</v>
      </c>
      <c r="Q310" s="41">
        <f t="shared" si="428"/>
        <v>0</v>
      </c>
      <c r="R310" s="41">
        <f t="shared" si="428"/>
        <v>62033329.229999997</v>
      </c>
      <c r="S310" s="41">
        <f t="shared" si="428"/>
        <v>0</v>
      </c>
      <c r="T310" s="41">
        <f t="shared" si="428"/>
        <v>62033329.229999997</v>
      </c>
    </row>
    <row r="311" spans="1:20" s="1" customFormat="1" ht="12.75" hidden="1" customHeight="1" x14ac:dyDescent="0.25">
      <c r="A311" s="160"/>
      <c r="B311" s="154" t="s">
        <v>367</v>
      </c>
      <c r="C311" s="143" t="s">
        <v>302</v>
      </c>
      <c r="D311" s="45" t="s">
        <v>610</v>
      </c>
      <c r="E311" s="33">
        <v>852</v>
      </c>
      <c r="F311" s="70" t="s">
        <v>359</v>
      </c>
      <c r="G311" s="70" t="s">
        <v>302</v>
      </c>
      <c r="H311" s="70" t="s">
        <v>289</v>
      </c>
      <c r="I311" s="70"/>
      <c r="J311" s="71">
        <f>J312+J320+J315</f>
        <v>63415629.229999997</v>
      </c>
      <c r="K311" s="71">
        <f t="shared" ref="K311:T311" si="429">K312+K320+K315</f>
        <v>-1382300</v>
      </c>
      <c r="L311" s="71">
        <f t="shared" si="429"/>
        <v>62033329.229999997</v>
      </c>
      <c r="M311" s="71">
        <f t="shared" si="429"/>
        <v>0</v>
      </c>
      <c r="N311" s="71">
        <f t="shared" si="429"/>
        <v>62033329.229999997</v>
      </c>
      <c r="O311" s="71">
        <f t="shared" si="429"/>
        <v>0</v>
      </c>
      <c r="P311" s="71">
        <f t="shared" si="429"/>
        <v>62033329.229999997</v>
      </c>
      <c r="Q311" s="71">
        <f t="shared" si="429"/>
        <v>0</v>
      </c>
      <c r="R311" s="71">
        <f t="shared" si="429"/>
        <v>62033329.229999997</v>
      </c>
      <c r="S311" s="71">
        <f t="shared" si="429"/>
        <v>0</v>
      </c>
      <c r="T311" s="71">
        <f t="shared" si="429"/>
        <v>62033329.229999997</v>
      </c>
    </row>
    <row r="312" spans="1:20" s="1" customFormat="1" ht="12.75" hidden="1" customHeight="1" x14ac:dyDescent="0.25">
      <c r="A312" s="160"/>
      <c r="B312" s="160" t="s">
        <v>390</v>
      </c>
      <c r="C312" s="45" t="s">
        <v>302</v>
      </c>
      <c r="D312" s="45" t="s">
        <v>610</v>
      </c>
      <c r="E312" s="33">
        <v>852</v>
      </c>
      <c r="F312" s="70" t="s">
        <v>359</v>
      </c>
      <c r="G312" s="70" t="s">
        <v>302</v>
      </c>
      <c r="H312" s="70" t="s">
        <v>442</v>
      </c>
      <c r="I312" s="70"/>
      <c r="J312" s="71">
        <f t="shared" ref="J312:T313" si="430">J313</f>
        <v>59263749.229999997</v>
      </c>
      <c r="K312" s="71">
        <f t="shared" si="430"/>
        <v>0</v>
      </c>
      <c r="L312" s="71">
        <f t="shared" si="430"/>
        <v>59263749.229999997</v>
      </c>
      <c r="M312" s="71">
        <f t="shared" si="430"/>
        <v>0</v>
      </c>
      <c r="N312" s="71">
        <f t="shared" si="430"/>
        <v>59263749.229999997</v>
      </c>
      <c r="O312" s="71">
        <f t="shared" si="430"/>
        <v>0</v>
      </c>
      <c r="P312" s="71">
        <f t="shared" si="430"/>
        <v>59263749.229999997</v>
      </c>
      <c r="Q312" s="71">
        <f t="shared" si="430"/>
        <v>0</v>
      </c>
      <c r="R312" s="71">
        <f t="shared" si="430"/>
        <v>59263749.229999997</v>
      </c>
      <c r="S312" s="71">
        <f t="shared" si="430"/>
        <v>0</v>
      </c>
      <c r="T312" s="71">
        <f t="shared" si="430"/>
        <v>59263749.229999997</v>
      </c>
    </row>
    <row r="313" spans="1:20" s="1" customFormat="1" hidden="1" x14ac:dyDescent="0.25">
      <c r="A313" s="224" t="s">
        <v>286</v>
      </c>
      <c r="B313" s="224"/>
      <c r="C313" s="45" t="s">
        <v>302</v>
      </c>
      <c r="D313" s="45" t="s">
        <v>610</v>
      </c>
      <c r="E313" s="33">
        <v>852</v>
      </c>
      <c r="F313" s="70" t="s">
        <v>359</v>
      </c>
      <c r="G313" s="70" t="s">
        <v>302</v>
      </c>
      <c r="H313" s="70" t="s">
        <v>442</v>
      </c>
      <c r="I313" s="70" t="s">
        <v>368</v>
      </c>
      <c r="J313" s="71">
        <f t="shared" si="430"/>
        <v>59263749.229999997</v>
      </c>
      <c r="K313" s="71">
        <f t="shared" si="430"/>
        <v>0</v>
      </c>
      <c r="L313" s="71">
        <f t="shared" si="430"/>
        <v>59263749.229999997</v>
      </c>
      <c r="M313" s="71">
        <f t="shared" si="430"/>
        <v>0</v>
      </c>
      <c r="N313" s="71">
        <f t="shared" si="430"/>
        <v>59263749.229999997</v>
      </c>
      <c r="O313" s="71">
        <f t="shared" si="430"/>
        <v>0</v>
      </c>
      <c r="P313" s="71">
        <f t="shared" si="430"/>
        <v>59263749.229999997</v>
      </c>
      <c r="Q313" s="71">
        <f t="shared" si="430"/>
        <v>0</v>
      </c>
      <c r="R313" s="71">
        <f t="shared" si="430"/>
        <v>59263749.229999997</v>
      </c>
      <c r="S313" s="71">
        <f t="shared" si="430"/>
        <v>0</v>
      </c>
      <c r="T313" s="71">
        <f t="shared" si="430"/>
        <v>59263749.229999997</v>
      </c>
    </row>
    <row r="314" spans="1:20" s="1" customFormat="1" ht="12.75" hidden="1" customHeight="1" x14ac:dyDescent="0.25">
      <c r="A314" s="224" t="s">
        <v>288</v>
      </c>
      <c r="B314" s="224"/>
      <c r="C314" s="143" t="s">
        <v>302</v>
      </c>
      <c r="D314" s="45" t="s">
        <v>610</v>
      </c>
      <c r="E314" s="33">
        <v>852</v>
      </c>
      <c r="F314" s="70" t="s">
        <v>359</v>
      </c>
      <c r="G314" s="45" t="s">
        <v>302</v>
      </c>
      <c r="H314" s="45" t="s">
        <v>442</v>
      </c>
      <c r="I314" s="70" t="s">
        <v>370</v>
      </c>
      <c r="J314" s="71">
        <v>59263749.229999997</v>
      </c>
      <c r="K314" s="71"/>
      <c r="L314" s="71">
        <f t="shared" si="384"/>
        <v>59263749.229999997</v>
      </c>
      <c r="M314" s="71"/>
      <c r="N314" s="71">
        <f t="shared" ref="N314" si="431">L314+M314</f>
        <v>59263749.229999997</v>
      </c>
      <c r="O314" s="71"/>
      <c r="P314" s="71">
        <f t="shared" ref="P314" si="432">N314+O314</f>
        <v>59263749.229999997</v>
      </c>
      <c r="Q314" s="71"/>
      <c r="R314" s="71">
        <f t="shared" ref="R314" si="433">P314+Q314</f>
        <v>59263749.229999997</v>
      </c>
      <c r="S314" s="71"/>
      <c r="T314" s="71">
        <f t="shared" ref="T314" si="434">R314+S314</f>
        <v>59263749.229999997</v>
      </c>
    </row>
    <row r="315" spans="1:20" s="1" customFormat="1" hidden="1" x14ac:dyDescent="0.25">
      <c r="A315" s="224" t="s">
        <v>441</v>
      </c>
      <c r="B315" s="224"/>
      <c r="C315" s="45" t="s">
        <v>302</v>
      </c>
      <c r="D315" s="45" t="s">
        <v>610</v>
      </c>
      <c r="E315" s="33">
        <v>852</v>
      </c>
      <c r="F315" s="70" t="s">
        <v>359</v>
      </c>
      <c r="G315" s="70" t="s">
        <v>302</v>
      </c>
      <c r="H315" s="70" t="s">
        <v>375</v>
      </c>
      <c r="I315" s="70"/>
      <c r="J315" s="71">
        <f>J316+J318</f>
        <v>4132800</v>
      </c>
      <c r="K315" s="71">
        <f t="shared" ref="K315:T315" si="435">K316+K318</f>
        <v>-1382300</v>
      </c>
      <c r="L315" s="71">
        <f t="shared" si="435"/>
        <v>2750500</v>
      </c>
      <c r="M315" s="71">
        <f t="shared" si="435"/>
        <v>0</v>
      </c>
      <c r="N315" s="71">
        <f t="shared" si="435"/>
        <v>2750500</v>
      </c>
      <c r="O315" s="71">
        <f t="shared" si="435"/>
        <v>0</v>
      </c>
      <c r="P315" s="71">
        <f t="shared" si="435"/>
        <v>2750500</v>
      </c>
      <c r="Q315" s="71">
        <f t="shared" si="435"/>
        <v>0</v>
      </c>
      <c r="R315" s="71">
        <f t="shared" si="435"/>
        <v>2750500</v>
      </c>
      <c r="S315" s="71">
        <f t="shared" si="435"/>
        <v>0</v>
      </c>
      <c r="T315" s="71">
        <f t="shared" si="435"/>
        <v>2750500</v>
      </c>
    </row>
    <row r="316" spans="1:20" s="1" customFormat="1" ht="25.5" hidden="1" x14ac:dyDescent="0.25">
      <c r="A316" s="160"/>
      <c r="B316" s="154" t="s">
        <v>367</v>
      </c>
      <c r="C316" s="45" t="s">
        <v>302</v>
      </c>
      <c r="D316" s="45" t="s">
        <v>610</v>
      </c>
      <c r="E316" s="33">
        <v>852</v>
      </c>
      <c r="F316" s="70" t="s">
        <v>359</v>
      </c>
      <c r="G316" s="70" t="s">
        <v>302</v>
      </c>
      <c r="H316" s="70" t="s">
        <v>375</v>
      </c>
      <c r="I316" s="70" t="s">
        <v>377</v>
      </c>
      <c r="J316" s="71">
        <f t="shared" ref="J316:T316" si="436">J317</f>
        <v>4132800</v>
      </c>
      <c r="K316" s="71">
        <f t="shared" si="436"/>
        <v>-4132800</v>
      </c>
      <c r="L316" s="71">
        <f t="shared" si="436"/>
        <v>0</v>
      </c>
      <c r="M316" s="71">
        <f t="shared" si="436"/>
        <v>0</v>
      </c>
      <c r="N316" s="71">
        <f t="shared" si="436"/>
        <v>0</v>
      </c>
      <c r="O316" s="71">
        <f t="shared" si="436"/>
        <v>0</v>
      </c>
      <c r="P316" s="71">
        <f t="shared" si="436"/>
        <v>0</v>
      </c>
      <c r="Q316" s="71">
        <f t="shared" si="436"/>
        <v>0</v>
      </c>
      <c r="R316" s="71">
        <f t="shared" si="436"/>
        <v>0</v>
      </c>
      <c r="S316" s="71">
        <f t="shared" si="436"/>
        <v>0</v>
      </c>
      <c r="T316" s="71">
        <f t="shared" si="436"/>
        <v>0</v>
      </c>
    </row>
    <row r="317" spans="1:20" s="1" customFormat="1" ht="12.75" hidden="1" customHeight="1" x14ac:dyDescent="0.25">
      <c r="A317" s="154"/>
      <c r="B317" s="154" t="s">
        <v>369</v>
      </c>
      <c r="C317" s="45" t="s">
        <v>302</v>
      </c>
      <c r="D317" s="45" t="s">
        <v>610</v>
      </c>
      <c r="E317" s="33">
        <v>852</v>
      </c>
      <c r="F317" s="70" t="s">
        <v>359</v>
      </c>
      <c r="G317" s="70" t="s">
        <v>302</v>
      </c>
      <c r="H317" s="70" t="s">
        <v>375</v>
      </c>
      <c r="I317" s="70" t="s">
        <v>379</v>
      </c>
      <c r="J317" s="71">
        <v>4132800</v>
      </c>
      <c r="K317" s="71">
        <v>-4132800</v>
      </c>
      <c r="L317" s="71">
        <f t="shared" si="384"/>
        <v>0</v>
      </c>
      <c r="M317" s="71"/>
      <c r="N317" s="71">
        <f t="shared" ref="N317" si="437">L317+M317</f>
        <v>0</v>
      </c>
      <c r="O317" s="71"/>
      <c r="P317" s="71">
        <f t="shared" ref="P317" si="438">N317+O317</f>
        <v>0</v>
      </c>
      <c r="Q317" s="71"/>
      <c r="R317" s="71">
        <f t="shared" ref="R317" si="439">P317+Q317</f>
        <v>0</v>
      </c>
      <c r="S317" s="71"/>
      <c r="T317" s="71">
        <f t="shared" ref="T317" si="440">R317+S317</f>
        <v>0</v>
      </c>
    </row>
    <row r="318" spans="1:20" s="1" customFormat="1" ht="12.75" hidden="1" customHeight="1" x14ac:dyDescent="0.25">
      <c r="A318" s="224" t="s">
        <v>374</v>
      </c>
      <c r="B318" s="224"/>
      <c r="C318" s="45" t="s">
        <v>302</v>
      </c>
      <c r="D318" s="45" t="s">
        <v>610</v>
      </c>
      <c r="E318" s="33">
        <v>852</v>
      </c>
      <c r="F318" s="70" t="s">
        <v>359</v>
      </c>
      <c r="G318" s="70" t="s">
        <v>302</v>
      </c>
      <c r="H318" s="70" t="s">
        <v>375</v>
      </c>
      <c r="I318" s="70" t="s">
        <v>368</v>
      </c>
      <c r="J318" s="71">
        <f>J319</f>
        <v>0</v>
      </c>
      <c r="K318" s="71">
        <f t="shared" ref="K318:T318" si="441">K319</f>
        <v>2750500</v>
      </c>
      <c r="L318" s="71">
        <f t="shared" si="441"/>
        <v>2750500</v>
      </c>
      <c r="M318" s="71">
        <f t="shared" si="441"/>
        <v>0</v>
      </c>
      <c r="N318" s="71">
        <f t="shared" si="441"/>
        <v>2750500</v>
      </c>
      <c r="O318" s="71">
        <f t="shared" si="441"/>
        <v>0</v>
      </c>
      <c r="P318" s="71">
        <f t="shared" si="441"/>
        <v>2750500</v>
      </c>
      <c r="Q318" s="71">
        <f t="shared" si="441"/>
        <v>0</v>
      </c>
      <c r="R318" s="71">
        <f t="shared" si="441"/>
        <v>2750500</v>
      </c>
      <c r="S318" s="71">
        <f t="shared" si="441"/>
        <v>0</v>
      </c>
      <c r="T318" s="71">
        <f t="shared" si="441"/>
        <v>2750500</v>
      </c>
    </row>
    <row r="319" spans="1:20" s="1" customFormat="1" ht="12.75" hidden="1" customHeight="1" x14ac:dyDescent="0.25">
      <c r="A319" s="72"/>
      <c r="B319" s="160" t="s">
        <v>376</v>
      </c>
      <c r="C319" s="45" t="s">
        <v>302</v>
      </c>
      <c r="D319" s="45" t="s">
        <v>610</v>
      </c>
      <c r="E319" s="33">
        <v>852</v>
      </c>
      <c r="F319" s="70" t="s">
        <v>359</v>
      </c>
      <c r="G319" s="70" t="s">
        <v>302</v>
      </c>
      <c r="H319" s="70" t="s">
        <v>375</v>
      </c>
      <c r="I319" s="70" t="s">
        <v>370</v>
      </c>
      <c r="J319" s="71"/>
      <c r="K319" s="71">
        <f>4132800-1382300</f>
        <v>2750500</v>
      </c>
      <c r="L319" s="71">
        <f t="shared" si="384"/>
        <v>2750500</v>
      </c>
      <c r="M319" s="71"/>
      <c r="N319" s="71">
        <f t="shared" ref="N319" si="442">L319+M319</f>
        <v>2750500</v>
      </c>
      <c r="O319" s="71"/>
      <c r="P319" s="71">
        <f t="shared" ref="P319" si="443">N319+O319</f>
        <v>2750500</v>
      </c>
      <c r="Q319" s="71"/>
      <c r="R319" s="71">
        <f t="shared" ref="R319" si="444">P319+Q319</f>
        <v>2750500</v>
      </c>
      <c r="S319" s="71"/>
      <c r="T319" s="71">
        <f t="shared" ref="T319" si="445">R319+S319</f>
        <v>2750500</v>
      </c>
    </row>
    <row r="320" spans="1:20" s="1" customFormat="1" ht="12.75" hidden="1" customHeight="1" x14ac:dyDescent="0.25">
      <c r="A320" s="72"/>
      <c r="B320" s="154" t="s">
        <v>378</v>
      </c>
      <c r="C320" s="45" t="s">
        <v>302</v>
      </c>
      <c r="D320" s="45" t="s">
        <v>610</v>
      </c>
      <c r="E320" s="33">
        <v>852</v>
      </c>
      <c r="F320" s="70" t="s">
        <v>359</v>
      </c>
      <c r="G320" s="70" t="s">
        <v>302</v>
      </c>
      <c r="H320" s="70" t="s">
        <v>381</v>
      </c>
      <c r="I320" s="70"/>
      <c r="J320" s="71">
        <f>J321+J323</f>
        <v>19080</v>
      </c>
      <c r="K320" s="71">
        <f t="shared" ref="K320:T320" si="446">K321+K323</f>
        <v>0</v>
      </c>
      <c r="L320" s="71">
        <f t="shared" si="446"/>
        <v>19080</v>
      </c>
      <c r="M320" s="71">
        <f t="shared" si="446"/>
        <v>0</v>
      </c>
      <c r="N320" s="71">
        <f t="shared" si="446"/>
        <v>19080</v>
      </c>
      <c r="O320" s="71">
        <f t="shared" si="446"/>
        <v>0</v>
      </c>
      <c r="P320" s="71">
        <f t="shared" si="446"/>
        <v>19080</v>
      </c>
      <c r="Q320" s="71">
        <f t="shared" si="446"/>
        <v>0</v>
      </c>
      <c r="R320" s="71">
        <f t="shared" si="446"/>
        <v>19080</v>
      </c>
      <c r="S320" s="71">
        <f t="shared" si="446"/>
        <v>0</v>
      </c>
      <c r="T320" s="71">
        <f t="shared" si="446"/>
        <v>19080</v>
      </c>
    </row>
    <row r="321" spans="1:20" s="1" customFormat="1" ht="25.5" hidden="1" x14ac:dyDescent="0.25">
      <c r="A321" s="72"/>
      <c r="B321" s="154" t="s">
        <v>367</v>
      </c>
      <c r="C321" s="45" t="s">
        <v>302</v>
      </c>
      <c r="D321" s="45" t="s">
        <v>610</v>
      </c>
      <c r="E321" s="33">
        <v>852</v>
      </c>
      <c r="F321" s="70" t="s">
        <v>359</v>
      </c>
      <c r="G321" s="70" t="s">
        <v>302</v>
      </c>
      <c r="H321" s="70" t="s">
        <v>381</v>
      </c>
      <c r="I321" s="70" t="s">
        <v>377</v>
      </c>
      <c r="J321" s="71">
        <f t="shared" ref="J321:T321" si="447">J322</f>
        <v>19080</v>
      </c>
      <c r="K321" s="71">
        <f t="shared" si="447"/>
        <v>-19080</v>
      </c>
      <c r="L321" s="71">
        <f t="shared" si="447"/>
        <v>0</v>
      </c>
      <c r="M321" s="71">
        <f t="shared" si="447"/>
        <v>0</v>
      </c>
      <c r="N321" s="71">
        <f t="shared" si="447"/>
        <v>0</v>
      </c>
      <c r="O321" s="71">
        <f t="shared" si="447"/>
        <v>0</v>
      </c>
      <c r="P321" s="71">
        <f t="shared" si="447"/>
        <v>0</v>
      </c>
      <c r="Q321" s="71">
        <f t="shared" si="447"/>
        <v>0</v>
      </c>
      <c r="R321" s="71">
        <f t="shared" si="447"/>
        <v>0</v>
      </c>
      <c r="S321" s="71">
        <f t="shared" si="447"/>
        <v>0</v>
      </c>
      <c r="T321" s="71">
        <f t="shared" si="447"/>
        <v>0</v>
      </c>
    </row>
    <row r="322" spans="1:20" s="1" customFormat="1" ht="12.75" hidden="1" customHeight="1" x14ac:dyDescent="0.25">
      <c r="A322" s="72"/>
      <c r="B322" s="154" t="s">
        <v>369</v>
      </c>
      <c r="C322" s="45" t="s">
        <v>302</v>
      </c>
      <c r="D322" s="45" t="s">
        <v>610</v>
      </c>
      <c r="E322" s="33">
        <v>852</v>
      </c>
      <c r="F322" s="70" t="s">
        <v>359</v>
      </c>
      <c r="G322" s="70" t="s">
        <v>302</v>
      </c>
      <c r="H322" s="70" t="s">
        <v>381</v>
      </c>
      <c r="I322" s="70" t="s">
        <v>383</v>
      </c>
      <c r="J322" s="71">
        <v>19080</v>
      </c>
      <c r="K322" s="71">
        <v>-19080</v>
      </c>
      <c r="L322" s="71">
        <f t="shared" si="384"/>
        <v>0</v>
      </c>
      <c r="M322" s="71"/>
      <c r="N322" s="71">
        <f t="shared" ref="N322" si="448">L322+M322</f>
        <v>0</v>
      </c>
      <c r="O322" s="71"/>
      <c r="P322" s="71">
        <f t="shared" ref="P322" si="449">N322+O322</f>
        <v>0</v>
      </c>
      <c r="Q322" s="71"/>
      <c r="R322" s="71">
        <f t="shared" ref="R322" si="450">P322+Q322</f>
        <v>0</v>
      </c>
      <c r="S322" s="71"/>
      <c r="T322" s="71">
        <f t="shared" ref="T322" si="451">R322+S322</f>
        <v>0</v>
      </c>
    </row>
    <row r="323" spans="1:20" s="1" customFormat="1" ht="12.75" hidden="1" customHeight="1" x14ac:dyDescent="0.25">
      <c r="A323" s="224" t="s">
        <v>380</v>
      </c>
      <c r="B323" s="224"/>
      <c r="C323" s="143" t="s">
        <v>302</v>
      </c>
      <c r="D323" s="45" t="s">
        <v>610</v>
      </c>
      <c r="E323" s="33">
        <v>852</v>
      </c>
      <c r="F323" s="70" t="s">
        <v>359</v>
      </c>
      <c r="G323" s="70" t="s">
        <v>302</v>
      </c>
      <c r="H323" s="70" t="s">
        <v>381</v>
      </c>
      <c r="I323" s="70" t="s">
        <v>368</v>
      </c>
      <c r="J323" s="71">
        <f>J324</f>
        <v>0</v>
      </c>
      <c r="K323" s="71">
        <f t="shared" ref="K323:T323" si="452">K324</f>
        <v>19080</v>
      </c>
      <c r="L323" s="71">
        <f t="shared" si="452"/>
        <v>19080</v>
      </c>
      <c r="M323" s="71">
        <f t="shared" si="452"/>
        <v>0</v>
      </c>
      <c r="N323" s="71">
        <f t="shared" si="452"/>
        <v>19080</v>
      </c>
      <c r="O323" s="71">
        <f t="shared" si="452"/>
        <v>0</v>
      </c>
      <c r="P323" s="71">
        <f t="shared" si="452"/>
        <v>19080</v>
      </c>
      <c r="Q323" s="71">
        <f t="shared" si="452"/>
        <v>0</v>
      </c>
      <c r="R323" s="71">
        <f t="shared" si="452"/>
        <v>19080</v>
      </c>
      <c r="S323" s="71">
        <f t="shared" si="452"/>
        <v>0</v>
      </c>
      <c r="T323" s="71">
        <f t="shared" si="452"/>
        <v>19080</v>
      </c>
    </row>
    <row r="324" spans="1:20" s="1" customFormat="1" hidden="1" x14ac:dyDescent="0.25">
      <c r="A324" s="72"/>
      <c r="B324" s="160" t="s">
        <v>376</v>
      </c>
      <c r="C324" s="45" t="s">
        <v>302</v>
      </c>
      <c r="D324" s="45" t="s">
        <v>610</v>
      </c>
      <c r="E324" s="33">
        <v>852</v>
      </c>
      <c r="F324" s="70" t="s">
        <v>359</v>
      </c>
      <c r="G324" s="70" t="s">
        <v>302</v>
      </c>
      <c r="H324" s="70" t="s">
        <v>381</v>
      </c>
      <c r="I324" s="70" t="s">
        <v>370</v>
      </c>
      <c r="J324" s="71"/>
      <c r="K324" s="71">
        <f>19080</f>
        <v>19080</v>
      </c>
      <c r="L324" s="71">
        <f t="shared" si="384"/>
        <v>19080</v>
      </c>
      <c r="M324" s="71"/>
      <c r="N324" s="71">
        <f t="shared" ref="N324" si="453">L324+M324</f>
        <v>19080</v>
      </c>
      <c r="O324" s="71"/>
      <c r="P324" s="71">
        <f t="shared" ref="P324" si="454">N324+O324</f>
        <v>19080</v>
      </c>
      <c r="Q324" s="71"/>
      <c r="R324" s="71">
        <f t="shared" ref="R324" si="455">P324+Q324</f>
        <v>19080</v>
      </c>
      <c r="S324" s="71"/>
      <c r="T324" s="71">
        <f t="shared" ref="T324" si="456">R324+S324</f>
        <v>19080</v>
      </c>
    </row>
    <row r="325" spans="1:20" s="1" customFormat="1" ht="25.5" hidden="1" x14ac:dyDescent="0.25">
      <c r="A325" s="72"/>
      <c r="B325" s="154" t="s">
        <v>382</v>
      </c>
      <c r="C325" s="45" t="s">
        <v>302</v>
      </c>
      <c r="D325" s="45" t="s">
        <v>610</v>
      </c>
      <c r="E325" s="33">
        <v>852</v>
      </c>
      <c r="F325" s="45" t="s">
        <v>359</v>
      </c>
      <c r="G325" s="70" t="s">
        <v>302</v>
      </c>
      <c r="H325" s="45" t="s">
        <v>387</v>
      </c>
      <c r="I325" s="70"/>
      <c r="J325" s="71">
        <f t="shared" ref="J325:T326" si="457">J326</f>
        <v>0</v>
      </c>
      <c r="K325" s="71">
        <f t="shared" si="457"/>
        <v>0</v>
      </c>
      <c r="L325" s="71">
        <f t="shared" si="457"/>
        <v>0</v>
      </c>
      <c r="M325" s="71">
        <f t="shared" si="457"/>
        <v>1584536</v>
      </c>
      <c r="N325" s="71">
        <f t="shared" si="457"/>
        <v>1584536</v>
      </c>
      <c r="O325" s="71">
        <f t="shared" si="457"/>
        <v>0</v>
      </c>
      <c r="P325" s="71">
        <f t="shared" si="457"/>
        <v>1584536</v>
      </c>
      <c r="Q325" s="71">
        <f t="shared" si="457"/>
        <v>320500</v>
      </c>
      <c r="R325" s="71">
        <f t="shared" si="457"/>
        <v>1905036</v>
      </c>
      <c r="S325" s="71">
        <f t="shared" si="457"/>
        <v>0</v>
      </c>
      <c r="T325" s="71">
        <f t="shared" si="457"/>
        <v>1905036</v>
      </c>
    </row>
    <row r="326" spans="1:20" s="1" customFormat="1" ht="12.75" hidden="1" customHeight="1" x14ac:dyDescent="0.25">
      <c r="A326" s="72"/>
      <c r="B326" s="154" t="s">
        <v>367</v>
      </c>
      <c r="C326" s="45" t="s">
        <v>302</v>
      </c>
      <c r="D326" s="45" t="s">
        <v>610</v>
      </c>
      <c r="E326" s="33">
        <v>852</v>
      </c>
      <c r="F326" s="70" t="s">
        <v>359</v>
      </c>
      <c r="G326" s="70" t="s">
        <v>302</v>
      </c>
      <c r="H326" s="45" t="s">
        <v>387</v>
      </c>
      <c r="I326" s="70" t="s">
        <v>368</v>
      </c>
      <c r="J326" s="71">
        <f t="shared" si="457"/>
        <v>0</v>
      </c>
      <c r="K326" s="71">
        <f t="shared" si="457"/>
        <v>0</v>
      </c>
      <c r="L326" s="71">
        <f t="shared" si="457"/>
        <v>0</v>
      </c>
      <c r="M326" s="71">
        <f t="shared" si="457"/>
        <v>1584536</v>
      </c>
      <c r="N326" s="71">
        <f t="shared" si="457"/>
        <v>1584536</v>
      </c>
      <c r="O326" s="71">
        <f t="shared" si="457"/>
        <v>0</v>
      </c>
      <c r="P326" s="71">
        <f t="shared" si="457"/>
        <v>1584536</v>
      </c>
      <c r="Q326" s="71">
        <f t="shared" si="457"/>
        <v>320500</v>
      </c>
      <c r="R326" s="71">
        <f t="shared" si="457"/>
        <v>1905036</v>
      </c>
      <c r="S326" s="71">
        <f t="shared" si="457"/>
        <v>0</v>
      </c>
      <c r="T326" s="71">
        <f t="shared" si="457"/>
        <v>1905036</v>
      </c>
    </row>
    <row r="327" spans="1:20" s="1" customFormat="1" ht="12.75" hidden="1" customHeight="1" x14ac:dyDescent="0.25">
      <c r="A327" s="72"/>
      <c r="B327" s="154" t="s">
        <v>369</v>
      </c>
      <c r="C327" s="45" t="s">
        <v>302</v>
      </c>
      <c r="D327" s="45" t="s">
        <v>610</v>
      </c>
      <c r="E327" s="33">
        <v>852</v>
      </c>
      <c r="F327" s="70" t="s">
        <v>359</v>
      </c>
      <c r="G327" s="70" t="s">
        <v>302</v>
      </c>
      <c r="H327" s="45" t="s">
        <v>387</v>
      </c>
      <c r="I327" s="70" t="s">
        <v>391</v>
      </c>
      <c r="J327" s="71"/>
      <c r="K327" s="71"/>
      <c r="L327" s="71">
        <v>0</v>
      </c>
      <c r="M327" s="71">
        <f>1485000+99536</f>
        <v>1584536</v>
      </c>
      <c r="N327" s="71">
        <f t="shared" ref="N327" si="458">L327+M327</f>
        <v>1584536</v>
      </c>
      <c r="O327" s="71"/>
      <c r="P327" s="71">
        <f t="shared" ref="P327" si="459">N327+O327</f>
        <v>1584536</v>
      </c>
      <c r="Q327" s="71">
        <v>320500</v>
      </c>
      <c r="R327" s="71">
        <f t="shared" ref="R327" si="460">P327+Q327</f>
        <v>1905036</v>
      </c>
      <c r="S327" s="71"/>
      <c r="T327" s="71">
        <f t="shared" ref="T327" si="461">R327+S327</f>
        <v>1905036</v>
      </c>
    </row>
    <row r="328" spans="1:20" s="1" customFormat="1" ht="12.75" hidden="1" customHeight="1" x14ac:dyDescent="0.25">
      <c r="A328" s="224" t="s">
        <v>386</v>
      </c>
      <c r="B328" s="224"/>
      <c r="C328" s="45" t="s">
        <v>302</v>
      </c>
      <c r="D328" s="45" t="s">
        <v>610</v>
      </c>
      <c r="E328" s="33">
        <v>852</v>
      </c>
      <c r="F328" s="45" t="s">
        <v>359</v>
      </c>
      <c r="G328" s="45" t="s">
        <v>302</v>
      </c>
      <c r="H328" s="45" t="s">
        <v>393</v>
      </c>
      <c r="I328" s="70"/>
      <c r="J328" s="71">
        <f t="shared" ref="J328:T329" si="462">J329</f>
        <v>0</v>
      </c>
      <c r="K328" s="71">
        <f t="shared" si="462"/>
        <v>0</v>
      </c>
      <c r="L328" s="71">
        <f t="shared" si="462"/>
        <v>0</v>
      </c>
      <c r="M328" s="71">
        <f t="shared" si="462"/>
        <v>891000</v>
      </c>
      <c r="N328" s="71">
        <f t="shared" si="462"/>
        <v>891000</v>
      </c>
      <c r="O328" s="71">
        <f t="shared" si="462"/>
        <v>0</v>
      </c>
      <c r="P328" s="71">
        <f t="shared" si="462"/>
        <v>891000</v>
      </c>
      <c r="Q328" s="71">
        <f t="shared" si="462"/>
        <v>0</v>
      </c>
      <c r="R328" s="71">
        <f t="shared" si="462"/>
        <v>891000</v>
      </c>
      <c r="S328" s="71">
        <f t="shared" si="462"/>
        <v>0</v>
      </c>
      <c r="T328" s="71">
        <f t="shared" si="462"/>
        <v>891000</v>
      </c>
    </row>
    <row r="329" spans="1:20" s="1" customFormat="1" ht="12.75" hidden="1" customHeight="1" x14ac:dyDescent="0.25">
      <c r="A329" s="154"/>
      <c r="B329" s="154" t="s">
        <v>367</v>
      </c>
      <c r="C329" s="45" t="s">
        <v>302</v>
      </c>
      <c r="D329" s="45" t="s">
        <v>610</v>
      </c>
      <c r="E329" s="33">
        <v>852</v>
      </c>
      <c r="F329" s="70" t="s">
        <v>359</v>
      </c>
      <c r="G329" s="70" t="s">
        <v>302</v>
      </c>
      <c r="H329" s="45" t="s">
        <v>393</v>
      </c>
      <c r="I329" s="70" t="s">
        <v>368</v>
      </c>
      <c r="J329" s="71">
        <f t="shared" si="462"/>
        <v>0</v>
      </c>
      <c r="K329" s="71">
        <f t="shared" si="462"/>
        <v>0</v>
      </c>
      <c r="L329" s="71">
        <f t="shared" si="462"/>
        <v>0</v>
      </c>
      <c r="M329" s="71">
        <f t="shared" si="462"/>
        <v>891000</v>
      </c>
      <c r="N329" s="71">
        <f t="shared" si="462"/>
        <v>891000</v>
      </c>
      <c r="O329" s="71">
        <f t="shared" si="462"/>
        <v>0</v>
      </c>
      <c r="P329" s="71">
        <f t="shared" si="462"/>
        <v>891000</v>
      </c>
      <c r="Q329" s="71">
        <f t="shared" si="462"/>
        <v>0</v>
      </c>
      <c r="R329" s="71">
        <f t="shared" si="462"/>
        <v>891000</v>
      </c>
      <c r="S329" s="71">
        <f t="shared" si="462"/>
        <v>0</v>
      </c>
      <c r="T329" s="71">
        <f t="shared" si="462"/>
        <v>891000</v>
      </c>
    </row>
    <row r="330" spans="1:20" s="1" customFormat="1" hidden="1" x14ac:dyDescent="0.25">
      <c r="A330" s="160"/>
      <c r="B330" s="160" t="s">
        <v>390</v>
      </c>
      <c r="C330" s="45" t="s">
        <v>302</v>
      </c>
      <c r="D330" s="45" t="s">
        <v>610</v>
      </c>
      <c r="E330" s="33">
        <v>852</v>
      </c>
      <c r="F330" s="70" t="s">
        <v>359</v>
      </c>
      <c r="G330" s="70" t="s">
        <v>302</v>
      </c>
      <c r="H330" s="45" t="s">
        <v>393</v>
      </c>
      <c r="I330" s="70" t="s">
        <v>391</v>
      </c>
      <c r="J330" s="71"/>
      <c r="K330" s="71"/>
      <c r="L330" s="71"/>
      <c r="M330" s="71">
        <v>891000</v>
      </c>
      <c r="N330" s="71">
        <f t="shared" ref="N330" si="463">L330+M330</f>
        <v>891000</v>
      </c>
      <c r="O330" s="71"/>
      <c r="P330" s="71">
        <f t="shared" ref="P330" si="464">N330+O330</f>
        <v>891000</v>
      </c>
      <c r="Q330" s="71"/>
      <c r="R330" s="71">
        <f t="shared" ref="R330" si="465">P330+Q330</f>
        <v>891000</v>
      </c>
      <c r="S330" s="71"/>
      <c r="T330" s="71">
        <f t="shared" ref="T330" si="466">R330+S330</f>
        <v>891000</v>
      </c>
    </row>
    <row r="331" spans="1:20" s="1" customFormat="1" ht="12.75" hidden="1" customHeight="1" x14ac:dyDescent="0.25">
      <c r="A331" s="224" t="s">
        <v>392</v>
      </c>
      <c r="B331" s="224"/>
      <c r="C331" s="45" t="s">
        <v>302</v>
      </c>
      <c r="D331" s="45" t="s">
        <v>610</v>
      </c>
      <c r="E331" s="33">
        <v>852</v>
      </c>
      <c r="F331" s="67" t="s">
        <v>359</v>
      </c>
      <c r="G331" s="67" t="s">
        <v>359</v>
      </c>
      <c r="H331" s="67"/>
      <c r="I331" s="67"/>
      <c r="J331" s="68">
        <f t="shared" ref="J331:T333" si="467">J332</f>
        <v>125300</v>
      </c>
      <c r="K331" s="68">
        <f t="shared" si="467"/>
        <v>0</v>
      </c>
      <c r="L331" s="68">
        <f t="shared" si="467"/>
        <v>125300</v>
      </c>
      <c r="M331" s="68">
        <f t="shared" si="467"/>
        <v>0</v>
      </c>
      <c r="N331" s="68">
        <f t="shared" si="467"/>
        <v>125300</v>
      </c>
      <c r="O331" s="68">
        <f t="shared" si="467"/>
        <v>0</v>
      </c>
      <c r="P331" s="68">
        <f t="shared" si="467"/>
        <v>125300</v>
      </c>
      <c r="Q331" s="68">
        <f t="shared" si="467"/>
        <v>0</v>
      </c>
      <c r="R331" s="68">
        <f t="shared" si="467"/>
        <v>125300</v>
      </c>
      <c r="S331" s="68">
        <f t="shared" si="467"/>
        <v>0</v>
      </c>
      <c r="T331" s="68">
        <f t="shared" si="467"/>
        <v>125300</v>
      </c>
    </row>
    <row r="332" spans="1:20" s="1" customFormat="1" ht="25.5" hidden="1" x14ac:dyDescent="0.25">
      <c r="A332" s="154"/>
      <c r="B332" s="154" t="s">
        <v>367</v>
      </c>
      <c r="C332" s="45" t="s">
        <v>302</v>
      </c>
      <c r="D332" s="45" t="s">
        <v>610</v>
      </c>
      <c r="E332" s="33">
        <v>852</v>
      </c>
      <c r="F332" s="70" t="s">
        <v>359</v>
      </c>
      <c r="G332" s="70" t="s">
        <v>359</v>
      </c>
      <c r="H332" s="70" t="s">
        <v>445</v>
      </c>
      <c r="I332" s="70"/>
      <c r="J332" s="71">
        <f>J333</f>
        <v>125300</v>
      </c>
      <c r="K332" s="71">
        <f t="shared" si="467"/>
        <v>0</v>
      </c>
      <c r="L332" s="71">
        <f t="shared" si="467"/>
        <v>125300</v>
      </c>
      <c r="M332" s="71">
        <f t="shared" si="467"/>
        <v>0</v>
      </c>
      <c r="N332" s="71">
        <f t="shared" si="467"/>
        <v>125300</v>
      </c>
      <c r="O332" s="71">
        <f t="shared" si="467"/>
        <v>0</v>
      </c>
      <c r="P332" s="71">
        <f t="shared" si="467"/>
        <v>125300</v>
      </c>
      <c r="Q332" s="71">
        <f t="shared" si="467"/>
        <v>0</v>
      </c>
      <c r="R332" s="71">
        <f t="shared" si="467"/>
        <v>125300</v>
      </c>
      <c r="S332" s="71">
        <f t="shared" si="467"/>
        <v>0</v>
      </c>
      <c r="T332" s="71">
        <f t="shared" si="467"/>
        <v>125300</v>
      </c>
    </row>
    <row r="333" spans="1:20" s="1" customFormat="1" ht="12.75" hidden="1" customHeight="1" x14ac:dyDescent="0.25">
      <c r="A333" s="160"/>
      <c r="B333" s="160" t="s">
        <v>390</v>
      </c>
      <c r="C333" s="143" t="s">
        <v>302</v>
      </c>
      <c r="D333" s="45" t="s">
        <v>610</v>
      </c>
      <c r="E333" s="33">
        <v>852</v>
      </c>
      <c r="F333" s="70" t="s">
        <v>359</v>
      </c>
      <c r="G333" s="70" t="s">
        <v>359</v>
      </c>
      <c r="H333" s="70" t="s">
        <v>445</v>
      </c>
      <c r="I333" s="70" t="s">
        <v>243</v>
      </c>
      <c r="J333" s="71">
        <f t="shared" si="467"/>
        <v>125300</v>
      </c>
      <c r="K333" s="71">
        <f t="shared" si="467"/>
        <v>0</v>
      </c>
      <c r="L333" s="71">
        <f t="shared" si="467"/>
        <v>125300</v>
      </c>
      <c r="M333" s="71">
        <f t="shared" si="467"/>
        <v>0</v>
      </c>
      <c r="N333" s="71">
        <f t="shared" si="467"/>
        <v>125300</v>
      </c>
      <c r="O333" s="71">
        <f t="shared" si="467"/>
        <v>0</v>
      </c>
      <c r="P333" s="71">
        <f t="shared" si="467"/>
        <v>125300</v>
      </c>
      <c r="Q333" s="71">
        <f t="shared" si="467"/>
        <v>0</v>
      </c>
      <c r="R333" s="71">
        <f t="shared" si="467"/>
        <v>125300</v>
      </c>
      <c r="S333" s="71">
        <f t="shared" si="467"/>
        <v>0</v>
      </c>
      <c r="T333" s="71">
        <f t="shared" si="467"/>
        <v>125300</v>
      </c>
    </row>
    <row r="334" spans="1:20" s="1" customFormat="1" hidden="1" x14ac:dyDescent="0.25">
      <c r="A334" s="228" t="s">
        <v>443</v>
      </c>
      <c r="B334" s="228"/>
      <c r="C334" s="45" t="s">
        <v>302</v>
      </c>
      <c r="D334" s="45" t="s">
        <v>610</v>
      </c>
      <c r="E334" s="33">
        <v>852</v>
      </c>
      <c r="F334" s="70" t="s">
        <v>359</v>
      </c>
      <c r="G334" s="70" t="s">
        <v>359</v>
      </c>
      <c r="H334" s="70" t="s">
        <v>445</v>
      </c>
      <c r="I334" s="70" t="s">
        <v>245</v>
      </c>
      <c r="J334" s="71">
        <v>125300</v>
      </c>
      <c r="K334" s="71"/>
      <c r="L334" s="71">
        <f t="shared" si="384"/>
        <v>125300</v>
      </c>
      <c r="M334" s="71"/>
      <c r="N334" s="71">
        <f t="shared" ref="N334" si="468">L334+M334</f>
        <v>125300</v>
      </c>
      <c r="O334" s="71"/>
      <c r="P334" s="71">
        <f t="shared" ref="P334" si="469">N334+O334</f>
        <v>125300</v>
      </c>
      <c r="Q334" s="71"/>
      <c r="R334" s="71">
        <f t="shared" ref="R334" si="470">P334+Q334</f>
        <v>125300</v>
      </c>
      <c r="S334" s="71"/>
      <c r="T334" s="71">
        <f t="shared" ref="T334" si="471">R334+S334</f>
        <v>125300</v>
      </c>
    </row>
    <row r="335" spans="1:20" s="1" customFormat="1" hidden="1" x14ac:dyDescent="0.25">
      <c r="A335" s="224" t="s">
        <v>444</v>
      </c>
      <c r="B335" s="224"/>
      <c r="C335" s="45" t="s">
        <v>302</v>
      </c>
      <c r="D335" s="45" t="s">
        <v>610</v>
      </c>
      <c r="E335" s="33">
        <v>852</v>
      </c>
      <c r="F335" s="67" t="s">
        <v>359</v>
      </c>
      <c r="G335" s="67" t="s">
        <v>313</v>
      </c>
      <c r="H335" s="67"/>
      <c r="I335" s="67"/>
      <c r="J335" s="68">
        <f>J336+J343+J347+J352+J365+J375+J378</f>
        <v>13304900</v>
      </c>
      <c r="K335" s="68">
        <f t="shared" ref="K335:T335" si="472">K336+K343+K347+K352+K365+K375+K378</f>
        <v>2866900</v>
      </c>
      <c r="L335" s="68">
        <f t="shared" si="472"/>
        <v>16171800</v>
      </c>
      <c r="M335" s="68">
        <f t="shared" si="472"/>
        <v>-2676000</v>
      </c>
      <c r="N335" s="68">
        <f t="shared" si="472"/>
        <v>13495800</v>
      </c>
      <c r="O335" s="68">
        <f t="shared" si="472"/>
        <v>0</v>
      </c>
      <c r="P335" s="68">
        <f t="shared" si="472"/>
        <v>13495800</v>
      </c>
      <c r="Q335" s="68">
        <f t="shared" si="472"/>
        <v>0</v>
      </c>
      <c r="R335" s="68">
        <f t="shared" si="472"/>
        <v>13495800</v>
      </c>
      <c r="S335" s="68">
        <f t="shared" si="472"/>
        <v>0</v>
      </c>
      <c r="T335" s="68">
        <f t="shared" si="472"/>
        <v>13495800</v>
      </c>
    </row>
    <row r="336" spans="1:20" s="1" customFormat="1" ht="12.75" hidden="1" customHeight="1" x14ac:dyDescent="0.25">
      <c r="A336" s="72"/>
      <c r="B336" s="160" t="s">
        <v>242</v>
      </c>
      <c r="C336" s="45" t="s">
        <v>302</v>
      </c>
      <c r="D336" s="45" t="s">
        <v>610</v>
      </c>
      <c r="E336" s="33">
        <v>852</v>
      </c>
      <c r="F336" s="70" t="s">
        <v>359</v>
      </c>
      <c r="G336" s="70" t="s">
        <v>313</v>
      </c>
      <c r="H336" s="70" t="s">
        <v>254</v>
      </c>
      <c r="I336" s="70"/>
      <c r="J336" s="71">
        <f t="shared" ref="J336:T341" si="473">J337</f>
        <v>963900</v>
      </c>
      <c r="K336" s="71">
        <f t="shared" si="473"/>
        <v>0</v>
      </c>
      <c r="L336" s="71">
        <f t="shared" si="473"/>
        <v>963900</v>
      </c>
      <c r="M336" s="71">
        <f t="shared" si="473"/>
        <v>0</v>
      </c>
      <c r="N336" s="71">
        <f t="shared" si="473"/>
        <v>963900</v>
      </c>
      <c r="O336" s="71">
        <f t="shared" si="473"/>
        <v>0</v>
      </c>
      <c r="P336" s="71">
        <f t="shared" si="473"/>
        <v>963900</v>
      </c>
      <c r="Q336" s="71">
        <f t="shared" si="473"/>
        <v>0</v>
      </c>
      <c r="R336" s="71">
        <f t="shared" si="473"/>
        <v>963900</v>
      </c>
      <c r="S336" s="71">
        <f t="shared" si="473"/>
        <v>0</v>
      </c>
      <c r="T336" s="71">
        <f t="shared" si="473"/>
        <v>963900</v>
      </c>
    </row>
    <row r="337" spans="1:20" s="1" customFormat="1" hidden="1" x14ac:dyDescent="0.25">
      <c r="A337" s="72"/>
      <c r="B337" s="154" t="s">
        <v>244</v>
      </c>
      <c r="C337" s="45" t="s">
        <v>302</v>
      </c>
      <c r="D337" s="45" t="s">
        <v>610</v>
      </c>
      <c r="E337" s="33">
        <v>852</v>
      </c>
      <c r="F337" s="70" t="s">
        <v>359</v>
      </c>
      <c r="G337" s="70" t="s">
        <v>313</v>
      </c>
      <c r="H337" s="70" t="s">
        <v>236</v>
      </c>
      <c r="I337" s="70"/>
      <c r="J337" s="71">
        <f>J340+J338</f>
        <v>963900</v>
      </c>
      <c r="K337" s="71">
        <f t="shared" ref="K337:T337" si="474">K340+K338</f>
        <v>0</v>
      </c>
      <c r="L337" s="71">
        <f t="shared" si="474"/>
        <v>963900</v>
      </c>
      <c r="M337" s="71">
        <f t="shared" si="474"/>
        <v>0</v>
      </c>
      <c r="N337" s="71">
        <f t="shared" si="474"/>
        <v>963900</v>
      </c>
      <c r="O337" s="71">
        <f t="shared" si="474"/>
        <v>0</v>
      </c>
      <c r="P337" s="71">
        <f t="shared" si="474"/>
        <v>963900</v>
      </c>
      <c r="Q337" s="71">
        <f t="shared" si="474"/>
        <v>0</v>
      </c>
      <c r="R337" s="71">
        <f t="shared" si="474"/>
        <v>963900</v>
      </c>
      <c r="S337" s="71">
        <f t="shared" si="474"/>
        <v>0</v>
      </c>
      <c r="T337" s="71">
        <f t="shared" si="474"/>
        <v>963900</v>
      </c>
    </row>
    <row r="338" spans="1:20" s="1" customFormat="1" ht="12.75" hidden="1" customHeight="1" x14ac:dyDescent="0.25">
      <c r="A338" s="228" t="s">
        <v>446</v>
      </c>
      <c r="B338" s="228"/>
      <c r="C338" s="45" t="s">
        <v>302</v>
      </c>
      <c r="D338" s="45" t="s">
        <v>610</v>
      </c>
      <c r="E338" s="33">
        <v>852</v>
      </c>
      <c r="F338" s="70" t="s">
        <v>359</v>
      </c>
      <c r="G338" s="70" t="s">
        <v>313</v>
      </c>
      <c r="H338" s="70" t="s">
        <v>236</v>
      </c>
      <c r="I338" s="70" t="s">
        <v>239</v>
      </c>
      <c r="J338" s="71">
        <f>J339</f>
        <v>0</v>
      </c>
      <c r="K338" s="71">
        <f t="shared" ref="K338:T338" si="475">K339</f>
        <v>963900</v>
      </c>
      <c r="L338" s="71">
        <f t="shared" si="475"/>
        <v>963900</v>
      </c>
      <c r="M338" s="71">
        <f t="shared" si="475"/>
        <v>0</v>
      </c>
      <c r="N338" s="71">
        <f t="shared" si="475"/>
        <v>963900</v>
      </c>
      <c r="O338" s="71">
        <f t="shared" si="475"/>
        <v>0</v>
      </c>
      <c r="P338" s="71">
        <f t="shared" si="475"/>
        <v>963900</v>
      </c>
      <c r="Q338" s="71">
        <f t="shared" si="475"/>
        <v>0</v>
      </c>
      <c r="R338" s="71">
        <f t="shared" si="475"/>
        <v>963900</v>
      </c>
      <c r="S338" s="71">
        <f t="shared" si="475"/>
        <v>0</v>
      </c>
      <c r="T338" s="71">
        <f t="shared" si="475"/>
        <v>963900</v>
      </c>
    </row>
    <row r="339" spans="1:20" s="1" customFormat="1" ht="12.75" hidden="1" customHeight="1" x14ac:dyDescent="0.25">
      <c r="A339" s="224" t="s">
        <v>233</v>
      </c>
      <c r="B339" s="224"/>
      <c r="C339" s="143" t="s">
        <v>302</v>
      </c>
      <c r="D339" s="45" t="s">
        <v>610</v>
      </c>
      <c r="E339" s="33">
        <v>852</v>
      </c>
      <c r="F339" s="70" t="s">
        <v>359</v>
      </c>
      <c r="G339" s="70" t="s">
        <v>313</v>
      </c>
      <c r="H339" s="70" t="s">
        <v>236</v>
      </c>
      <c r="I339" s="70" t="s">
        <v>241</v>
      </c>
      <c r="J339" s="71"/>
      <c r="K339" s="71">
        <v>963900</v>
      </c>
      <c r="L339" s="71">
        <f>J339+K339</f>
        <v>963900</v>
      </c>
      <c r="M339" s="71"/>
      <c r="N339" s="71">
        <f>L339+M339</f>
        <v>963900</v>
      </c>
      <c r="O339" s="71"/>
      <c r="P339" s="71">
        <f>N339+O339</f>
        <v>963900</v>
      </c>
      <c r="Q339" s="71"/>
      <c r="R339" s="71">
        <f>P339+Q339</f>
        <v>963900</v>
      </c>
      <c r="S339" s="71"/>
      <c r="T339" s="71">
        <f>R339+S339</f>
        <v>963900</v>
      </c>
    </row>
    <row r="340" spans="1:20" s="1" customFormat="1" ht="12.75" hidden="1" customHeight="1" x14ac:dyDescent="0.25">
      <c r="A340" s="224" t="s">
        <v>235</v>
      </c>
      <c r="B340" s="224"/>
      <c r="C340" s="45" t="s">
        <v>302</v>
      </c>
      <c r="D340" s="45" t="s">
        <v>610</v>
      </c>
      <c r="E340" s="33">
        <v>852</v>
      </c>
      <c r="F340" s="70" t="s">
        <v>359</v>
      </c>
      <c r="G340" s="70" t="s">
        <v>313</v>
      </c>
      <c r="H340" s="70" t="s">
        <v>448</v>
      </c>
      <c r="I340" s="70"/>
      <c r="J340" s="71">
        <f t="shared" si="473"/>
        <v>963900</v>
      </c>
      <c r="K340" s="71">
        <f t="shared" si="473"/>
        <v>-963900</v>
      </c>
      <c r="L340" s="71">
        <f t="shared" si="473"/>
        <v>0</v>
      </c>
      <c r="M340" s="71">
        <f t="shared" si="473"/>
        <v>0</v>
      </c>
      <c r="N340" s="71">
        <f t="shared" si="473"/>
        <v>0</v>
      </c>
      <c r="O340" s="71">
        <f t="shared" si="473"/>
        <v>0</v>
      </c>
      <c r="P340" s="71">
        <f t="shared" si="473"/>
        <v>0</v>
      </c>
      <c r="Q340" s="71">
        <f t="shared" si="473"/>
        <v>0</v>
      </c>
      <c r="R340" s="71">
        <f t="shared" si="473"/>
        <v>0</v>
      </c>
      <c r="S340" s="71">
        <f t="shared" si="473"/>
        <v>0</v>
      </c>
      <c r="T340" s="71">
        <f t="shared" si="473"/>
        <v>0</v>
      </c>
    </row>
    <row r="341" spans="1:20" s="1" customFormat="1" ht="12.75" hidden="1" customHeight="1" x14ac:dyDescent="0.25">
      <c r="A341" s="154"/>
      <c r="B341" s="154" t="s">
        <v>237</v>
      </c>
      <c r="C341" s="45" t="s">
        <v>302</v>
      </c>
      <c r="D341" s="45" t="s">
        <v>610</v>
      </c>
      <c r="E341" s="33">
        <v>852</v>
      </c>
      <c r="F341" s="70" t="s">
        <v>359</v>
      </c>
      <c r="G341" s="70" t="s">
        <v>313</v>
      </c>
      <c r="H341" s="70" t="s">
        <v>448</v>
      </c>
      <c r="I341" s="70" t="s">
        <v>239</v>
      </c>
      <c r="J341" s="71">
        <f t="shared" si="473"/>
        <v>963900</v>
      </c>
      <c r="K341" s="71">
        <f t="shared" si="473"/>
        <v>-963900</v>
      </c>
      <c r="L341" s="71">
        <f t="shared" si="473"/>
        <v>0</v>
      </c>
      <c r="M341" s="71">
        <f t="shared" si="473"/>
        <v>0</v>
      </c>
      <c r="N341" s="71">
        <f t="shared" si="473"/>
        <v>0</v>
      </c>
      <c r="O341" s="71">
        <f t="shared" si="473"/>
        <v>0</v>
      </c>
      <c r="P341" s="71">
        <f t="shared" si="473"/>
        <v>0</v>
      </c>
      <c r="Q341" s="71">
        <f t="shared" si="473"/>
        <v>0</v>
      </c>
      <c r="R341" s="71">
        <f t="shared" si="473"/>
        <v>0</v>
      </c>
      <c r="S341" s="71">
        <f t="shared" si="473"/>
        <v>0</v>
      </c>
      <c r="T341" s="71">
        <f t="shared" si="473"/>
        <v>0</v>
      </c>
    </row>
    <row r="342" spans="1:20" s="1" customFormat="1" ht="12.75" hidden="1" customHeight="1" x14ac:dyDescent="0.25">
      <c r="A342" s="154"/>
      <c r="B342" s="160" t="s">
        <v>240</v>
      </c>
      <c r="C342" s="45" t="s">
        <v>302</v>
      </c>
      <c r="D342" s="45" t="s">
        <v>610</v>
      </c>
      <c r="E342" s="33">
        <v>852</v>
      </c>
      <c r="F342" s="70" t="s">
        <v>359</v>
      </c>
      <c r="G342" s="70" t="s">
        <v>313</v>
      </c>
      <c r="H342" s="70" t="s">
        <v>448</v>
      </c>
      <c r="I342" s="70" t="s">
        <v>241</v>
      </c>
      <c r="J342" s="71">
        <v>963900</v>
      </c>
      <c r="K342" s="71">
        <v>-963900</v>
      </c>
      <c r="L342" s="71">
        <f t="shared" si="384"/>
        <v>0</v>
      </c>
      <c r="M342" s="71"/>
      <c r="N342" s="71">
        <f t="shared" ref="N342" si="476">L342+M342</f>
        <v>0</v>
      </c>
      <c r="O342" s="71"/>
      <c r="P342" s="71">
        <f t="shared" ref="P342" si="477">N342+O342</f>
        <v>0</v>
      </c>
      <c r="Q342" s="71"/>
      <c r="R342" s="71">
        <f t="shared" ref="R342" si="478">P342+Q342</f>
        <v>0</v>
      </c>
      <c r="S342" s="71"/>
      <c r="T342" s="71">
        <f t="shared" ref="T342" si="479">R342+S342</f>
        <v>0</v>
      </c>
    </row>
    <row r="343" spans="1:20" s="1" customFormat="1" ht="12.75" hidden="1" customHeight="1" x14ac:dyDescent="0.25">
      <c r="A343" s="224" t="s">
        <v>447</v>
      </c>
      <c r="B343" s="224"/>
      <c r="C343" s="45" t="s">
        <v>302</v>
      </c>
      <c r="D343" s="45" t="s">
        <v>610</v>
      </c>
      <c r="E343" s="33">
        <v>852</v>
      </c>
      <c r="F343" s="70" t="s">
        <v>359</v>
      </c>
      <c r="G343" s="70" t="s">
        <v>313</v>
      </c>
      <c r="H343" s="70" t="s">
        <v>450</v>
      </c>
      <c r="I343" s="70"/>
      <c r="J343" s="83">
        <f t="shared" ref="J343:T345" si="480">J344</f>
        <v>0</v>
      </c>
      <c r="K343" s="83">
        <f t="shared" si="480"/>
        <v>561600</v>
      </c>
      <c r="L343" s="83">
        <f t="shared" si="480"/>
        <v>561600</v>
      </c>
      <c r="M343" s="83">
        <f t="shared" si="480"/>
        <v>0</v>
      </c>
      <c r="N343" s="83">
        <f t="shared" si="480"/>
        <v>561600</v>
      </c>
      <c r="O343" s="83">
        <f t="shared" si="480"/>
        <v>0</v>
      </c>
      <c r="P343" s="83">
        <f t="shared" si="480"/>
        <v>561600</v>
      </c>
      <c r="Q343" s="83">
        <f t="shared" si="480"/>
        <v>0</v>
      </c>
      <c r="R343" s="83">
        <f t="shared" si="480"/>
        <v>561600</v>
      </c>
      <c r="S343" s="83">
        <f t="shared" si="480"/>
        <v>0</v>
      </c>
      <c r="T343" s="83">
        <f t="shared" si="480"/>
        <v>561600</v>
      </c>
    </row>
    <row r="344" spans="1:20" s="1" customFormat="1" ht="12.75" hidden="1" customHeight="1" x14ac:dyDescent="0.25">
      <c r="A344" s="154"/>
      <c r="B344" s="154" t="s">
        <v>237</v>
      </c>
      <c r="C344" s="45" t="s">
        <v>302</v>
      </c>
      <c r="D344" s="45" t="s">
        <v>610</v>
      </c>
      <c r="E344" s="33">
        <v>852</v>
      </c>
      <c r="F344" s="70" t="s">
        <v>359</v>
      </c>
      <c r="G344" s="70" t="s">
        <v>313</v>
      </c>
      <c r="H344" s="70" t="s">
        <v>452</v>
      </c>
      <c r="I344" s="70"/>
      <c r="J344" s="83">
        <f t="shared" si="480"/>
        <v>0</v>
      </c>
      <c r="K344" s="83">
        <f t="shared" si="480"/>
        <v>561600</v>
      </c>
      <c r="L344" s="83">
        <f t="shared" si="480"/>
        <v>561600</v>
      </c>
      <c r="M344" s="83">
        <f t="shared" si="480"/>
        <v>0</v>
      </c>
      <c r="N344" s="83">
        <f t="shared" si="480"/>
        <v>561600</v>
      </c>
      <c r="O344" s="83">
        <f t="shared" si="480"/>
        <v>0</v>
      </c>
      <c r="P344" s="83">
        <f t="shared" si="480"/>
        <v>561600</v>
      </c>
      <c r="Q344" s="83">
        <f t="shared" si="480"/>
        <v>0</v>
      </c>
      <c r="R344" s="83">
        <f t="shared" si="480"/>
        <v>561600</v>
      </c>
      <c r="S344" s="83">
        <f t="shared" si="480"/>
        <v>0</v>
      </c>
      <c r="T344" s="83">
        <f t="shared" si="480"/>
        <v>561600</v>
      </c>
    </row>
    <row r="345" spans="1:20" s="1" customFormat="1" ht="12.75" hidden="1" customHeight="1" x14ac:dyDescent="0.25">
      <c r="A345" s="72"/>
      <c r="B345" s="160" t="s">
        <v>240</v>
      </c>
      <c r="C345" s="45" t="s">
        <v>302</v>
      </c>
      <c r="D345" s="45" t="s">
        <v>610</v>
      </c>
      <c r="E345" s="33">
        <v>852</v>
      </c>
      <c r="F345" s="70" t="s">
        <v>359</v>
      </c>
      <c r="G345" s="70" t="s">
        <v>313</v>
      </c>
      <c r="H345" s="70" t="s">
        <v>452</v>
      </c>
      <c r="I345" s="70" t="s">
        <v>368</v>
      </c>
      <c r="J345" s="83">
        <f t="shared" si="480"/>
        <v>0</v>
      </c>
      <c r="K345" s="83">
        <f t="shared" si="480"/>
        <v>561600</v>
      </c>
      <c r="L345" s="83">
        <f t="shared" si="480"/>
        <v>561600</v>
      </c>
      <c r="M345" s="83">
        <f t="shared" si="480"/>
        <v>0</v>
      </c>
      <c r="N345" s="83">
        <f t="shared" si="480"/>
        <v>561600</v>
      </c>
      <c r="O345" s="83">
        <f t="shared" si="480"/>
        <v>0</v>
      </c>
      <c r="P345" s="83">
        <f t="shared" si="480"/>
        <v>561600</v>
      </c>
      <c r="Q345" s="83">
        <f t="shared" si="480"/>
        <v>0</v>
      </c>
      <c r="R345" s="83">
        <f t="shared" si="480"/>
        <v>561600</v>
      </c>
      <c r="S345" s="83">
        <f t="shared" si="480"/>
        <v>0</v>
      </c>
      <c r="T345" s="83">
        <f t="shared" si="480"/>
        <v>561600</v>
      </c>
    </row>
    <row r="346" spans="1:20" s="1" customFormat="1" hidden="1" x14ac:dyDescent="0.25">
      <c r="A346" s="214" t="s">
        <v>449</v>
      </c>
      <c r="B346" s="215"/>
      <c r="C346" s="45" t="s">
        <v>302</v>
      </c>
      <c r="D346" s="45" t="s">
        <v>610</v>
      </c>
      <c r="E346" s="33">
        <v>852</v>
      </c>
      <c r="F346" s="70" t="s">
        <v>359</v>
      </c>
      <c r="G346" s="70" t="s">
        <v>313</v>
      </c>
      <c r="H346" s="70" t="s">
        <v>452</v>
      </c>
      <c r="I346" s="70" t="s">
        <v>391</v>
      </c>
      <c r="J346" s="83"/>
      <c r="K346" s="83">
        <v>561600</v>
      </c>
      <c r="L346" s="83">
        <f>J346+K346</f>
        <v>561600</v>
      </c>
      <c r="M346" s="83"/>
      <c r="N346" s="83">
        <f>L346+M346</f>
        <v>561600</v>
      </c>
      <c r="O346" s="83"/>
      <c r="P346" s="83">
        <f>N346+O346</f>
        <v>561600</v>
      </c>
      <c r="Q346" s="83"/>
      <c r="R346" s="83">
        <f>P346+Q346</f>
        <v>561600</v>
      </c>
      <c r="S346" s="83"/>
      <c r="T346" s="83">
        <f>R346+S346</f>
        <v>561600</v>
      </c>
    </row>
    <row r="347" spans="1:20" s="1" customFormat="1" hidden="1" x14ac:dyDescent="0.25">
      <c r="A347" s="214" t="s">
        <v>451</v>
      </c>
      <c r="B347" s="215"/>
      <c r="C347" s="45" t="s">
        <v>302</v>
      </c>
      <c r="D347" s="45" t="s">
        <v>610</v>
      </c>
      <c r="E347" s="33">
        <v>852</v>
      </c>
      <c r="F347" s="70" t="s">
        <v>359</v>
      </c>
      <c r="G347" s="70" t="s">
        <v>313</v>
      </c>
      <c r="H347" s="70" t="s">
        <v>454</v>
      </c>
      <c r="I347" s="70"/>
      <c r="J347" s="71">
        <f t="shared" ref="J347:T350" si="481">J348</f>
        <v>584000</v>
      </c>
      <c r="K347" s="71">
        <f t="shared" si="481"/>
        <v>340100</v>
      </c>
      <c r="L347" s="71">
        <f t="shared" si="481"/>
        <v>924100</v>
      </c>
      <c r="M347" s="71">
        <f t="shared" si="481"/>
        <v>0</v>
      </c>
      <c r="N347" s="71">
        <f t="shared" si="481"/>
        <v>924100</v>
      </c>
      <c r="O347" s="71">
        <f t="shared" si="481"/>
        <v>0</v>
      </c>
      <c r="P347" s="71">
        <f t="shared" si="481"/>
        <v>924100</v>
      </c>
      <c r="Q347" s="71">
        <f t="shared" si="481"/>
        <v>0</v>
      </c>
      <c r="R347" s="71">
        <f t="shared" si="481"/>
        <v>924100</v>
      </c>
      <c r="S347" s="71">
        <f t="shared" si="481"/>
        <v>0</v>
      </c>
      <c r="T347" s="71">
        <f t="shared" si="481"/>
        <v>924100</v>
      </c>
    </row>
    <row r="348" spans="1:20" s="1" customFormat="1" ht="12.75" hidden="1" customHeight="1" x14ac:dyDescent="0.25">
      <c r="A348" s="154"/>
      <c r="B348" s="154" t="s">
        <v>367</v>
      </c>
      <c r="C348" s="45" t="s">
        <v>302</v>
      </c>
      <c r="D348" s="45" t="s">
        <v>610</v>
      </c>
      <c r="E348" s="33">
        <v>852</v>
      </c>
      <c r="F348" s="70" t="s">
        <v>359</v>
      </c>
      <c r="G348" s="70" t="s">
        <v>313</v>
      </c>
      <c r="H348" s="70" t="s">
        <v>455</v>
      </c>
      <c r="I348" s="70"/>
      <c r="J348" s="71">
        <f t="shared" si="481"/>
        <v>584000</v>
      </c>
      <c r="K348" s="71">
        <f t="shared" si="481"/>
        <v>340100</v>
      </c>
      <c r="L348" s="71">
        <f t="shared" si="481"/>
        <v>924100</v>
      </c>
      <c r="M348" s="71">
        <f t="shared" si="481"/>
        <v>0</v>
      </c>
      <c r="N348" s="71">
        <f t="shared" si="481"/>
        <v>924100</v>
      </c>
      <c r="O348" s="71">
        <f t="shared" si="481"/>
        <v>0</v>
      </c>
      <c r="P348" s="71">
        <f t="shared" si="481"/>
        <v>924100</v>
      </c>
      <c r="Q348" s="71">
        <f t="shared" si="481"/>
        <v>0</v>
      </c>
      <c r="R348" s="71">
        <f t="shared" si="481"/>
        <v>924100</v>
      </c>
      <c r="S348" s="71">
        <f t="shared" si="481"/>
        <v>0</v>
      </c>
      <c r="T348" s="71">
        <f t="shared" si="481"/>
        <v>924100</v>
      </c>
    </row>
    <row r="349" spans="1:20" s="1" customFormat="1" hidden="1" x14ac:dyDescent="0.25">
      <c r="A349" s="160"/>
      <c r="B349" s="160" t="s">
        <v>390</v>
      </c>
      <c r="C349" s="45" t="s">
        <v>302</v>
      </c>
      <c r="D349" s="45" t="s">
        <v>610</v>
      </c>
      <c r="E349" s="33">
        <v>852</v>
      </c>
      <c r="F349" s="70" t="s">
        <v>359</v>
      </c>
      <c r="G349" s="70" t="s">
        <v>313</v>
      </c>
      <c r="H349" s="70" t="s">
        <v>457</v>
      </c>
      <c r="I349" s="70"/>
      <c r="J349" s="71">
        <f t="shared" si="481"/>
        <v>584000</v>
      </c>
      <c r="K349" s="71">
        <f t="shared" si="481"/>
        <v>340100</v>
      </c>
      <c r="L349" s="71">
        <f t="shared" si="481"/>
        <v>924100</v>
      </c>
      <c r="M349" s="71">
        <f t="shared" si="481"/>
        <v>0</v>
      </c>
      <c r="N349" s="71">
        <f t="shared" si="481"/>
        <v>924100</v>
      </c>
      <c r="O349" s="71">
        <f t="shared" si="481"/>
        <v>0</v>
      </c>
      <c r="P349" s="71">
        <f t="shared" si="481"/>
        <v>924100</v>
      </c>
      <c r="Q349" s="71">
        <f t="shared" si="481"/>
        <v>0</v>
      </c>
      <c r="R349" s="71">
        <f t="shared" si="481"/>
        <v>924100</v>
      </c>
      <c r="S349" s="71">
        <f t="shared" si="481"/>
        <v>0</v>
      </c>
      <c r="T349" s="71">
        <f t="shared" si="481"/>
        <v>924100</v>
      </c>
    </row>
    <row r="350" spans="1:20" s="1" customFormat="1" hidden="1" x14ac:dyDescent="0.25">
      <c r="A350" s="224" t="s">
        <v>453</v>
      </c>
      <c r="B350" s="224"/>
      <c r="C350" s="45" t="s">
        <v>302</v>
      </c>
      <c r="D350" s="45" t="s">
        <v>610</v>
      </c>
      <c r="E350" s="33">
        <v>852</v>
      </c>
      <c r="F350" s="70" t="s">
        <v>359</v>
      </c>
      <c r="G350" s="70" t="s">
        <v>313</v>
      </c>
      <c r="H350" s="70" t="s">
        <v>457</v>
      </c>
      <c r="I350" s="70" t="s">
        <v>368</v>
      </c>
      <c r="J350" s="71">
        <f t="shared" si="481"/>
        <v>584000</v>
      </c>
      <c r="K350" s="71">
        <f t="shared" si="481"/>
        <v>340100</v>
      </c>
      <c r="L350" s="71">
        <f t="shared" si="481"/>
        <v>924100</v>
      </c>
      <c r="M350" s="71">
        <f t="shared" si="481"/>
        <v>0</v>
      </c>
      <c r="N350" s="71">
        <f t="shared" si="481"/>
        <v>924100</v>
      </c>
      <c r="O350" s="71">
        <f t="shared" si="481"/>
        <v>0</v>
      </c>
      <c r="P350" s="71">
        <f t="shared" si="481"/>
        <v>924100</v>
      </c>
      <c r="Q350" s="71">
        <f t="shared" si="481"/>
        <v>0</v>
      </c>
      <c r="R350" s="71">
        <f t="shared" si="481"/>
        <v>924100</v>
      </c>
      <c r="S350" s="71">
        <f t="shared" si="481"/>
        <v>0</v>
      </c>
      <c r="T350" s="71">
        <f t="shared" si="481"/>
        <v>924100</v>
      </c>
    </row>
    <row r="351" spans="1:20" s="1" customFormat="1" hidden="1" x14ac:dyDescent="0.25">
      <c r="A351" s="224" t="s">
        <v>363</v>
      </c>
      <c r="B351" s="224"/>
      <c r="C351" s="45" t="s">
        <v>302</v>
      </c>
      <c r="D351" s="45" t="s">
        <v>610</v>
      </c>
      <c r="E351" s="33">
        <v>852</v>
      </c>
      <c r="F351" s="70" t="s">
        <v>359</v>
      </c>
      <c r="G351" s="70" t="s">
        <v>313</v>
      </c>
      <c r="H351" s="70" t="s">
        <v>457</v>
      </c>
      <c r="I351" s="70" t="s">
        <v>370</v>
      </c>
      <c r="J351" s="71">
        <v>584000</v>
      </c>
      <c r="K351" s="71">
        <v>340100</v>
      </c>
      <c r="L351" s="71">
        <f t="shared" si="384"/>
        <v>924100</v>
      </c>
      <c r="M351" s="71"/>
      <c r="N351" s="71">
        <f t="shared" ref="N351" si="482">L351+M351</f>
        <v>924100</v>
      </c>
      <c r="O351" s="71"/>
      <c r="P351" s="71">
        <f t="shared" ref="P351" si="483">N351+O351</f>
        <v>924100</v>
      </c>
      <c r="Q351" s="71"/>
      <c r="R351" s="71">
        <f t="shared" ref="R351" si="484">P351+Q351</f>
        <v>924100</v>
      </c>
      <c r="S351" s="71"/>
      <c r="T351" s="71">
        <f t="shared" ref="T351" si="485">R351+S351</f>
        <v>924100</v>
      </c>
    </row>
    <row r="352" spans="1:20" s="1" customFormat="1" hidden="1" x14ac:dyDescent="0.25">
      <c r="A352" s="224" t="s">
        <v>456</v>
      </c>
      <c r="B352" s="224"/>
      <c r="C352" s="143" t="s">
        <v>302</v>
      </c>
      <c r="D352" s="45" t="s">
        <v>610</v>
      </c>
      <c r="E352" s="33">
        <v>852</v>
      </c>
      <c r="F352" s="70" t="s">
        <v>359</v>
      </c>
      <c r="G352" s="70" t="s">
        <v>313</v>
      </c>
      <c r="H352" s="70" t="s">
        <v>459</v>
      </c>
      <c r="I352" s="70"/>
      <c r="J352" s="71">
        <f>J353</f>
        <v>9000000</v>
      </c>
      <c r="K352" s="71">
        <f t="shared" ref="K352:T352" si="486">K353</f>
        <v>282900</v>
      </c>
      <c r="L352" s="71">
        <f t="shared" si="486"/>
        <v>9282900</v>
      </c>
      <c r="M352" s="71">
        <f t="shared" si="486"/>
        <v>0</v>
      </c>
      <c r="N352" s="71">
        <f t="shared" si="486"/>
        <v>9282900</v>
      </c>
      <c r="O352" s="71">
        <f t="shared" si="486"/>
        <v>0</v>
      </c>
      <c r="P352" s="71">
        <f t="shared" si="486"/>
        <v>9282900</v>
      </c>
      <c r="Q352" s="71">
        <f t="shared" si="486"/>
        <v>0</v>
      </c>
      <c r="R352" s="71">
        <f t="shared" si="486"/>
        <v>9282900</v>
      </c>
      <c r="S352" s="71">
        <f t="shared" si="486"/>
        <v>0</v>
      </c>
      <c r="T352" s="71">
        <f t="shared" si="486"/>
        <v>9282900</v>
      </c>
    </row>
    <row r="353" spans="1:20" s="1" customFormat="1" ht="25.5" hidden="1" x14ac:dyDescent="0.25">
      <c r="A353" s="154"/>
      <c r="B353" s="154" t="s">
        <v>367</v>
      </c>
      <c r="C353" s="45" t="s">
        <v>302</v>
      </c>
      <c r="D353" s="45" t="s">
        <v>610</v>
      </c>
      <c r="E353" s="33">
        <v>852</v>
      </c>
      <c r="F353" s="70" t="s">
        <v>359</v>
      </c>
      <c r="G353" s="70" t="s">
        <v>313</v>
      </c>
      <c r="H353" s="70" t="s">
        <v>460</v>
      </c>
      <c r="I353" s="70"/>
      <c r="J353" s="71">
        <f>J354+J357</f>
        <v>9000000</v>
      </c>
      <c r="K353" s="71">
        <f t="shared" ref="K353:T353" si="487">K354+K357</f>
        <v>282900</v>
      </c>
      <c r="L353" s="71">
        <f t="shared" si="487"/>
        <v>9282900</v>
      </c>
      <c r="M353" s="71">
        <f t="shared" si="487"/>
        <v>0</v>
      </c>
      <c r="N353" s="71">
        <f t="shared" si="487"/>
        <v>9282900</v>
      </c>
      <c r="O353" s="71">
        <f t="shared" si="487"/>
        <v>0</v>
      </c>
      <c r="P353" s="71">
        <f t="shared" si="487"/>
        <v>9282900</v>
      </c>
      <c r="Q353" s="71">
        <f t="shared" si="487"/>
        <v>0</v>
      </c>
      <c r="R353" s="71">
        <f t="shared" si="487"/>
        <v>9282900</v>
      </c>
      <c r="S353" s="71">
        <f t="shared" si="487"/>
        <v>0</v>
      </c>
      <c r="T353" s="71">
        <f t="shared" si="487"/>
        <v>9282900</v>
      </c>
    </row>
    <row r="354" spans="1:20" s="1" customFormat="1" ht="38.25" hidden="1" x14ac:dyDescent="0.25">
      <c r="A354" s="154"/>
      <c r="B354" s="154" t="s">
        <v>369</v>
      </c>
      <c r="C354" s="45" t="s">
        <v>302</v>
      </c>
      <c r="D354" s="45" t="s">
        <v>610</v>
      </c>
      <c r="E354" s="33">
        <v>852</v>
      </c>
      <c r="F354" s="45" t="s">
        <v>359</v>
      </c>
      <c r="G354" s="45" t="s">
        <v>313</v>
      </c>
      <c r="H354" s="70" t="s">
        <v>462</v>
      </c>
      <c r="I354" s="70"/>
      <c r="J354" s="71">
        <f t="shared" ref="J354:T355" si="488">J355</f>
        <v>6946200</v>
      </c>
      <c r="K354" s="71">
        <f t="shared" si="488"/>
        <v>0</v>
      </c>
      <c r="L354" s="71">
        <f t="shared" si="488"/>
        <v>6946200</v>
      </c>
      <c r="M354" s="71">
        <f t="shared" si="488"/>
        <v>0</v>
      </c>
      <c r="N354" s="71">
        <f t="shared" si="488"/>
        <v>6946200</v>
      </c>
      <c r="O354" s="71">
        <f t="shared" si="488"/>
        <v>0</v>
      </c>
      <c r="P354" s="71">
        <f t="shared" si="488"/>
        <v>6946200</v>
      </c>
      <c r="Q354" s="71">
        <f t="shared" si="488"/>
        <v>0</v>
      </c>
      <c r="R354" s="71">
        <f t="shared" si="488"/>
        <v>6946200</v>
      </c>
      <c r="S354" s="71">
        <f t="shared" si="488"/>
        <v>0</v>
      </c>
      <c r="T354" s="71">
        <f t="shared" si="488"/>
        <v>6946200</v>
      </c>
    </row>
    <row r="355" spans="1:20" s="2" customFormat="1" hidden="1" x14ac:dyDescent="0.25">
      <c r="A355" s="224" t="s">
        <v>458</v>
      </c>
      <c r="B355" s="224"/>
      <c r="C355" s="143" t="s">
        <v>302</v>
      </c>
      <c r="D355" s="45" t="s">
        <v>610</v>
      </c>
      <c r="E355" s="33">
        <v>852</v>
      </c>
      <c r="F355" s="70" t="s">
        <v>359</v>
      </c>
      <c r="G355" s="70" t="s">
        <v>313</v>
      </c>
      <c r="H355" s="70" t="s">
        <v>462</v>
      </c>
      <c r="I355" s="70" t="s">
        <v>368</v>
      </c>
      <c r="J355" s="71">
        <f t="shared" si="488"/>
        <v>6946200</v>
      </c>
      <c r="K355" s="71">
        <f t="shared" si="488"/>
        <v>0</v>
      </c>
      <c r="L355" s="71">
        <f t="shared" si="488"/>
        <v>6946200</v>
      </c>
      <c r="M355" s="71">
        <f t="shared" si="488"/>
        <v>0</v>
      </c>
      <c r="N355" s="71">
        <f t="shared" si="488"/>
        <v>6946200</v>
      </c>
      <c r="O355" s="71">
        <f t="shared" si="488"/>
        <v>0</v>
      </c>
      <c r="P355" s="71">
        <f t="shared" si="488"/>
        <v>6946200</v>
      </c>
      <c r="Q355" s="71">
        <f t="shared" si="488"/>
        <v>0</v>
      </c>
      <c r="R355" s="71">
        <f t="shared" si="488"/>
        <v>6946200</v>
      </c>
      <c r="S355" s="71">
        <f t="shared" si="488"/>
        <v>0</v>
      </c>
      <c r="T355" s="71">
        <f t="shared" si="488"/>
        <v>6946200</v>
      </c>
    </row>
    <row r="356" spans="1:20" s="1" customFormat="1" ht="12.75" hidden="1" customHeight="1" x14ac:dyDescent="0.25">
      <c r="A356" s="224" t="s">
        <v>363</v>
      </c>
      <c r="B356" s="224"/>
      <c r="C356" s="45" t="s">
        <v>302</v>
      </c>
      <c r="D356" s="45" t="s">
        <v>610</v>
      </c>
      <c r="E356" s="33">
        <v>852</v>
      </c>
      <c r="F356" s="70" t="s">
        <v>359</v>
      </c>
      <c r="G356" s="70" t="s">
        <v>313</v>
      </c>
      <c r="H356" s="70" t="s">
        <v>462</v>
      </c>
      <c r="I356" s="70" t="s">
        <v>370</v>
      </c>
      <c r="J356" s="71">
        <v>6946200</v>
      </c>
      <c r="K356" s="71"/>
      <c r="L356" s="71">
        <f t="shared" si="384"/>
        <v>6946200</v>
      </c>
      <c r="M356" s="71"/>
      <c r="N356" s="71">
        <f t="shared" ref="N356" si="489">L356+M356</f>
        <v>6946200</v>
      </c>
      <c r="O356" s="71"/>
      <c r="P356" s="71">
        <f t="shared" ref="P356" si="490">N356+O356</f>
        <v>6946200</v>
      </c>
      <c r="Q356" s="71"/>
      <c r="R356" s="71">
        <f t="shared" ref="R356" si="491">P356+Q356</f>
        <v>6946200</v>
      </c>
      <c r="S356" s="71"/>
      <c r="T356" s="71">
        <f t="shared" ref="T356" si="492">R356+S356</f>
        <v>6946200</v>
      </c>
    </row>
    <row r="357" spans="1:20" s="1" customFormat="1" ht="12.75" hidden="1" customHeight="1" x14ac:dyDescent="0.25">
      <c r="A357" s="224" t="s">
        <v>461</v>
      </c>
      <c r="B357" s="224"/>
      <c r="C357" s="45" t="s">
        <v>302</v>
      </c>
      <c r="D357" s="45" t="s">
        <v>610</v>
      </c>
      <c r="E357" s="33">
        <v>852</v>
      </c>
      <c r="F357" s="45" t="s">
        <v>359</v>
      </c>
      <c r="G357" s="45" t="s">
        <v>313</v>
      </c>
      <c r="H357" s="70" t="s">
        <v>464</v>
      </c>
      <c r="I357" s="70"/>
      <c r="J357" s="71">
        <f>J358+J360+J362</f>
        <v>2053800</v>
      </c>
      <c r="K357" s="71">
        <f t="shared" ref="K357:T357" si="493">K358+K360+K362</f>
        <v>282900</v>
      </c>
      <c r="L357" s="71">
        <f t="shared" si="493"/>
        <v>2336700</v>
      </c>
      <c r="M357" s="71">
        <f t="shared" si="493"/>
        <v>0</v>
      </c>
      <c r="N357" s="71">
        <f t="shared" si="493"/>
        <v>2336700</v>
      </c>
      <c r="O357" s="71">
        <f t="shared" si="493"/>
        <v>0</v>
      </c>
      <c r="P357" s="71">
        <f t="shared" si="493"/>
        <v>2336700</v>
      </c>
      <c r="Q357" s="71">
        <f t="shared" si="493"/>
        <v>0</v>
      </c>
      <c r="R357" s="71">
        <f t="shared" si="493"/>
        <v>2336700</v>
      </c>
      <c r="S357" s="71">
        <f t="shared" si="493"/>
        <v>0</v>
      </c>
      <c r="T357" s="71">
        <f t="shared" si="493"/>
        <v>2336700</v>
      </c>
    </row>
    <row r="358" spans="1:20" s="1" customFormat="1" ht="12.75" hidden="1" customHeight="1" x14ac:dyDescent="0.25">
      <c r="A358" s="154"/>
      <c r="B358" s="154" t="s">
        <v>367</v>
      </c>
      <c r="C358" s="45" t="s">
        <v>302</v>
      </c>
      <c r="D358" s="45" t="s">
        <v>610</v>
      </c>
      <c r="E358" s="33">
        <v>852</v>
      </c>
      <c r="F358" s="70" t="s">
        <v>359</v>
      </c>
      <c r="G358" s="70" t="s">
        <v>313</v>
      </c>
      <c r="H358" s="70" t="s">
        <v>464</v>
      </c>
      <c r="I358" s="70" t="s">
        <v>239</v>
      </c>
      <c r="J358" s="71">
        <f>J359</f>
        <v>1634900</v>
      </c>
      <c r="K358" s="71">
        <f t="shared" ref="K358:T358" si="494">K359</f>
        <v>282900</v>
      </c>
      <c r="L358" s="71">
        <f t="shared" si="494"/>
        <v>1917800</v>
      </c>
      <c r="M358" s="71">
        <f t="shared" si="494"/>
        <v>0</v>
      </c>
      <c r="N358" s="71">
        <f t="shared" si="494"/>
        <v>1917800</v>
      </c>
      <c r="O358" s="71">
        <f t="shared" si="494"/>
        <v>0</v>
      </c>
      <c r="P358" s="71">
        <f t="shared" si="494"/>
        <v>1917800</v>
      </c>
      <c r="Q358" s="71">
        <f t="shared" si="494"/>
        <v>0</v>
      </c>
      <c r="R358" s="71">
        <f t="shared" si="494"/>
        <v>1917800</v>
      </c>
      <c r="S358" s="71">
        <f t="shared" si="494"/>
        <v>0</v>
      </c>
      <c r="T358" s="71">
        <f t="shared" si="494"/>
        <v>1917800</v>
      </c>
    </row>
    <row r="359" spans="1:20" s="1" customFormat="1" ht="38.25" hidden="1" x14ac:dyDescent="0.25">
      <c r="A359" s="154"/>
      <c r="B359" s="154" t="s">
        <v>369</v>
      </c>
      <c r="C359" s="45" t="s">
        <v>302</v>
      </c>
      <c r="D359" s="45" t="s">
        <v>610</v>
      </c>
      <c r="E359" s="33">
        <v>852</v>
      </c>
      <c r="F359" s="70" t="s">
        <v>359</v>
      </c>
      <c r="G359" s="70" t="s">
        <v>313</v>
      </c>
      <c r="H359" s="70" t="s">
        <v>464</v>
      </c>
      <c r="I359" s="70" t="s">
        <v>241</v>
      </c>
      <c r="J359" s="71">
        <v>1634900</v>
      </c>
      <c r="K359" s="71">
        <v>282900</v>
      </c>
      <c r="L359" s="71">
        <f t="shared" si="384"/>
        <v>1917800</v>
      </c>
      <c r="M359" s="71"/>
      <c r="N359" s="71">
        <f t="shared" ref="N359" si="495">L359+M359</f>
        <v>1917800</v>
      </c>
      <c r="O359" s="71"/>
      <c r="P359" s="71">
        <f t="shared" ref="P359" si="496">N359+O359</f>
        <v>1917800</v>
      </c>
      <c r="Q359" s="71"/>
      <c r="R359" s="71">
        <f t="shared" ref="R359" si="497">P359+Q359</f>
        <v>1917800</v>
      </c>
      <c r="S359" s="71"/>
      <c r="T359" s="71">
        <f t="shared" ref="T359" si="498">R359+S359</f>
        <v>1917800</v>
      </c>
    </row>
    <row r="360" spans="1:20" s="1" customFormat="1" hidden="1" x14ac:dyDescent="0.25">
      <c r="A360" s="224" t="s">
        <v>463</v>
      </c>
      <c r="B360" s="224"/>
      <c r="C360" s="45" t="s">
        <v>302</v>
      </c>
      <c r="D360" s="45" t="s">
        <v>610</v>
      </c>
      <c r="E360" s="33">
        <v>852</v>
      </c>
      <c r="F360" s="70" t="s">
        <v>359</v>
      </c>
      <c r="G360" s="70" t="s">
        <v>313</v>
      </c>
      <c r="H360" s="70" t="s">
        <v>464</v>
      </c>
      <c r="I360" s="70" t="s">
        <v>243</v>
      </c>
      <c r="J360" s="71">
        <f>J361</f>
        <v>381900</v>
      </c>
      <c r="K360" s="71">
        <f t="shared" ref="K360:T360" si="499">K361</f>
        <v>0</v>
      </c>
      <c r="L360" s="71">
        <f t="shared" si="499"/>
        <v>381900</v>
      </c>
      <c r="M360" s="71">
        <f t="shared" si="499"/>
        <v>0</v>
      </c>
      <c r="N360" s="71">
        <f t="shared" si="499"/>
        <v>381900</v>
      </c>
      <c r="O360" s="71">
        <f t="shared" si="499"/>
        <v>0</v>
      </c>
      <c r="P360" s="71">
        <f t="shared" si="499"/>
        <v>381900</v>
      </c>
      <c r="Q360" s="71">
        <f t="shared" si="499"/>
        <v>0</v>
      </c>
      <c r="R360" s="71">
        <f t="shared" si="499"/>
        <v>381900</v>
      </c>
      <c r="S360" s="71">
        <f t="shared" si="499"/>
        <v>0</v>
      </c>
      <c r="T360" s="71">
        <f t="shared" si="499"/>
        <v>381900</v>
      </c>
    </row>
    <row r="361" spans="1:20" s="1" customFormat="1" ht="27.75" hidden="1" customHeight="1" x14ac:dyDescent="0.25">
      <c r="A361" s="154"/>
      <c r="B361" s="154" t="s">
        <v>237</v>
      </c>
      <c r="C361" s="45" t="s">
        <v>302</v>
      </c>
      <c r="D361" s="45" t="s">
        <v>610</v>
      </c>
      <c r="E361" s="33">
        <v>852</v>
      </c>
      <c r="F361" s="70" t="s">
        <v>359</v>
      </c>
      <c r="G361" s="70" t="s">
        <v>313</v>
      </c>
      <c r="H361" s="70" t="s">
        <v>464</v>
      </c>
      <c r="I361" s="70" t="s">
        <v>245</v>
      </c>
      <c r="J361" s="71">
        <v>381900</v>
      </c>
      <c r="K361" s="71"/>
      <c r="L361" s="71">
        <f t="shared" si="384"/>
        <v>381900</v>
      </c>
      <c r="M361" s="71"/>
      <c r="N361" s="71">
        <f t="shared" ref="N361" si="500">L361+M361</f>
        <v>381900</v>
      </c>
      <c r="O361" s="71"/>
      <c r="P361" s="71">
        <f t="shared" ref="P361" si="501">N361+O361</f>
        <v>381900</v>
      </c>
      <c r="Q361" s="71"/>
      <c r="R361" s="71">
        <f t="shared" ref="R361" si="502">P361+Q361</f>
        <v>381900</v>
      </c>
      <c r="S361" s="71"/>
      <c r="T361" s="71">
        <f t="shared" ref="T361" si="503">R361+S361</f>
        <v>381900</v>
      </c>
    </row>
    <row r="362" spans="1:20" s="1" customFormat="1" ht="27.75" hidden="1" customHeight="1" x14ac:dyDescent="0.25">
      <c r="A362" s="72"/>
      <c r="B362" s="160" t="s">
        <v>240</v>
      </c>
      <c r="C362" s="143" t="s">
        <v>302</v>
      </c>
      <c r="D362" s="45" t="s">
        <v>610</v>
      </c>
      <c r="E362" s="33">
        <v>852</v>
      </c>
      <c r="F362" s="70" t="s">
        <v>359</v>
      </c>
      <c r="G362" s="70" t="s">
        <v>313</v>
      </c>
      <c r="H362" s="70" t="s">
        <v>464</v>
      </c>
      <c r="I362" s="70" t="s">
        <v>247</v>
      </c>
      <c r="J362" s="71">
        <f>J363+J364</f>
        <v>37000</v>
      </c>
      <c r="K362" s="71">
        <f t="shared" ref="K362:T362" si="504">K363+K364</f>
        <v>0</v>
      </c>
      <c r="L362" s="71">
        <f t="shared" si="504"/>
        <v>37000</v>
      </c>
      <c r="M362" s="71">
        <f t="shared" si="504"/>
        <v>0</v>
      </c>
      <c r="N362" s="71">
        <f t="shared" si="504"/>
        <v>37000</v>
      </c>
      <c r="O362" s="71">
        <f t="shared" si="504"/>
        <v>0</v>
      </c>
      <c r="P362" s="71">
        <f t="shared" si="504"/>
        <v>37000</v>
      </c>
      <c r="Q362" s="71">
        <f t="shared" si="504"/>
        <v>0</v>
      </c>
      <c r="R362" s="71">
        <f t="shared" si="504"/>
        <v>37000</v>
      </c>
      <c r="S362" s="71">
        <f t="shared" si="504"/>
        <v>0</v>
      </c>
      <c r="T362" s="71">
        <f t="shared" si="504"/>
        <v>37000</v>
      </c>
    </row>
    <row r="363" spans="1:20" s="1" customFormat="1" ht="12.75" hidden="1" customHeight="1" x14ac:dyDescent="0.25">
      <c r="A363" s="72"/>
      <c r="B363" s="160" t="s">
        <v>242</v>
      </c>
      <c r="C363" s="45" t="s">
        <v>302</v>
      </c>
      <c r="D363" s="45" t="s">
        <v>610</v>
      </c>
      <c r="E363" s="33">
        <v>852</v>
      </c>
      <c r="F363" s="70" t="s">
        <v>359</v>
      </c>
      <c r="G363" s="70" t="s">
        <v>313</v>
      </c>
      <c r="H363" s="70" t="s">
        <v>464</v>
      </c>
      <c r="I363" s="70" t="s">
        <v>249</v>
      </c>
      <c r="J363" s="71">
        <v>37000</v>
      </c>
      <c r="K363" s="71"/>
      <c r="L363" s="71">
        <f t="shared" si="384"/>
        <v>37000</v>
      </c>
      <c r="M363" s="71"/>
      <c r="N363" s="71">
        <f t="shared" ref="N363:N364" si="505">L363+M363</f>
        <v>37000</v>
      </c>
      <c r="O363" s="71"/>
      <c r="P363" s="71">
        <f t="shared" ref="P363:P364" si="506">N363+O363</f>
        <v>37000</v>
      </c>
      <c r="Q363" s="71"/>
      <c r="R363" s="71">
        <f t="shared" ref="R363:R364" si="507">P363+Q363</f>
        <v>37000</v>
      </c>
      <c r="S363" s="71"/>
      <c r="T363" s="71">
        <f t="shared" ref="T363:T364" si="508">R363+S363</f>
        <v>37000</v>
      </c>
    </row>
    <row r="364" spans="1:20" s="1" customFormat="1" hidden="1" x14ac:dyDescent="0.25">
      <c r="A364" s="72"/>
      <c r="B364" s="154" t="s">
        <v>244</v>
      </c>
      <c r="C364" s="45" t="s">
        <v>302</v>
      </c>
      <c r="D364" s="45" t="s">
        <v>610</v>
      </c>
      <c r="E364" s="33">
        <v>852</v>
      </c>
      <c r="F364" s="70" t="s">
        <v>359</v>
      </c>
      <c r="G364" s="70" t="s">
        <v>313</v>
      </c>
      <c r="H364" s="70" t="s">
        <v>464</v>
      </c>
      <c r="I364" s="70" t="s">
        <v>251</v>
      </c>
      <c r="J364" s="71"/>
      <c r="K364" s="71"/>
      <c r="L364" s="71">
        <f t="shared" si="384"/>
        <v>0</v>
      </c>
      <c r="M364" s="71"/>
      <c r="N364" s="71">
        <f t="shared" si="505"/>
        <v>0</v>
      </c>
      <c r="O364" s="71"/>
      <c r="P364" s="71">
        <f t="shared" si="506"/>
        <v>0</v>
      </c>
      <c r="Q364" s="71"/>
      <c r="R364" s="71">
        <f t="shared" si="507"/>
        <v>0</v>
      </c>
      <c r="S364" s="71"/>
      <c r="T364" s="71">
        <f t="shared" si="508"/>
        <v>0</v>
      </c>
    </row>
    <row r="365" spans="1:20" s="1" customFormat="1" ht="18" hidden="1" customHeight="1" x14ac:dyDescent="0.25">
      <c r="A365" s="154"/>
      <c r="B365" s="154" t="s">
        <v>246</v>
      </c>
      <c r="C365" s="45" t="s">
        <v>302</v>
      </c>
      <c r="D365" s="45" t="s">
        <v>610</v>
      </c>
      <c r="E365" s="33">
        <v>852</v>
      </c>
      <c r="F365" s="45" t="s">
        <v>359</v>
      </c>
      <c r="G365" s="45" t="s">
        <v>313</v>
      </c>
      <c r="H365" s="45" t="s">
        <v>287</v>
      </c>
      <c r="I365" s="45"/>
      <c r="J365" s="41">
        <f t="shared" ref="J365:T368" si="509">J366</f>
        <v>81000</v>
      </c>
      <c r="K365" s="41">
        <f t="shared" si="509"/>
        <v>1682300</v>
      </c>
      <c r="L365" s="41">
        <f t="shared" si="509"/>
        <v>1763300</v>
      </c>
      <c r="M365" s="41">
        <f t="shared" si="509"/>
        <v>0</v>
      </c>
      <c r="N365" s="41">
        <f t="shared" si="509"/>
        <v>1763300</v>
      </c>
      <c r="O365" s="41">
        <f t="shared" si="509"/>
        <v>0</v>
      </c>
      <c r="P365" s="41">
        <f t="shared" si="509"/>
        <v>1763300</v>
      </c>
      <c r="Q365" s="41">
        <f t="shared" si="509"/>
        <v>0</v>
      </c>
      <c r="R365" s="41">
        <f t="shared" si="509"/>
        <v>1763300</v>
      </c>
      <c r="S365" s="41">
        <f t="shared" si="509"/>
        <v>0</v>
      </c>
      <c r="T365" s="41">
        <f t="shared" si="509"/>
        <v>1763300</v>
      </c>
    </row>
    <row r="366" spans="1:20" s="1" customFormat="1" ht="12.75" hidden="1" customHeight="1" x14ac:dyDescent="0.25">
      <c r="A366" s="154"/>
      <c r="B366" s="154" t="s">
        <v>465</v>
      </c>
      <c r="C366" s="45" t="s">
        <v>302</v>
      </c>
      <c r="D366" s="45" t="s">
        <v>610</v>
      </c>
      <c r="E366" s="33">
        <v>852</v>
      </c>
      <c r="F366" s="70" t="s">
        <v>359</v>
      </c>
      <c r="G366" s="45" t="s">
        <v>313</v>
      </c>
      <c r="H366" s="70" t="s">
        <v>289</v>
      </c>
      <c r="I366" s="70"/>
      <c r="J366" s="71">
        <f>J367+J372</f>
        <v>81000</v>
      </c>
      <c r="K366" s="71">
        <f t="shared" ref="K366:T366" si="510">K367+K372</f>
        <v>1682300</v>
      </c>
      <c r="L366" s="71">
        <f t="shared" si="510"/>
        <v>1763300</v>
      </c>
      <c r="M366" s="71">
        <f t="shared" si="510"/>
        <v>0</v>
      </c>
      <c r="N366" s="71">
        <f t="shared" si="510"/>
        <v>1763300</v>
      </c>
      <c r="O366" s="71">
        <f t="shared" si="510"/>
        <v>0</v>
      </c>
      <c r="P366" s="71">
        <f t="shared" si="510"/>
        <v>1763300</v>
      </c>
      <c r="Q366" s="71">
        <f t="shared" si="510"/>
        <v>0</v>
      </c>
      <c r="R366" s="71">
        <f t="shared" si="510"/>
        <v>1763300</v>
      </c>
      <c r="S366" s="71">
        <f t="shared" si="510"/>
        <v>0</v>
      </c>
      <c r="T366" s="71">
        <f t="shared" si="510"/>
        <v>1763300</v>
      </c>
    </row>
    <row r="367" spans="1:20" s="1" customFormat="1" ht="12.75" hidden="1" customHeight="1" x14ac:dyDescent="0.25">
      <c r="A367" s="154"/>
      <c r="B367" s="154" t="s">
        <v>250</v>
      </c>
      <c r="C367" s="45" t="s">
        <v>302</v>
      </c>
      <c r="D367" s="45" t="s">
        <v>610</v>
      </c>
      <c r="E367" s="33">
        <v>852</v>
      </c>
      <c r="F367" s="70" t="s">
        <v>359</v>
      </c>
      <c r="G367" s="45" t="s">
        <v>313</v>
      </c>
      <c r="H367" s="70" t="s">
        <v>375</v>
      </c>
      <c r="I367" s="70"/>
      <c r="J367" s="71">
        <f>J368+J370</f>
        <v>81000</v>
      </c>
      <c r="K367" s="71">
        <f t="shared" ref="K367:T367" si="511">K368+K370</f>
        <v>1682300</v>
      </c>
      <c r="L367" s="71">
        <f t="shared" si="511"/>
        <v>1763300</v>
      </c>
      <c r="M367" s="71">
        <f t="shared" si="511"/>
        <v>0</v>
      </c>
      <c r="N367" s="71">
        <f t="shared" si="511"/>
        <v>1763300</v>
      </c>
      <c r="O367" s="71">
        <f t="shared" si="511"/>
        <v>0</v>
      </c>
      <c r="P367" s="71">
        <f t="shared" si="511"/>
        <v>1763300</v>
      </c>
      <c r="Q367" s="71">
        <f t="shared" si="511"/>
        <v>0</v>
      </c>
      <c r="R367" s="71">
        <f t="shared" si="511"/>
        <v>1763300</v>
      </c>
      <c r="S367" s="71">
        <f t="shared" si="511"/>
        <v>0</v>
      </c>
      <c r="T367" s="71">
        <f t="shared" si="511"/>
        <v>1763300</v>
      </c>
    </row>
    <row r="368" spans="1:20" s="1" customFormat="1" ht="12.75" hidden="1" customHeight="1" x14ac:dyDescent="0.25">
      <c r="A368" s="224" t="s">
        <v>286</v>
      </c>
      <c r="B368" s="224"/>
      <c r="C368" s="45" t="s">
        <v>302</v>
      </c>
      <c r="D368" s="45" t="s">
        <v>610</v>
      </c>
      <c r="E368" s="33">
        <v>852</v>
      </c>
      <c r="F368" s="70" t="s">
        <v>359</v>
      </c>
      <c r="G368" s="70" t="s">
        <v>313</v>
      </c>
      <c r="H368" s="70" t="s">
        <v>375</v>
      </c>
      <c r="I368" s="70" t="s">
        <v>377</v>
      </c>
      <c r="J368" s="71">
        <f>J369</f>
        <v>81000</v>
      </c>
      <c r="K368" s="71">
        <f t="shared" si="509"/>
        <v>1628300</v>
      </c>
      <c r="L368" s="71">
        <f t="shared" si="509"/>
        <v>1709300</v>
      </c>
      <c r="M368" s="71">
        <f t="shared" si="509"/>
        <v>0</v>
      </c>
      <c r="N368" s="71">
        <f t="shared" si="509"/>
        <v>1709300</v>
      </c>
      <c r="O368" s="71">
        <f t="shared" si="509"/>
        <v>0</v>
      </c>
      <c r="P368" s="71">
        <f t="shared" si="509"/>
        <v>1709300</v>
      </c>
      <c r="Q368" s="71">
        <f t="shared" si="509"/>
        <v>0</v>
      </c>
      <c r="R368" s="71">
        <f t="shared" si="509"/>
        <v>1709300</v>
      </c>
      <c r="S368" s="71">
        <f t="shared" si="509"/>
        <v>0</v>
      </c>
      <c r="T368" s="71">
        <f t="shared" si="509"/>
        <v>1709300</v>
      </c>
    </row>
    <row r="369" spans="1:20" s="1" customFormat="1" ht="12.75" hidden="1" customHeight="1" x14ac:dyDescent="0.25">
      <c r="A369" s="224" t="s">
        <v>288</v>
      </c>
      <c r="B369" s="224"/>
      <c r="C369" s="143" t="s">
        <v>302</v>
      </c>
      <c r="D369" s="45" t="s">
        <v>610</v>
      </c>
      <c r="E369" s="33">
        <v>852</v>
      </c>
      <c r="F369" s="70" t="s">
        <v>359</v>
      </c>
      <c r="G369" s="70" t="s">
        <v>313</v>
      </c>
      <c r="H369" s="70" t="s">
        <v>375</v>
      </c>
      <c r="I369" s="70" t="s">
        <v>379</v>
      </c>
      <c r="J369" s="71">
        <v>81000</v>
      </c>
      <c r="K369" s="71">
        <v>1628300</v>
      </c>
      <c r="L369" s="71">
        <f t="shared" si="384"/>
        <v>1709300</v>
      </c>
      <c r="M369" s="71"/>
      <c r="N369" s="71">
        <f t="shared" ref="N369" si="512">L369+M369</f>
        <v>1709300</v>
      </c>
      <c r="O369" s="71"/>
      <c r="P369" s="71">
        <f t="shared" ref="P369" si="513">N369+O369</f>
        <v>1709300</v>
      </c>
      <c r="Q369" s="71"/>
      <c r="R369" s="71">
        <f t="shared" ref="R369" si="514">P369+Q369</f>
        <v>1709300</v>
      </c>
      <c r="S369" s="71"/>
      <c r="T369" s="71">
        <f t="shared" ref="T369" si="515">R369+S369</f>
        <v>1709300</v>
      </c>
    </row>
    <row r="370" spans="1:20" s="1" customFormat="1" ht="12.75" hidden="1" customHeight="1" x14ac:dyDescent="0.25">
      <c r="A370" s="224" t="s">
        <v>374</v>
      </c>
      <c r="B370" s="224"/>
      <c r="C370" s="45" t="s">
        <v>302</v>
      </c>
      <c r="D370" s="45" t="s">
        <v>610</v>
      </c>
      <c r="E370" s="33">
        <v>852</v>
      </c>
      <c r="F370" s="70" t="s">
        <v>359</v>
      </c>
      <c r="G370" s="70" t="s">
        <v>313</v>
      </c>
      <c r="H370" s="70" t="s">
        <v>375</v>
      </c>
      <c r="I370" s="70" t="s">
        <v>368</v>
      </c>
      <c r="J370" s="71">
        <f>J371</f>
        <v>0</v>
      </c>
      <c r="K370" s="71">
        <f t="shared" ref="K370:T370" si="516">K371</f>
        <v>54000</v>
      </c>
      <c r="L370" s="71">
        <f t="shared" si="516"/>
        <v>54000</v>
      </c>
      <c r="M370" s="71">
        <f t="shared" si="516"/>
        <v>0</v>
      </c>
      <c r="N370" s="71">
        <f t="shared" si="516"/>
        <v>54000</v>
      </c>
      <c r="O370" s="71">
        <f t="shared" si="516"/>
        <v>0</v>
      </c>
      <c r="P370" s="71">
        <f t="shared" si="516"/>
        <v>54000</v>
      </c>
      <c r="Q370" s="71">
        <f t="shared" si="516"/>
        <v>0</v>
      </c>
      <c r="R370" s="71">
        <f t="shared" si="516"/>
        <v>54000</v>
      </c>
      <c r="S370" s="71">
        <f t="shared" si="516"/>
        <v>0</v>
      </c>
      <c r="T370" s="71">
        <f t="shared" si="516"/>
        <v>54000</v>
      </c>
    </row>
    <row r="371" spans="1:20" s="1" customFormat="1" ht="12.75" hidden="1" customHeight="1" x14ac:dyDescent="0.25">
      <c r="A371" s="72"/>
      <c r="B371" s="160" t="s">
        <v>376</v>
      </c>
      <c r="C371" s="45" t="s">
        <v>302</v>
      </c>
      <c r="D371" s="45" t="s">
        <v>610</v>
      </c>
      <c r="E371" s="33">
        <v>852</v>
      </c>
      <c r="F371" s="70" t="s">
        <v>359</v>
      </c>
      <c r="G371" s="70" t="s">
        <v>313</v>
      </c>
      <c r="H371" s="70" t="s">
        <v>375</v>
      </c>
      <c r="I371" s="70" t="s">
        <v>370</v>
      </c>
      <c r="J371" s="71"/>
      <c r="K371" s="71">
        <v>54000</v>
      </c>
      <c r="L371" s="71">
        <f t="shared" ref="L371" si="517">J371+K371</f>
        <v>54000</v>
      </c>
      <c r="M371" s="71"/>
      <c r="N371" s="71">
        <f t="shared" ref="N371" si="518">L371+M371</f>
        <v>54000</v>
      </c>
      <c r="O371" s="71"/>
      <c r="P371" s="71">
        <f t="shared" ref="P371" si="519">N371+O371</f>
        <v>54000</v>
      </c>
      <c r="Q371" s="71"/>
      <c r="R371" s="71">
        <f t="shared" ref="R371" si="520">P371+Q371</f>
        <v>54000</v>
      </c>
      <c r="S371" s="71"/>
      <c r="T371" s="71">
        <f t="shared" ref="T371" si="521">R371+S371</f>
        <v>54000</v>
      </c>
    </row>
    <row r="372" spans="1:20" s="1" customFormat="1" ht="12.75" hidden="1" customHeight="1" x14ac:dyDescent="0.25">
      <c r="A372" s="72"/>
      <c r="B372" s="154" t="s">
        <v>378</v>
      </c>
      <c r="C372" s="143" t="s">
        <v>302</v>
      </c>
      <c r="D372" s="45" t="s">
        <v>610</v>
      </c>
      <c r="E372" s="33">
        <v>852</v>
      </c>
      <c r="F372" s="70" t="s">
        <v>359</v>
      </c>
      <c r="G372" s="70" t="s">
        <v>313</v>
      </c>
      <c r="H372" s="70" t="s">
        <v>381</v>
      </c>
      <c r="I372" s="70"/>
      <c r="J372" s="71">
        <f t="shared" ref="J372:T373" si="522">J373</f>
        <v>0</v>
      </c>
      <c r="K372" s="71">
        <f t="shared" si="522"/>
        <v>0</v>
      </c>
      <c r="L372" s="71">
        <f t="shared" si="522"/>
        <v>0</v>
      </c>
      <c r="M372" s="71">
        <f t="shared" si="522"/>
        <v>0</v>
      </c>
      <c r="N372" s="71">
        <f t="shared" si="522"/>
        <v>0</v>
      </c>
      <c r="O372" s="71">
        <f t="shared" si="522"/>
        <v>0</v>
      </c>
      <c r="P372" s="71">
        <f t="shared" si="522"/>
        <v>0</v>
      </c>
      <c r="Q372" s="71">
        <f t="shared" si="522"/>
        <v>0</v>
      </c>
      <c r="R372" s="71">
        <f t="shared" si="522"/>
        <v>0</v>
      </c>
      <c r="S372" s="71">
        <f t="shared" si="522"/>
        <v>0</v>
      </c>
      <c r="T372" s="71">
        <f t="shared" si="522"/>
        <v>0</v>
      </c>
    </row>
    <row r="373" spans="1:20" s="1" customFormat="1" ht="12.75" hidden="1" customHeight="1" x14ac:dyDescent="0.25">
      <c r="A373" s="72"/>
      <c r="B373" s="154" t="s">
        <v>367</v>
      </c>
      <c r="C373" s="143" t="s">
        <v>302</v>
      </c>
      <c r="D373" s="45" t="s">
        <v>610</v>
      </c>
      <c r="E373" s="33">
        <v>852</v>
      </c>
      <c r="F373" s="70" t="s">
        <v>359</v>
      </c>
      <c r="G373" s="70" t="s">
        <v>313</v>
      </c>
      <c r="H373" s="70" t="s">
        <v>381</v>
      </c>
      <c r="I373" s="70" t="s">
        <v>377</v>
      </c>
      <c r="J373" s="71">
        <f>J374</f>
        <v>0</v>
      </c>
      <c r="K373" s="71">
        <f t="shared" si="522"/>
        <v>0</v>
      </c>
      <c r="L373" s="71">
        <f t="shared" si="522"/>
        <v>0</v>
      </c>
      <c r="M373" s="71">
        <f t="shared" si="522"/>
        <v>0</v>
      </c>
      <c r="N373" s="71">
        <f t="shared" si="522"/>
        <v>0</v>
      </c>
      <c r="O373" s="71">
        <f t="shared" si="522"/>
        <v>0</v>
      </c>
      <c r="P373" s="71">
        <f t="shared" si="522"/>
        <v>0</v>
      </c>
      <c r="Q373" s="71">
        <f t="shared" si="522"/>
        <v>0</v>
      </c>
      <c r="R373" s="71">
        <f t="shared" si="522"/>
        <v>0</v>
      </c>
      <c r="S373" s="71">
        <f t="shared" si="522"/>
        <v>0</v>
      </c>
      <c r="T373" s="71">
        <f t="shared" si="522"/>
        <v>0</v>
      </c>
    </row>
    <row r="374" spans="1:20" s="1" customFormat="1" ht="12.75" hidden="1" customHeight="1" x14ac:dyDescent="0.25">
      <c r="A374" s="72"/>
      <c r="B374" s="154" t="s">
        <v>369</v>
      </c>
      <c r="C374" s="143" t="s">
        <v>302</v>
      </c>
      <c r="D374" s="45" t="s">
        <v>610</v>
      </c>
      <c r="E374" s="33">
        <v>852</v>
      </c>
      <c r="F374" s="70" t="s">
        <v>359</v>
      </c>
      <c r="G374" s="70" t="s">
        <v>313</v>
      </c>
      <c r="H374" s="70" t="s">
        <v>381</v>
      </c>
      <c r="I374" s="70" t="s">
        <v>383</v>
      </c>
      <c r="J374" s="71"/>
      <c r="K374" s="71">
        <v>0</v>
      </c>
      <c r="L374" s="71">
        <f>J374+K374</f>
        <v>0</v>
      </c>
      <c r="M374" s="71">
        <v>0</v>
      </c>
      <c r="N374" s="71">
        <f>L374+M374</f>
        <v>0</v>
      </c>
      <c r="O374" s="71">
        <v>0</v>
      </c>
      <c r="P374" s="71">
        <f>N374+O374</f>
        <v>0</v>
      </c>
      <c r="Q374" s="71">
        <v>0</v>
      </c>
      <c r="R374" s="71">
        <f>P374+Q374</f>
        <v>0</v>
      </c>
      <c r="S374" s="71">
        <v>0</v>
      </c>
      <c r="T374" s="71">
        <f>R374+S374</f>
        <v>0</v>
      </c>
    </row>
    <row r="375" spans="1:20" s="1" customFormat="1" ht="12.75" hidden="1" customHeight="1" x14ac:dyDescent="0.25">
      <c r="A375" s="224" t="s">
        <v>386</v>
      </c>
      <c r="B375" s="224"/>
      <c r="C375" s="45" t="s">
        <v>302</v>
      </c>
      <c r="D375" s="45" t="s">
        <v>610</v>
      </c>
      <c r="E375" s="33">
        <v>852</v>
      </c>
      <c r="F375" s="45" t="s">
        <v>359</v>
      </c>
      <c r="G375" s="45" t="s">
        <v>313</v>
      </c>
      <c r="H375" s="45" t="s">
        <v>387</v>
      </c>
      <c r="I375" s="70"/>
      <c r="J375" s="71">
        <f t="shared" ref="J375:T376" si="523">J376</f>
        <v>1685000</v>
      </c>
      <c r="K375" s="71">
        <f t="shared" si="523"/>
        <v>0</v>
      </c>
      <c r="L375" s="71">
        <f t="shared" si="523"/>
        <v>1685000</v>
      </c>
      <c r="M375" s="71">
        <f t="shared" si="523"/>
        <v>-1685000</v>
      </c>
      <c r="N375" s="71">
        <f t="shared" si="523"/>
        <v>0</v>
      </c>
      <c r="O375" s="71">
        <f t="shared" si="523"/>
        <v>0</v>
      </c>
      <c r="P375" s="71">
        <f t="shared" si="523"/>
        <v>0</v>
      </c>
      <c r="Q375" s="71">
        <f t="shared" si="523"/>
        <v>0</v>
      </c>
      <c r="R375" s="71">
        <f t="shared" si="523"/>
        <v>0</v>
      </c>
      <c r="S375" s="71">
        <f t="shared" si="523"/>
        <v>0</v>
      </c>
      <c r="T375" s="71">
        <f t="shared" si="523"/>
        <v>0</v>
      </c>
    </row>
    <row r="376" spans="1:20" s="1" customFormat="1" ht="12.75" hidden="1" customHeight="1" x14ac:dyDescent="0.25">
      <c r="A376" s="154"/>
      <c r="B376" s="154" t="s">
        <v>367</v>
      </c>
      <c r="C376" s="45" t="s">
        <v>302</v>
      </c>
      <c r="D376" s="45" t="s">
        <v>610</v>
      </c>
      <c r="E376" s="33">
        <v>852</v>
      </c>
      <c r="F376" s="70" t="s">
        <v>359</v>
      </c>
      <c r="G376" s="70" t="s">
        <v>313</v>
      </c>
      <c r="H376" s="45" t="s">
        <v>387</v>
      </c>
      <c r="I376" s="70" t="s">
        <v>368</v>
      </c>
      <c r="J376" s="71">
        <f t="shared" si="523"/>
        <v>1685000</v>
      </c>
      <c r="K376" s="71">
        <f t="shared" si="523"/>
        <v>0</v>
      </c>
      <c r="L376" s="71">
        <f t="shared" si="523"/>
        <v>1685000</v>
      </c>
      <c r="M376" s="71">
        <f t="shared" si="523"/>
        <v>-1685000</v>
      </c>
      <c r="N376" s="71">
        <f t="shared" si="523"/>
        <v>0</v>
      </c>
      <c r="O376" s="71">
        <f t="shared" si="523"/>
        <v>0</v>
      </c>
      <c r="P376" s="71">
        <f t="shared" si="523"/>
        <v>0</v>
      </c>
      <c r="Q376" s="71">
        <f t="shared" si="523"/>
        <v>0</v>
      </c>
      <c r="R376" s="71">
        <f t="shared" si="523"/>
        <v>0</v>
      </c>
      <c r="S376" s="71">
        <f t="shared" si="523"/>
        <v>0</v>
      </c>
      <c r="T376" s="71">
        <f t="shared" si="523"/>
        <v>0</v>
      </c>
    </row>
    <row r="377" spans="1:20" s="1" customFormat="1" ht="12.75" hidden="1" customHeight="1" x14ac:dyDescent="0.25">
      <c r="A377" s="160"/>
      <c r="B377" s="160" t="s">
        <v>390</v>
      </c>
      <c r="C377" s="45" t="s">
        <v>302</v>
      </c>
      <c r="D377" s="45" t="s">
        <v>610</v>
      </c>
      <c r="E377" s="33">
        <v>852</v>
      </c>
      <c r="F377" s="70" t="s">
        <v>359</v>
      </c>
      <c r="G377" s="70" t="s">
        <v>313</v>
      </c>
      <c r="H377" s="45" t="s">
        <v>387</v>
      </c>
      <c r="I377" s="70" t="s">
        <v>391</v>
      </c>
      <c r="J377" s="71">
        <v>1685000</v>
      </c>
      <c r="K377" s="71"/>
      <c r="L377" s="71">
        <f t="shared" ref="L377:L380" si="524">J377+K377</f>
        <v>1685000</v>
      </c>
      <c r="M377" s="71">
        <v>-1685000</v>
      </c>
      <c r="N377" s="71">
        <f t="shared" ref="N377" si="525">L377+M377</f>
        <v>0</v>
      </c>
      <c r="O377" s="71"/>
      <c r="P377" s="71">
        <f t="shared" ref="P377" si="526">N377+O377</f>
        <v>0</v>
      </c>
      <c r="Q377" s="71"/>
      <c r="R377" s="71">
        <f t="shared" ref="R377" si="527">P377+Q377</f>
        <v>0</v>
      </c>
      <c r="S377" s="71"/>
      <c r="T377" s="71">
        <f t="shared" ref="T377" si="528">R377+S377</f>
        <v>0</v>
      </c>
    </row>
    <row r="378" spans="1:20" s="1" customFormat="1" ht="12.75" hidden="1" customHeight="1" x14ac:dyDescent="0.25">
      <c r="A378" s="224" t="s">
        <v>392</v>
      </c>
      <c r="B378" s="224"/>
      <c r="C378" s="45" t="s">
        <v>302</v>
      </c>
      <c r="D378" s="45" t="s">
        <v>610</v>
      </c>
      <c r="E378" s="33">
        <v>852</v>
      </c>
      <c r="F378" s="45" t="s">
        <v>359</v>
      </c>
      <c r="G378" s="45" t="s">
        <v>313</v>
      </c>
      <c r="H378" s="45" t="s">
        <v>393</v>
      </c>
      <c r="I378" s="70"/>
      <c r="J378" s="71">
        <f t="shared" ref="J378:T379" si="529">J379</f>
        <v>991000</v>
      </c>
      <c r="K378" s="71">
        <f t="shared" si="529"/>
        <v>0</v>
      </c>
      <c r="L378" s="71">
        <f t="shared" si="529"/>
        <v>991000</v>
      </c>
      <c r="M378" s="71">
        <f t="shared" si="529"/>
        <v>-991000</v>
      </c>
      <c r="N378" s="71">
        <f t="shared" si="529"/>
        <v>0</v>
      </c>
      <c r="O378" s="71">
        <f t="shared" si="529"/>
        <v>0</v>
      </c>
      <c r="P378" s="71">
        <f t="shared" si="529"/>
        <v>0</v>
      </c>
      <c r="Q378" s="71">
        <f t="shared" si="529"/>
        <v>0</v>
      </c>
      <c r="R378" s="71">
        <f t="shared" si="529"/>
        <v>0</v>
      </c>
      <c r="S378" s="71">
        <f t="shared" si="529"/>
        <v>0</v>
      </c>
      <c r="T378" s="71">
        <f t="shared" si="529"/>
        <v>0</v>
      </c>
    </row>
    <row r="379" spans="1:20" s="1" customFormat="1" ht="25.5" hidden="1" x14ac:dyDescent="0.25">
      <c r="A379" s="154"/>
      <c r="B379" s="154" t="s">
        <v>367</v>
      </c>
      <c r="C379" s="45" t="s">
        <v>302</v>
      </c>
      <c r="D379" s="45" t="s">
        <v>610</v>
      </c>
      <c r="E379" s="33">
        <v>852</v>
      </c>
      <c r="F379" s="70" t="s">
        <v>359</v>
      </c>
      <c r="G379" s="70" t="s">
        <v>313</v>
      </c>
      <c r="H379" s="45" t="s">
        <v>393</v>
      </c>
      <c r="I379" s="70" t="s">
        <v>368</v>
      </c>
      <c r="J379" s="71">
        <f t="shared" si="529"/>
        <v>991000</v>
      </c>
      <c r="K379" s="71">
        <f t="shared" si="529"/>
        <v>0</v>
      </c>
      <c r="L379" s="71">
        <f t="shared" si="529"/>
        <v>991000</v>
      </c>
      <c r="M379" s="71">
        <f t="shared" si="529"/>
        <v>-991000</v>
      </c>
      <c r="N379" s="71">
        <f t="shared" si="529"/>
        <v>0</v>
      </c>
      <c r="O379" s="71">
        <f t="shared" si="529"/>
        <v>0</v>
      </c>
      <c r="P379" s="71">
        <f t="shared" si="529"/>
        <v>0</v>
      </c>
      <c r="Q379" s="71">
        <f t="shared" si="529"/>
        <v>0</v>
      </c>
      <c r="R379" s="71">
        <f t="shared" si="529"/>
        <v>0</v>
      </c>
      <c r="S379" s="71">
        <f t="shared" si="529"/>
        <v>0</v>
      </c>
      <c r="T379" s="71">
        <f t="shared" si="529"/>
        <v>0</v>
      </c>
    </row>
    <row r="380" spans="1:20" s="1" customFormat="1" ht="12.75" hidden="1" customHeight="1" x14ac:dyDescent="0.25">
      <c r="A380" s="160"/>
      <c r="B380" s="160" t="s">
        <v>390</v>
      </c>
      <c r="C380" s="45" t="s">
        <v>302</v>
      </c>
      <c r="D380" s="45" t="s">
        <v>610</v>
      </c>
      <c r="E380" s="33">
        <v>852</v>
      </c>
      <c r="F380" s="70" t="s">
        <v>359</v>
      </c>
      <c r="G380" s="70" t="s">
        <v>313</v>
      </c>
      <c r="H380" s="45" t="s">
        <v>393</v>
      </c>
      <c r="I380" s="70" t="s">
        <v>391</v>
      </c>
      <c r="J380" s="71">
        <v>991000</v>
      </c>
      <c r="K380" s="71"/>
      <c r="L380" s="71">
        <f t="shared" si="524"/>
        <v>991000</v>
      </c>
      <c r="M380" s="71">
        <v>-991000</v>
      </c>
      <c r="N380" s="71">
        <f t="shared" ref="N380" si="530">L380+M380</f>
        <v>0</v>
      </c>
      <c r="O380" s="71"/>
      <c r="P380" s="71">
        <f t="shared" ref="P380" si="531">N380+O380</f>
        <v>0</v>
      </c>
      <c r="Q380" s="71"/>
      <c r="R380" s="71">
        <f t="shared" ref="R380" si="532">P380+Q380</f>
        <v>0</v>
      </c>
      <c r="S380" s="71"/>
      <c r="T380" s="71">
        <f t="shared" ref="T380" si="533">R380+S380</f>
        <v>0</v>
      </c>
    </row>
    <row r="381" spans="1:20" s="1" customFormat="1" ht="12.75" hidden="1" customHeight="1" x14ac:dyDescent="0.25">
      <c r="A381" s="226" t="s">
        <v>502</v>
      </c>
      <c r="B381" s="226"/>
      <c r="C381" s="143" t="s">
        <v>302</v>
      </c>
      <c r="D381" s="45" t="s">
        <v>610</v>
      </c>
      <c r="E381" s="45">
        <v>852</v>
      </c>
      <c r="F381" s="64" t="s">
        <v>503</v>
      </c>
      <c r="G381" s="64"/>
      <c r="H381" s="64"/>
      <c r="I381" s="64"/>
      <c r="J381" s="65">
        <f>J382+J390+J406</f>
        <v>8603400</v>
      </c>
      <c r="K381" s="65">
        <f t="shared" ref="K381:T381" si="534">K382+K390+K406</f>
        <v>153000</v>
      </c>
      <c r="L381" s="65">
        <f t="shared" si="534"/>
        <v>8756400</v>
      </c>
      <c r="M381" s="65">
        <f t="shared" si="534"/>
        <v>0</v>
      </c>
      <c r="N381" s="65">
        <f t="shared" si="534"/>
        <v>8756400</v>
      </c>
      <c r="O381" s="65">
        <f t="shared" si="534"/>
        <v>0</v>
      </c>
      <c r="P381" s="65">
        <f t="shared" si="534"/>
        <v>8756400</v>
      </c>
      <c r="Q381" s="65">
        <f t="shared" si="534"/>
        <v>0</v>
      </c>
      <c r="R381" s="65">
        <f t="shared" si="534"/>
        <v>8756400</v>
      </c>
      <c r="S381" s="65">
        <f t="shared" si="534"/>
        <v>0</v>
      </c>
      <c r="T381" s="65">
        <f t="shared" si="534"/>
        <v>8756400</v>
      </c>
    </row>
    <row r="382" spans="1:20" s="1" customFormat="1" ht="12.75" hidden="1" customHeight="1" x14ac:dyDescent="0.25">
      <c r="A382" s="202" t="s">
        <v>512</v>
      </c>
      <c r="B382" s="203"/>
      <c r="C382" s="45" t="s">
        <v>302</v>
      </c>
      <c r="D382" s="45" t="s">
        <v>610</v>
      </c>
      <c r="E382" s="45">
        <v>852</v>
      </c>
      <c r="F382" s="67" t="s">
        <v>503</v>
      </c>
      <c r="G382" s="67" t="s">
        <v>232</v>
      </c>
      <c r="H382" s="67"/>
      <c r="I382" s="67"/>
      <c r="J382" s="68">
        <f>J383+J387</f>
        <v>285000</v>
      </c>
      <c r="K382" s="68">
        <f t="shared" ref="K382:T382" si="535">K383+K387</f>
        <v>153000</v>
      </c>
      <c r="L382" s="68">
        <f t="shared" si="535"/>
        <v>438000</v>
      </c>
      <c r="M382" s="68">
        <f t="shared" si="535"/>
        <v>0</v>
      </c>
      <c r="N382" s="68">
        <f t="shared" si="535"/>
        <v>438000</v>
      </c>
      <c r="O382" s="68">
        <f t="shared" si="535"/>
        <v>0</v>
      </c>
      <c r="P382" s="68">
        <f t="shared" si="535"/>
        <v>438000</v>
      </c>
      <c r="Q382" s="68">
        <f t="shared" si="535"/>
        <v>0</v>
      </c>
      <c r="R382" s="68">
        <f t="shared" si="535"/>
        <v>438000</v>
      </c>
      <c r="S382" s="68">
        <f t="shared" si="535"/>
        <v>0</v>
      </c>
      <c r="T382" s="68">
        <f t="shared" si="535"/>
        <v>438000</v>
      </c>
    </row>
    <row r="383" spans="1:20" s="1" customFormat="1" ht="12.75" hidden="1" customHeight="1" x14ac:dyDescent="0.25">
      <c r="A383" s="224" t="s">
        <v>513</v>
      </c>
      <c r="B383" s="224"/>
      <c r="C383" s="45" t="s">
        <v>302</v>
      </c>
      <c r="D383" s="45" t="s">
        <v>610</v>
      </c>
      <c r="E383" s="45">
        <v>852</v>
      </c>
      <c r="F383" s="70" t="s">
        <v>503</v>
      </c>
      <c r="G383" s="70" t="s">
        <v>232</v>
      </c>
      <c r="H383" s="70" t="s">
        <v>514</v>
      </c>
      <c r="I383" s="70"/>
      <c r="J383" s="71">
        <f t="shared" ref="J383:T385" si="536">J384</f>
        <v>132000</v>
      </c>
      <c r="K383" s="71">
        <f t="shared" si="536"/>
        <v>0</v>
      </c>
      <c r="L383" s="71">
        <f t="shared" si="536"/>
        <v>132000</v>
      </c>
      <c r="M383" s="71">
        <f t="shared" si="536"/>
        <v>0</v>
      </c>
      <c r="N383" s="71">
        <f t="shared" si="536"/>
        <v>132000</v>
      </c>
      <c r="O383" s="71">
        <f t="shared" si="536"/>
        <v>0</v>
      </c>
      <c r="P383" s="71">
        <f t="shared" si="536"/>
        <v>132000</v>
      </c>
      <c r="Q383" s="71">
        <f t="shared" si="536"/>
        <v>0</v>
      </c>
      <c r="R383" s="71">
        <f t="shared" si="536"/>
        <v>132000</v>
      </c>
      <c r="S383" s="71">
        <f t="shared" si="536"/>
        <v>0</v>
      </c>
      <c r="T383" s="71">
        <f t="shared" si="536"/>
        <v>132000</v>
      </c>
    </row>
    <row r="384" spans="1:20" s="1" customFormat="1" ht="12.75" hidden="1" customHeight="1" x14ac:dyDescent="0.25">
      <c r="A384" s="224" t="s">
        <v>515</v>
      </c>
      <c r="B384" s="224"/>
      <c r="C384" s="45" t="s">
        <v>302</v>
      </c>
      <c r="D384" s="45" t="s">
        <v>610</v>
      </c>
      <c r="E384" s="45">
        <v>852</v>
      </c>
      <c r="F384" s="70" t="s">
        <v>503</v>
      </c>
      <c r="G384" s="70" t="s">
        <v>232</v>
      </c>
      <c r="H384" s="70" t="s">
        <v>516</v>
      </c>
      <c r="I384" s="70"/>
      <c r="J384" s="71">
        <f t="shared" si="536"/>
        <v>132000</v>
      </c>
      <c r="K384" s="71">
        <f t="shared" si="536"/>
        <v>0</v>
      </c>
      <c r="L384" s="71">
        <f t="shared" si="536"/>
        <v>132000</v>
      </c>
      <c r="M384" s="71">
        <f t="shared" si="536"/>
        <v>0</v>
      </c>
      <c r="N384" s="71">
        <f t="shared" si="536"/>
        <v>132000</v>
      </c>
      <c r="O384" s="71">
        <f t="shared" si="536"/>
        <v>0</v>
      </c>
      <c r="P384" s="71">
        <f t="shared" si="536"/>
        <v>132000</v>
      </c>
      <c r="Q384" s="71">
        <f t="shared" si="536"/>
        <v>0</v>
      </c>
      <c r="R384" s="71">
        <f t="shared" si="536"/>
        <v>132000</v>
      </c>
      <c r="S384" s="71">
        <f t="shared" si="536"/>
        <v>0</v>
      </c>
      <c r="T384" s="71">
        <f t="shared" si="536"/>
        <v>132000</v>
      </c>
    </row>
    <row r="385" spans="1:20" s="1" customFormat="1" ht="12.75" hidden="1" customHeight="1" x14ac:dyDescent="0.25">
      <c r="A385" s="72"/>
      <c r="B385" s="160" t="s">
        <v>376</v>
      </c>
      <c r="C385" s="45" t="s">
        <v>302</v>
      </c>
      <c r="D385" s="45" t="s">
        <v>610</v>
      </c>
      <c r="E385" s="45">
        <v>852</v>
      </c>
      <c r="F385" s="70" t="s">
        <v>503</v>
      </c>
      <c r="G385" s="70" t="s">
        <v>232</v>
      </c>
      <c r="H385" s="70" t="s">
        <v>516</v>
      </c>
      <c r="I385" s="70" t="s">
        <v>377</v>
      </c>
      <c r="J385" s="71">
        <f>J386</f>
        <v>132000</v>
      </c>
      <c r="K385" s="71">
        <f t="shared" si="536"/>
        <v>0</v>
      </c>
      <c r="L385" s="71">
        <f t="shared" si="536"/>
        <v>132000</v>
      </c>
      <c r="M385" s="71">
        <f t="shared" si="536"/>
        <v>0</v>
      </c>
      <c r="N385" s="71">
        <f t="shared" si="536"/>
        <v>132000</v>
      </c>
      <c r="O385" s="71">
        <f t="shared" si="536"/>
        <v>0</v>
      </c>
      <c r="P385" s="71">
        <f t="shared" si="536"/>
        <v>132000</v>
      </c>
      <c r="Q385" s="71">
        <f t="shared" si="536"/>
        <v>0</v>
      </c>
      <c r="R385" s="71">
        <f t="shared" si="536"/>
        <v>132000</v>
      </c>
      <c r="S385" s="71">
        <f t="shared" si="536"/>
        <v>0</v>
      </c>
      <c r="T385" s="71">
        <f t="shared" si="536"/>
        <v>132000</v>
      </c>
    </row>
    <row r="386" spans="1:20" s="1" customFormat="1" ht="25.5" hidden="1" x14ac:dyDescent="0.25">
      <c r="A386" s="154"/>
      <c r="B386" s="160" t="s">
        <v>511</v>
      </c>
      <c r="C386" s="45" t="s">
        <v>302</v>
      </c>
      <c r="D386" s="45" t="s">
        <v>610</v>
      </c>
      <c r="E386" s="45">
        <v>852</v>
      </c>
      <c r="F386" s="70" t="s">
        <v>503</v>
      </c>
      <c r="G386" s="70" t="s">
        <v>232</v>
      </c>
      <c r="H386" s="70" t="s">
        <v>516</v>
      </c>
      <c r="I386" s="70" t="s">
        <v>379</v>
      </c>
      <c r="J386" s="71">
        <v>132000</v>
      </c>
      <c r="K386" s="71"/>
      <c r="L386" s="71">
        <f t="shared" ref="L386:L444" si="537">J386+K386</f>
        <v>132000</v>
      </c>
      <c r="M386" s="71"/>
      <c r="N386" s="71">
        <f t="shared" ref="N386" si="538">L386+M386</f>
        <v>132000</v>
      </c>
      <c r="O386" s="71"/>
      <c r="P386" s="71">
        <f t="shared" ref="P386" si="539">N386+O386</f>
        <v>132000</v>
      </c>
      <c r="Q386" s="71"/>
      <c r="R386" s="71">
        <f t="shared" ref="R386" si="540">P386+Q386</f>
        <v>132000</v>
      </c>
      <c r="S386" s="71"/>
      <c r="T386" s="71">
        <f t="shared" ref="T386" si="541">R386+S386</f>
        <v>132000</v>
      </c>
    </row>
    <row r="387" spans="1:20" s="1" customFormat="1" ht="12.75" hidden="1" customHeight="1" x14ac:dyDescent="0.25">
      <c r="A387" s="225" t="s">
        <v>611</v>
      </c>
      <c r="B387" s="225"/>
      <c r="C387" s="45" t="s">
        <v>302</v>
      </c>
      <c r="D387" s="45" t="s">
        <v>610</v>
      </c>
      <c r="E387" s="45">
        <v>852</v>
      </c>
      <c r="F387" s="70" t="s">
        <v>503</v>
      </c>
      <c r="G387" s="70" t="s">
        <v>232</v>
      </c>
      <c r="H387" s="70" t="s">
        <v>518</v>
      </c>
      <c r="I387" s="70"/>
      <c r="J387" s="71">
        <f t="shared" ref="J387:T388" si="542">J388</f>
        <v>153000</v>
      </c>
      <c r="K387" s="71">
        <f t="shared" si="542"/>
        <v>153000</v>
      </c>
      <c r="L387" s="71">
        <f t="shared" si="542"/>
        <v>306000</v>
      </c>
      <c r="M387" s="71">
        <f t="shared" si="542"/>
        <v>0</v>
      </c>
      <c r="N387" s="71">
        <f t="shared" si="542"/>
        <v>306000</v>
      </c>
      <c r="O387" s="71">
        <f t="shared" si="542"/>
        <v>0</v>
      </c>
      <c r="P387" s="71">
        <f t="shared" si="542"/>
        <v>306000</v>
      </c>
      <c r="Q387" s="71">
        <f t="shared" si="542"/>
        <v>0</v>
      </c>
      <c r="R387" s="71">
        <f t="shared" si="542"/>
        <v>306000</v>
      </c>
      <c r="S387" s="71">
        <f t="shared" si="542"/>
        <v>0</v>
      </c>
      <c r="T387" s="71">
        <f t="shared" si="542"/>
        <v>306000</v>
      </c>
    </row>
    <row r="388" spans="1:20" s="1" customFormat="1" ht="12.75" hidden="1" customHeight="1" x14ac:dyDescent="0.25">
      <c r="A388" s="158"/>
      <c r="B388" s="160" t="s">
        <v>376</v>
      </c>
      <c r="C388" s="143" t="s">
        <v>302</v>
      </c>
      <c r="D388" s="45" t="s">
        <v>610</v>
      </c>
      <c r="E388" s="45">
        <v>852</v>
      </c>
      <c r="F388" s="70" t="s">
        <v>503</v>
      </c>
      <c r="G388" s="70" t="s">
        <v>232</v>
      </c>
      <c r="H388" s="70" t="s">
        <v>518</v>
      </c>
      <c r="I388" s="70" t="s">
        <v>377</v>
      </c>
      <c r="J388" s="71">
        <f t="shared" si="542"/>
        <v>153000</v>
      </c>
      <c r="K388" s="71">
        <f t="shared" si="542"/>
        <v>153000</v>
      </c>
      <c r="L388" s="71">
        <f t="shared" si="542"/>
        <v>306000</v>
      </c>
      <c r="M388" s="71">
        <f t="shared" si="542"/>
        <v>0</v>
      </c>
      <c r="N388" s="71">
        <f t="shared" si="542"/>
        <v>306000</v>
      </c>
      <c r="O388" s="71">
        <f t="shared" si="542"/>
        <v>0</v>
      </c>
      <c r="P388" s="71">
        <f t="shared" si="542"/>
        <v>306000</v>
      </c>
      <c r="Q388" s="71">
        <f t="shared" si="542"/>
        <v>0</v>
      </c>
      <c r="R388" s="71">
        <f t="shared" si="542"/>
        <v>306000</v>
      </c>
      <c r="S388" s="71">
        <f t="shared" si="542"/>
        <v>0</v>
      </c>
      <c r="T388" s="71">
        <f t="shared" si="542"/>
        <v>306000</v>
      </c>
    </row>
    <row r="389" spans="1:20" s="1" customFormat="1" ht="12.75" hidden="1" customHeight="1" x14ac:dyDescent="0.25">
      <c r="A389" s="158"/>
      <c r="B389" s="160" t="s">
        <v>519</v>
      </c>
      <c r="C389" s="45" t="s">
        <v>302</v>
      </c>
      <c r="D389" s="45" t="s">
        <v>610</v>
      </c>
      <c r="E389" s="45">
        <v>852</v>
      </c>
      <c r="F389" s="70" t="s">
        <v>503</v>
      </c>
      <c r="G389" s="70" t="s">
        <v>232</v>
      </c>
      <c r="H389" s="70" t="s">
        <v>518</v>
      </c>
      <c r="I389" s="70" t="s">
        <v>520</v>
      </c>
      <c r="J389" s="71">
        <v>153000</v>
      </c>
      <c r="K389" s="71">
        <v>153000</v>
      </c>
      <c r="L389" s="71">
        <f t="shared" si="537"/>
        <v>306000</v>
      </c>
      <c r="M389" s="71"/>
      <c r="N389" s="71">
        <f t="shared" ref="N389" si="543">L389+M389</f>
        <v>306000</v>
      </c>
      <c r="O389" s="71"/>
      <c r="P389" s="71">
        <f t="shared" ref="P389" si="544">N389+O389</f>
        <v>306000</v>
      </c>
      <c r="Q389" s="71"/>
      <c r="R389" s="71">
        <f t="shared" ref="R389" si="545">P389+Q389</f>
        <v>306000</v>
      </c>
      <c r="S389" s="71"/>
      <c r="T389" s="71">
        <f t="shared" ref="T389" si="546">R389+S389</f>
        <v>306000</v>
      </c>
    </row>
    <row r="390" spans="1:20" s="1" customFormat="1" ht="12.75" hidden="1" customHeight="1" x14ac:dyDescent="0.25">
      <c r="A390" s="228" t="s">
        <v>525</v>
      </c>
      <c r="B390" s="228"/>
      <c r="C390" s="45" t="s">
        <v>302</v>
      </c>
      <c r="D390" s="45" t="s">
        <v>610</v>
      </c>
      <c r="E390" s="45">
        <v>852</v>
      </c>
      <c r="F390" s="67" t="s">
        <v>503</v>
      </c>
      <c r="G390" s="67" t="s">
        <v>253</v>
      </c>
      <c r="H390" s="67"/>
      <c r="I390" s="67"/>
      <c r="J390" s="68">
        <f>J391+J396</f>
        <v>7313900</v>
      </c>
      <c r="K390" s="68">
        <f t="shared" ref="K390:T390" si="547">K391+K396</f>
        <v>0</v>
      </c>
      <c r="L390" s="68">
        <f t="shared" si="547"/>
        <v>7313900</v>
      </c>
      <c r="M390" s="68">
        <f t="shared" si="547"/>
        <v>0</v>
      </c>
      <c r="N390" s="68">
        <f t="shared" si="547"/>
        <v>7313900</v>
      </c>
      <c r="O390" s="68">
        <f t="shared" si="547"/>
        <v>0</v>
      </c>
      <c r="P390" s="68">
        <f t="shared" si="547"/>
        <v>7313900</v>
      </c>
      <c r="Q390" s="68">
        <f t="shared" si="547"/>
        <v>0</v>
      </c>
      <c r="R390" s="68">
        <f t="shared" si="547"/>
        <v>7313900</v>
      </c>
      <c r="S390" s="68">
        <f t="shared" si="547"/>
        <v>0</v>
      </c>
      <c r="T390" s="68">
        <f t="shared" si="547"/>
        <v>7313900</v>
      </c>
    </row>
    <row r="391" spans="1:20" s="1" customFormat="1" ht="12.75" hidden="1" customHeight="1" x14ac:dyDescent="0.25">
      <c r="A391" s="229" t="s">
        <v>513</v>
      </c>
      <c r="B391" s="229"/>
      <c r="C391" s="143" t="s">
        <v>302</v>
      </c>
      <c r="D391" s="45" t="s">
        <v>610</v>
      </c>
      <c r="E391" s="45">
        <v>852</v>
      </c>
      <c r="F391" s="70" t="s">
        <v>503</v>
      </c>
      <c r="G391" s="70" t="s">
        <v>253</v>
      </c>
      <c r="H391" s="70" t="s">
        <v>514</v>
      </c>
      <c r="I391" s="70"/>
      <c r="J391" s="71">
        <f>J392</f>
        <v>132400</v>
      </c>
      <c r="K391" s="71">
        <f t="shared" ref="K391:T391" si="548">K392</f>
        <v>0</v>
      </c>
      <c r="L391" s="71">
        <f t="shared" si="548"/>
        <v>132400</v>
      </c>
      <c r="M391" s="71">
        <f t="shared" si="548"/>
        <v>0</v>
      </c>
      <c r="N391" s="71">
        <f t="shared" si="548"/>
        <v>132400</v>
      </c>
      <c r="O391" s="71">
        <f t="shared" si="548"/>
        <v>0</v>
      </c>
      <c r="P391" s="71">
        <f t="shared" si="548"/>
        <v>132400</v>
      </c>
      <c r="Q391" s="71">
        <f t="shared" si="548"/>
        <v>0</v>
      </c>
      <c r="R391" s="71">
        <f t="shared" si="548"/>
        <v>132400</v>
      </c>
      <c r="S391" s="71">
        <f t="shared" si="548"/>
        <v>0</v>
      </c>
      <c r="T391" s="71">
        <f t="shared" si="548"/>
        <v>132400</v>
      </c>
    </row>
    <row r="392" spans="1:20" s="1" customFormat="1" hidden="1" x14ac:dyDescent="0.25">
      <c r="A392" s="225" t="s">
        <v>526</v>
      </c>
      <c r="B392" s="225"/>
      <c r="C392" s="45" t="s">
        <v>302</v>
      </c>
      <c r="D392" s="45" t="s">
        <v>610</v>
      </c>
      <c r="E392" s="45">
        <v>852</v>
      </c>
      <c r="F392" s="70" t="s">
        <v>503</v>
      </c>
      <c r="G392" s="70" t="s">
        <v>253</v>
      </c>
      <c r="H392" s="70" t="s">
        <v>527</v>
      </c>
      <c r="I392" s="70"/>
      <c r="J392" s="71">
        <f t="shared" ref="J392:T394" si="549">J393</f>
        <v>132400</v>
      </c>
      <c r="K392" s="71">
        <f t="shared" si="549"/>
        <v>0</v>
      </c>
      <c r="L392" s="71">
        <f t="shared" si="549"/>
        <v>132400</v>
      </c>
      <c r="M392" s="71">
        <f t="shared" si="549"/>
        <v>0</v>
      </c>
      <c r="N392" s="71">
        <f t="shared" si="549"/>
        <v>132400</v>
      </c>
      <c r="O392" s="71">
        <f t="shared" si="549"/>
        <v>0</v>
      </c>
      <c r="P392" s="71">
        <f t="shared" si="549"/>
        <v>132400</v>
      </c>
      <c r="Q392" s="71">
        <f t="shared" si="549"/>
        <v>0</v>
      </c>
      <c r="R392" s="71">
        <f t="shared" si="549"/>
        <v>132400</v>
      </c>
      <c r="S392" s="71">
        <f t="shared" si="549"/>
        <v>0</v>
      </c>
      <c r="T392" s="71">
        <f t="shared" si="549"/>
        <v>132400</v>
      </c>
    </row>
    <row r="393" spans="1:20" s="66" customFormat="1" hidden="1" x14ac:dyDescent="0.25">
      <c r="A393" s="224" t="s">
        <v>528</v>
      </c>
      <c r="B393" s="224"/>
      <c r="C393" s="45" t="s">
        <v>302</v>
      </c>
      <c r="D393" s="45" t="s">
        <v>610</v>
      </c>
      <c r="E393" s="45">
        <v>852</v>
      </c>
      <c r="F393" s="70" t="s">
        <v>503</v>
      </c>
      <c r="G393" s="70" t="s">
        <v>253</v>
      </c>
      <c r="H393" s="70" t="s">
        <v>529</v>
      </c>
      <c r="I393" s="70"/>
      <c r="J393" s="71">
        <f t="shared" si="549"/>
        <v>132400</v>
      </c>
      <c r="K393" s="71">
        <f t="shared" si="549"/>
        <v>0</v>
      </c>
      <c r="L393" s="71">
        <f t="shared" si="549"/>
        <v>132400</v>
      </c>
      <c r="M393" s="71">
        <f t="shared" si="549"/>
        <v>0</v>
      </c>
      <c r="N393" s="71">
        <f t="shared" si="549"/>
        <v>132400</v>
      </c>
      <c r="O393" s="71">
        <f t="shared" si="549"/>
        <v>0</v>
      </c>
      <c r="P393" s="71">
        <f t="shared" si="549"/>
        <v>132400</v>
      </c>
      <c r="Q393" s="71">
        <f t="shared" si="549"/>
        <v>0</v>
      </c>
      <c r="R393" s="71">
        <f t="shared" si="549"/>
        <v>132400</v>
      </c>
      <c r="S393" s="71">
        <f t="shared" si="549"/>
        <v>0</v>
      </c>
      <c r="T393" s="71">
        <f t="shared" si="549"/>
        <v>132400</v>
      </c>
    </row>
    <row r="394" spans="1:20" s="1" customFormat="1" ht="12.75" hidden="1" customHeight="1" x14ac:dyDescent="0.25">
      <c r="A394" s="158"/>
      <c r="B394" s="160" t="s">
        <v>376</v>
      </c>
      <c r="C394" s="45" t="s">
        <v>302</v>
      </c>
      <c r="D394" s="45" t="s">
        <v>610</v>
      </c>
      <c r="E394" s="45">
        <v>852</v>
      </c>
      <c r="F394" s="70" t="s">
        <v>503</v>
      </c>
      <c r="G394" s="70" t="s">
        <v>253</v>
      </c>
      <c r="H394" s="70" t="s">
        <v>529</v>
      </c>
      <c r="I394" s="70" t="s">
        <v>377</v>
      </c>
      <c r="J394" s="71">
        <f t="shared" si="549"/>
        <v>132400</v>
      </c>
      <c r="K394" s="71">
        <f t="shared" si="549"/>
        <v>0</v>
      </c>
      <c r="L394" s="71">
        <f t="shared" si="549"/>
        <v>132400</v>
      </c>
      <c r="M394" s="71">
        <f t="shared" si="549"/>
        <v>0</v>
      </c>
      <c r="N394" s="71">
        <f t="shared" si="549"/>
        <v>132400</v>
      </c>
      <c r="O394" s="71">
        <f t="shared" si="549"/>
        <v>0</v>
      </c>
      <c r="P394" s="71">
        <f t="shared" si="549"/>
        <v>132400</v>
      </c>
      <c r="Q394" s="71">
        <f t="shared" si="549"/>
        <v>0</v>
      </c>
      <c r="R394" s="71">
        <f t="shared" si="549"/>
        <v>132400</v>
      </c>
      <c r="S394" s="71">
        <f t="shared" si="549"/>
        <v>0</v>
      </c>
      <c r="T394" s="71">
        <f t="shared" si="549"/>
        <v>132400</v>
      </c>
    </row>
    <row r="395" spans="1:20" s="1" customFormat="1" ht="12.75" hidden="1" customHeight="1" x14ac:dyDescent="0.25">
      <c r="A395" s="158"/>
      <c r="B395" s="160" t="s">
        <v>530</v>
      </c>
      <c r="C395" s="45" t="s">
        <v>302</v>
      </c>
      <c r="D395" s="45" t="s">
        <v>610</v>
      </c>
      <c r="E395" s="45">
        <v>852</v>
      </c>
      <c r="F395" s="70" t="s">
        <v>503</v>
      </c>
      <c r="G395" s="70" t="s">
        <v>253</v>
      </c>
      <c r="H395" s="70" t="s">
        <v>529</v>
      </c>
      <c r="I395" s="70" t="s">
        <v>531</v>
      </c>
      <c r="J395" s="71">
        <v>132400</v>
      </c>
      <c r="K395" s="71"/>
      <c r="L395" s="71">
        <f t="shared" si="537"/>
        <v>132400</v>
      </c>
      <c r="M395" s="71"/>
      <c r="N395" s="71">
        <f t="shared" ref="N395" si="550">L395+M395</f>
        <v>132400</v>
      </c>
      <c r="O395" s="71"/>
      <c r="P395" s="71">
        <f t="shared" ref="P395" si="551">N395+O395</f>
        <v>132400</v>
      </c>
      <c r="Q395" s="71"/>
      <c r="R395" s="71">
        <f t="shared" ref="R395" si="552">P395+Q395</f>
        <v>132400</v>
      </c>
      <c r="S395" s="71"/>
      <c r="T395" s="71">
        <f t="shared" ref="T395" si="553">R395+S395</f>
        <v>132400</v>
      </c>
    </row>
    <row r="396" spans="1:20" s="1" customFormat="1" ht="12.75" hidden="1" customHeight="1" x14ac:dyDescent="0.25">
      <c r="A396" s="229" t="s">
        <v>437</v>
      </c>
      <c r="B396" s="229"/>
      <c r="C396" s="45" t="s">
        <v>302</v>
      </c>
      <c r="D396" s="45" t="s">
        <v>610</v>
      </c>
      <c r="E396" s="45">
        <v>852</v>
      </c>
      <c r="F396" s="70" t="s">
        <v>503</v>
      </c>
      <c r="G396" s="70" t="s">
        <v>253</v>
      </c>
      <c r="H396" s="70" t="s">
        <v>438</v>
      </c>
      <c r="I396" s="70"/>
      <c r="J396" s="71">
        <f>J397+J401</f>
        <v>7181500</v>
      </c>
      <c r="K396" s="71">
        <f t="shared" ref="K396:T396" si="554">K397+K401</f>
        <v>0</v>
      </c>
      <c r="L396" s="71">
        <f t="shared" si="554"/>
        <v>7181500</v>
      </c>
      <c r="M396" s="71">
        <f t="shared" si="554"/>
        <v>0</v>
      </c>
      <c r="N396" s="71">
        <f t="shared" si="554"/>
        <v>7181500</v>
      </c>
      <c r="O396" s="71">
        <f t="shared" si="554"/>
        <v>0</v>
      </c>
      <c r="P396" s="71">
        <f t="shared" si="554"/>
        <v>7181500</v>
      </c>
      <c r="Q396" s="71">
        <f t="shared" si="554"/>
        <v>0</v>
      </c>
      <c r="R396" s="71">
        <f t="shared" si="554"/>
        <v>7181500</v>
      </c>
      <c r="S396" s="71">
        <f t="shared" si="554"/>
        <v>0</v>
      </c>
      <c r="T396" s="71">
        <f t="shared" si="554"/>
        <v>7181500</v>
      </c>
    </row>
    <row r="397" spans="1:20" s="1" customFormat="1" ht="12.75" hidden="1" customHeight="1" x14ac:dyDescent="0.25">
      <c r="A397" s="225" t="s">
        <v>539</v>
      </c>
      <c r="B397" s="225"/>
      <c r="C397" s="45" t="s">
        <v>302</v>
      </c>
      <c r="D397" s="45" t="s">
        <v>610</v>
      </c>
      <c r="E397" s="45">
        <v>852</v>
      </c>
      <c r="F397" s="70" t="s">
        <v>503</v>
      </c>
      <c r="G397" s="70" t="s">
        <v>253</v>
      </c>
      <c r="H397" s="70" t="s">
        <v>540</v>
      </c>
      <c r="I397" s="70"/>
      <c r="J397" s="71">
        <f>J398</f>
        <v>652000</v>
      </c>
      <c r="K397" s="71">
        <f t="shared" ref="K397:T397" si="555">K398</f>
        <v>0</v>
      </c>
      <c r="L397" s="71">
        <f t="shared" si="555"/>
        <v>652000</v>
      </c>
      <c r="M397" s="71">
        <f t="shared" si="555"/>
        <v>0</v>
      </c>
      <c r="N397" s="71">
        <f t="shared" si="555"/>
        <v>652000</v>
      </c>
      <c r="O397" s="71">
        <f t="shared" si="555"/>
        <v>0</v>
      </c>
      <c r="P397" s="71">
        <f t="shared" si="555"/>
        <v>652000</v>
      </c>
      <c r="Q397" s="71">
        <f t="shared" si="555"/>
        <v>0</v>
      </c>
      <c r="R397" s="71">
        <f t="shared" si="555"/>
        <v>652000</v>
      </c>
      <c r="S397" s="71">
        <f t="shared" si="555"/>
        <v>0</v>
      </c>
      <c r="T397" s="71">
        <f t="shared" si="555"/>
        <v>652000</v>
      </c>
    </row>
    <row r="398" spans="1:20" s="1" customFormat="1" hidden="1" x14ac:dyDescent="0.25">
      <c r="A398" s="158"/>
      <c r="B398" s="160" t="s">
        <v>376</v>
      </c>
      <c r="C398" s="143" t="s">
        <v>302</v>
      </c>
      <c r="D398" s="45" t="s">
        <v>610</v>
      </c>
      <c r="E398" s="45">
        <v>852</v>
      </c>
      <c r="F398" s="70" t="s">
        <v>503</v>
      </c>
      <c r="G398" s="70" t="s">
        <v>253</v>
      </c>
      <c r="H398" s="70" t="s">
        <v>540</v>
      </c>
      <c r="I398" s="70" t="s">
        <v>377</v>
      </c>
      <c r="J398" s="71">
        <f>J399+J400</f>
        <v>652000</v>
      </c>
      <c r="K398" s="71">
        <f t="shared" ref="K398:T398" si="556">K399+K400</f>
        <v>0</v>
      </c>
      <c r="L398" s="71">
        <f t="shared" si="556"/>
        <v>652000</v>
      </c>
      <c r="M398" s="71">
        <f t="shared" si="556"/>
        <v>0</v>
      </c>
      <c r="N398" s="71">
        <f t="shared" si="556"/>
        <v>652000</v>
      </c>
      <c r="O398" s="71">
        <f t="shared" si="556"/>
        <v>0</v>
      </c>
      <c r="P398" s="71">
        <f t="shared" si="556"/>
        <v>652000</v>
      </c>
      <c r="Q398" s="71">
        <f t="shared" si="556"/>
        <v>0</v>
      </c>
      <c r="R398" s="71">
        <f t="shared" si="556"/>
        <v>652000</v>
      </c>
      <c r="S398" s="71">
        <f t="shared" si="556"/>
        <v>0</v>
      </c>
      <c r="T398" s="71">
        <f t="shared" si="556"/>
        <v>652000</v>
      </c>
    </row>
    <row r="399" spans="1:20" s="1" customFormat="1" hidden="1" x14ac:dyDescent="0.25">
      <c r="A399" s="158"/>
      <c r="B399" s="160" t="s">
        <v>530</v>
      </c>
      <c r="C399" s="45" t="s">
        <v>302</v>
      </c>
      <c r="D399" s="45" t="s">
        <v>610</v>
      </c>
      <c r="E399" s="45">
        <v>852</v>
      </c>
      <c r="F399" s="70" t="s">
        <v>503</v>
      </c>
      <c r="G399" s="70" t="s">
        <v>253</v>
      </c>
      <c r="H399" s="70" t="s">
        <v>540</v>
      </c>
      <c r="I399" s="70" t="s">
        <v>531</v>
      </c>
      <c r="J399" s="71">
        <v>652000</v>
      </c>
      <c r="K399" s="71">
        <v>-652000</v>
      </c>
      <c r="L399" s="71">
        <f t="shared" si="537"/>
        <v>0</v>
      </c>
      <c r="M399" s="71"/>
      <c r="N399" s="71">
        <f t="shared" ref="N399:N400" si="557">L399+M399</f>
        <v>0</v>
      </c>
      <c r="O399" s="71"/>
      <c r="P399" s="71">
        <f t="shared" ref="P399:P400" si="558">N399+O399</f>
        <v>0</v>
      </c>
      <c r="Q399" s="71"/>
      <c r="R399" s="71">
        <f t="shared" ref="R399:R400" si="559">P399+Q399</f>
        <v>0</v>
      </c>
      <c r="S399" s="71"/>
      <c r="T399" s="71">
        <f t="shared" ref="T399:T400" si="560">R399+S399</f>
        <v>0</v>
      </c>
    </row>
    <row r="400" spans="1:20" s="1" customFormat="1" ht="25.5" hidden="1" x14ac:dyDescent="0.25">
      <c r="A400" s="158"/>
      <c r="B400" s="160" t="s">
        <v>511</v>
      </c>
      <c r="C400" s="45" t="s">
        <v>302</v>
      </c>
      <c r="D400" s="45" t="s">
        <v>610</v>
      </c>
      <c r="E400" s="33">
        <v>852</v>
      </c>
      <c r="F400" s="70" t="s">
        <v>503</v>
      </c>
      <c r="G400" s="70" t="s">
        <v>253</v>
      </c>
      <c r="H400" s="70" t="s">
        <v>540</v>
      </c>
      <c r="I400" s="70" t="s">
        <v>379</v>
      </c>
      <c r="J400" s="71"/>
      <c r="K400" s="71">
        <v>652000</v>
      </c>
      <c r="L400" s="71">
        <f t="shared" si="537"/>
        <v>652000</v>
      </c>
      <c r="M400" s="71"/>
      <c r="N400" s="71">
        <f t="shared" si="557"/>
        <v>652000</v>
      </c>
      <c r="O400" s="71"/>
      <c r="P400" s="71">
        <f t="shared" si="558"/>
        <v>652000</v>
      </c>
      <c r="Q400" s="71"/>
      <c r="R400" s="71">
        <f t="shared" si="559"/>
        <v>652000</v>
      </c>
      <c r="S400" s="71"/>
      <c r="T400" s="71">
        <f t="shared" si="560"/>
        <v>652000</v>
      </c>
    </row>
    <row r="401" spans="1:20" s="1" customFormat="1" hidden="1" x14ac:dyDescent="0.25">
      <c r="A401" s="225" t="s">
        <v>541</v>
      </c>
      <c r="B401" s="225"/>
      <c r="C401" s="45" t="s">
        <v>302</v>
      </c>
      <c r="D401" s="45" t="s">
        <v>610</v>
      </c>
      <c r="E401" s="45">
        <v>852</v>
      </c>
      <c r="F401" s="70" t="s">
        <v>503</v>
      </c>
      <c r="G401" s="70" t="s">
        <v>253</v>
      </c>
      <c r="H401" s="70" t="s">
        <v>542</v>
      </c>
      <c r="I401" s="70"/>
      <c r="J401" s="71">
        <f>J402+J404</f>
        <v>6529500</v>
      </c>
      <c r="K401" s="71">
        <f t="shared" ref="K401:T401" si="561">K402+K404</f>
        <v>0</v>
      </c>
      <c r="L401" s="71">
        <f t="shared" si="561"/>
        <v>6529500</v>
      </c>
      <c r="M401" s="71">
        <f t="shared" si="561"/>
        <v>0</v>
      </c>
      <c r="N401" s="71">
        <f t="shared" si="561"/>
        <v>6529500</v>
      </c>
      <c r="O401" s="71">
        <f t="shared" si="561"/>
        <v>0</v>
      </c>
      <c r="P401" s="71">
        <f t="shared" si="561"/>
        <v>6529500</v>
      </c>
      <c r="Q401" s="71">
        <f t="shared" si="561"/>
        <v>0</v>
      </c>
      <c r="R401" s="71">
        <f t="shared" si="561"/>
        <v>6529500</v>
      </c>
      <c r="S401" s="71">
        <f t="shared" si="561"/>
        <v>0</v>
      </c>
      <c r="T401" s="71">
        <f t="shared" si="561"/>
        <v>6529500</v>
      </c>
    </row>
    <row r="402" spans="1:20" s="1" customFormat="1" ht="12.75" hidden="1" customHeight="1" x14ac:dyDescent="0.25">
      <c r="A402" s="72"/>
      <c r="B402" s="160" t="s">
        <v>242</v>
      </c>
      <c r="C402" s="45" t="s">
        <v>302</v>
      </c>
      <c r="D402" s="45" t="s">
        <v>610</v>
      </c>
      <c r="E402" s="45">
        <v>852</v>
      </c>
      <c r="F402" s="70" t="s">
        <v>543</v>
      </c>
      <c r="G402" s="70" t="s">
        <v>253</v>
      </c>
      <c r="H402" s="70" t="s">
        <v>542</v>
      </c>
      <c r="I402" s="70" t="s">
        <v>243</v>
      </c>
      <c r="J402" s="71">
        <f>J403</f>
        <v>1559600</v>
      </c>
      <c r="K402" s="71">
        <f t="shared" ref="K402:T402" si="562">K403</f>
        <v>0</v>
      </c>
      <c r="L402" s="71">
        <f t="shared" si="562"/>
        <v>1559600</v>
      </c>
      <c r="M402" s="71">
        <f t="shared" si="562"/>
        <v>0</v>
      </c>
      <c r="N402" s="71">
        <f t="shared" si="562"/>
        <v>1559600</v>
      </c>
      <c r="O402" s="71">
        <f t="shared" si="562"/>
        <v>0</v>
      </c>
      <c r="P402" s="71">
        <f t="shared" si="562"/>
        <v>1559600</v>
      </c>
      <c r="Q402" s="71">
        <f t="shared" si="562"/>
        <v>0</v>
      </c>
      <c r="R402" s="71">
        <f t="shared" si="562"/>
        <v>1559600</v>
      </c>
      <c r="S402" s="71">
        <f t="shared" si="562"/>
        <v>0</v>
      </c>
      <c r="T402" s="71">
        <f t="shared" si="562"/>
        <v>1559600</v>
      </c>
    </row>
    <row r="403" spans="1:20" s="1" customFormat="1" hidden="1" x14ac:dyDescent="0.25">
      <c r="A403" s="72"/>
      <c r="B403" s="154" t="s">
        <v>244</v>
      </c>
      <c r="C403" s="45" t="s">
        <v>302</v>
      </c>
      <c r="D403" s="45" t="s">
        <v>610</v>
      </c>
      <c r="E403" s="45">
        <v>852</v>
      </c>
      <c r="F403" s="70" t="s">
        <v>543</v>
      </c>
      <c r="G403" s="70" t="s">
        <v>253</v>
      </c>
      <c r="H403" s="70" t="s">
        <v>542</v>
      </c>
      <c r="I403" s="70" t="s">
        <v>245</v>
      </c>
      <c r="J403" s="71">
        <v>1559600</v>
      </c>
      <c r="K403" s="71"/>
      <c r="L403" s="71">
        <f t="shared" si="537"/>
        <v>1559600</v>
      </c>
      <c r="M403" s="71"/>
      <c r="N403" s="71">
        <f t="shared" ref="N403" si="563">L403+M403</f>
        <v>1559600</v>
      </c>
      <c r="O403" s="71"/>
      <c r="P403" s="71">
        <f t="shared" ref="P403" si="564">N403+O403</f>
        <v>1559600</v>
      </c>
      <c r="Q403" s="71"/>
      <c r="R403" s="71">
        <f t="shared" ref="R403" si="565">P403+Q403</f>
        <v>1559600</v>
      </c>
      <c r="S403" s="71"/>
      <c r="T403" s="71">
        <f t="shared" ref="T403" si="566">R403+S403</f>
        <v>1559600</v>
      </c>
    </row>
    <row r="404" spans="1:20" s="1" customFormat="1" hidden="1" x14ac:dyDescent="0.25">
      <c r="A404" s="158"/>
      <c r="B404" s="160" t="s">
        <v>376</v>
      </c>
      <c r="C404" s="45" t="s">
        <v>302</v>
      </c>
      <c r="D404" s="45" t="s">
        <v>610</v>
      </c>
      <c r="E404" s="45">
        <v>852</v>
      </c>
      <c r="F404" s="70" t="s">
        <v>503</v>
      </c>
      <c r="G404" s="70" t="s">
        <v>253</v>
      </c>
      <c r="H404" s="70" t="s">
        <v>542</v>
      </c>
      <c r="I404" s="70" t="s">
        <v>377</v>
      </c>
      <c r="J404" s="71">
        <f>J405</f>
        <v>4969900</v>
      </c>
      <c r="K404" s="71">
        <f t="shared" ref="K404:T404" si="567">K405</f>
        <v>0</v>
      </c>
      <c r="L404" s="71">
        <f t="shared" si="567"/>
        <v>4969900</v>
      </c>
      <c r="M404" s="71">
        <f t="shared" si="567"/>
        <v>0</v>
      </c>
      <c r="N404" s="71">
        <f t="shared" si="567"/>
        <v>4969900</v>
      </c>
      <c r="O404" s="71">
        <f t="shared" si="567"/>
        <v>0</v>
      </c>
      <c r="P404" s="71">
        <f t="shared" si="567"/>
        <v>4969900</v>
      </c>
      <c r="Q404" s="71">
        <f t="shared" si="567"/>
        <v>0</v>
      </c>
      <c r="R404" s="71">
        <f t="shared" si="567"/>
        <v>4969900</v>
      </c>
      <c r="S404" s="71">
        <f t="shared" si="567"/>
        <v>0</v>
      </c>
      <c r="T404" s="71">
        <f t="shared" si="567"/>
        <v>4969900</v>
      </c>
    </row>
    <row r="405" spans="1:20" s="1" customFormat="1" ht="16.5" hidden="1" customHeight="1" x14ac:dyDescent="0.25">
      <c r="A405" s="158"/>
      <c r="B405" s="160" t="s">
        <v>530</v>
      </c>
      <c r="C405" s="45" t="s">
        <v>302</v>
      </c>
      <c r="D405" s="45" t="s">
        <v>610</v>
      </c>
      <c r="E405" s="45">
        <v>852</v>
      </c>
      <c r="F405" s="70" t="s">
        <v>503</v>
      </c>
      <c r="G405" s="70" t="s">
        <v>253</v>
      </c>
      <c r="H405" s="70" t="s">
        <v>542</v>
      </c>
      <c r="I405" s="70" t="s">
        <v>531</v>
      </c>
      <c r="J405" s="71">
        <v>4969900</v>
      </c>
      <c r="K405" s="71"/>
      <c r="L405" s="71">
        <f t="shared" si="537"/>
        <v>4969900</v>
      </c>
      <c r="M405" s="71"/>
      <c r="N405" s="71">
        <f t="shared" ref="N405" si="568">L405+M405</f>
        <v>4969900</v>
      </c>
      <c r="O405" s="71"/>
      <c r="P405" s="71">
        <f t="shared" ref="P405" si="569">N405+O405</f>
        <v>4969900</v>
      </c>
      <c r="Q405" s="71"/>
      <c r="R405" s="71">
        <f t="shared" ref="R405" si="570">P405+Q405</f>
        <v>4969900</v>
      </c>
      <c r="S405" s="71"/>
      <c r="T405" s="71">
        <f t="shared" ref="T405" si="571">R405+S405</f>
        <v>4969900</v>
      </c>
    </row>
    <row r="406" spans="1:20" s="1" customFormat="1" hidden="1" x14ac:dyDescent="0.25">
      <c r="A406" s="228" t="s">
        <v>544</v>
      </c>
      <c r="B406" s="228"/>
      <c r="C406" s="143" t="s">
        <v>302</v>
      </c>
      <c r="D406" s="45" t="s">
        <v>610</v>
      </c>
      <c r="E406" s="45">
        <v>852</v>
      </c>
      <c r="F406" s="67" t="s">
        <v>503</v>
      </c>
      <c r="G406" s="67" t="s">
        <v>266</v>
      </c>
      <c r="H406" s="67"/>
      <c r="I406" s="67"/>
      <c r="J406" s="68">
        <f>J407</f>
        <v>1004500</v>
      </c>
      <c r="K406" s="68">
        <f t="shared" ref="K406:T407" si="572">K407</f>
        <v>0</v>
      </c>
      <c r="L406" s="68">
        <f t="shared" si="572"/>
        <v>1004500</v>
      </c>
      <c r="M406" s="68">
        <f t="shared" si="572"/>
        <v>0</v>
      </c>
      <c r="N406" s="68">
        <f t="shared" si="572"/>
        <v>1004500</v>
      </c>
      <c r="O406" s="68">
        <f t="shared" si="572"/>
        <v>0</v>
      </c>
      <c r="P406" s="68">
        <f t="shared" si="572"/>
        <v>1004500</v>
      </c>
      <c r="Q406" s="68">
        <f t="shared" si="572"/>
        <v>0</v>
      </c>
      <c r="R406" s="68">
        <f t="shared" si="572"/>
        <v>1004500</v>
      </c>
      <c r="S406" s="68">
        <f t="shared" si="572"/>
        <v>0</v>
      </c>
      <c r="T406" s="68">
        <f t="shared" si="572"/>
        <v>1004500</v>
      </c>
    </row>
    <row r="407" spans="1:20" s="69" customFormat="1" hidden="1" x14ac:dyDescent="0.25">
      <c r="A407" s="224" t="s">
        <v>286</v>
      </c>
      <c r="B407" s="224"/>
      <c r="C407" s="45" t="s">
        <v>302</v>
      </c>
      <c r="D407" s="45" t="s">
        <v>610</v>
      </c>
      <c r="E407" s="45">
        <v>852</v>
      </c>
      <c r="F407" s="70" t="s">
        <v>503</v>
      </c>
      <c r="G407" s="70" t="s">
        <v>266</v>
      </c>
      <c r="H407" s="70" t="s">
        <v>287</v>
      </c>
      <c r="I407" s="70"/>
      <c r="J407" s="71">
        <f>J408</f>
        <v>1004500</v>
      </c>
      <c r="K407" s="71">
        <f t="shared" si="572"/>
        <v>0</v>
      </c>
      <c r="L407" s="71">
        <f t="shared" si="572"/>
        <v>1004500</v>
      </c>
      <c r="M407" s="71">
        <f t="shared" si="572"/>
        <v>0</v>
      </c>
      <c r="N407" s="71">
        <f t="shared" si="572"/>
        <v>1004500</v>
      </c>
      <c r="O407" s="71">
        <f t="shared" si="572"/>
        <v>0</v>
      </c>
      <c r="P407" s="71">
        <f t="shared" si="572"/>
        <v>1004500</v>
      </c>
      <c r="Q407" s="71">
        <f t="shared" si="572"/>
        <v>0</v>
      </c>
      <c r="R407" s="71">
        <f t="shared" si="572"/>
        <v>1004500</v>
      </c>
      <c r="S407" s="71">
        <f t="shared" si="572"/>
        <v>0</v>
      </c>
      <c r="T407" s="71">
        <f t="shared" si="572"/>
        <v>1004500</v>
      </c>
    </row>
    <row r="408" spans="1:20" s="1" customFormat="1" ht="54.75" hidden="1" customHeight="1" x14ac:dyDescent="0.25">
      <c r="A408" s="224" t="s">
        <v>288</v>
      </c>
      <c r="B408" s="224"/>
      <c r="C408" s="45" t="s">
        <v>302</v>
      </c>
      <c r="D408" s="45" t="s">
        <v>610</v>
      </c>
      <c r="E408" s="45">
        <v>852</v>
      </c>
      <c r="F408" s="45" t="s">
        <v>503</v>
      </c>
      <c r="G408" s="45" t="s">
        <v>266</v>
      </c>
      <c r="H408" s="45" t="s">
        <v>289</v>
      </c>
      <c r="I408" s="45"/>
      <c r="J408" s="71">
        <f>J409+J414</f>
        <v>1004500</v>
      </c>
      <c r="K408" s="71">
        <f t="shared" ref="K408:T408" si="573">K409+K414</f>
        <v>0</v>
      </c>
      <c r="L408" s="71">
        <f t="shared" si="573"/>
        <v>1004500</v>
      </c>
      <c r="M408" s="71">
        <f t="shared" si="573"/>
        <v>0</v>
      </c>
      <c r="N408" s="71">
        <f t="shared" si="573"/>
        <v>1004500</v>
      </c>
      <c r="O408" s="71">
        <f t="shared" si="573"/>
        <v>0</v>
      </c>
      <c r="P408" s="71">
        <f t="shared" si="573"/>
        <v>1004500</v>
      </c>
      <c r="Q408" s="71">
        <f t="shared" si="573"/>
        <v>0</v>
      </c>
      <c r="R408" s="71">
        <f t="shared" si="573"/>
        <v>1004500</v>
      </c>
      <c r="S408" s="71">
        <f t="shared" si="573"/>
        <v>0</v>
      </c>
      <c r="T408" s="71">
        <f t="shared" si="573"/>
        <v>1004500</v>
      </c>
    </row>
    <row r="409" spans="1:20" s="1" customFormat="1" ht="27.75" customHeight="1" x14ac:dyDescent="0.25">
      <c r="A409" s="224" t="s">
        <v>545</v>
      </c>
      <c r="B409" s="224"/>
      <c r="C409" s="143" t="s">
        <v>302</v>
      </c>
      <c r="D409" s="45" t="s">
        <v>610</v>
      </c>
      <c r="E409" s="45">
        <v>852</v>
      </c>
      <c r="F409" s="45" t="s">
        <v>503</v>
      </c>
      <c r="G409" s="45" t="s">
        <v>266</v>
      </c>
      <c r="H409" s="45" t="s">
        <v>546</v>
      </c>
      <c r="I409" s="45"/>
      <c r="J409" s="71">
        <f>J410+J412</f>
        <v>430500</v>
      </c>
      <c r="K409" s="71">
        <f t="shared" ref="K409:T409" si="574">K410+K412</f>
        <v>0</v>
      </c>
      <c r="L409" s="71">
        <f t="shared" si="574"/>
        <v>430500</v>
      </c>
      <c r="M409" s="71">
        <f t="shared" si="574"/>
        <v>0</v>
      </c>
      <c r="N409" s="71">
        <f t="shared" si="574"/>
        <v>430500</v>
      </c>
      <c r="O409" s="71">
        <f t="shared" si="574"/>
        <v>0</v>
      </c>
      <c r="P409" s="71">
        <f t="shared" si="574"/>
        <v>430500</v>
      </c>
      <c r="Q409" s="71">
        <f t="shared" si="574"/>
        <v>0</v>
      </c>
      <c r="R409" s="71">
        <f t="shared" si="574"/>
        <v>430500</v>
      </c>
      <c r="S409" s="71">
        <f t="shared" si="574"/>
        <v>0</v>
      </c>
      <c r="T409" s="71">
        <f t="shared" si="574"/>
        <v>430500</v>
      </c>
    </row>
    <row r="410" spans="1:20" s="1" customFormat="1" ht="27" customHeight="1" x14ac:dyDescent="0.25">
      <c r="A410" s="154"/>
      <c r="B410" s="154" t="s">
        <v>237</v>
      </c>
      <c r="C410" s="45" t="s">
        <v>302</v>
      </c>
      <c r="D410" s="45" t="s">
        <v>610</v>
      </c>
      <c r="E410" s="45">
        <v>852</v>
      </c>
      <c r="F410" s="45" t="s">
        <v>503</v>
      </c>
      <c r="G410" s="45" t="s">
        <v>266</v>
      </c>
      <c r="H410" s="45" t="s">
        <v>546</v>
      </c>
      <c r="I410" s="70" t="s">
        <v>239</v>
      </c>
      <c r="J410" s="71">
        <f>J411</f>
        <v>347000</v>
      </c>
      <c r="K410" s="71">
        <f t="shared" ref="K410:T410" si="575">K411</f>
        <v>0</v>
      </c>
      <c r="L410" s="71">
        <f t="shared" si="575"/>
        <v>347000</v>
      </c>
      <c r="M410" s="71">
        <f t="shared" si="575"/>
        <v>0</v>
      </c>
      <c r="N410" s="71">
        <f t="shared" si="575"/>
        <v>347000</v>
      </c>
      <c r="O410" s="71">
        <f t="shared" si="575"/>
        <v>0</v>
      </c>
      <c r="P410" s="71">
        <f t="shared" si="575"/>
        <v>347000</v>
      </c>
      <c r="Q410" s="71">
        <f t="shared" si="575"/>
        <v>0</v>
      </c>
      <c r="R410" s="71">
        <f t="shared" si="575"/>
        <v>347000</v>
      </c>
      <c r="S410" s="71">
        <f t="shared" si="575"/>
        <v>65498</v>
      </c>
      <c r="T410" s="71">
        <f t="shared" si="575"/>
        <v>412498</v>
      </c>
    </row>
    <row r="411" spans="1:20" s="1" customFormat="1" ht="15" customHeight="1" x14ac:dyDescent="0.25">
      <c r="A411" s="72"/>
      <c r="B411" s="160" t="s">
        <v>240</v>
      </c>
      <c r="C411" s="45" t="s">
        <v>302</v>
      </c>
      <c r="D411" s="45" t="s">
        <v>610</v>
      </c>
      <c r="E411" s="45">
        <v>852</v>
      </c>
      <c r="F411" s="45" t="s">
        <v>503</v>
      </c>
      <c r="G411" s="45" t="s">
        <v>266</v>
      </c>
      <c r="H411" s="45" t="s">
        <v>546</v>
      </c>
      <c r="I411" s="70" t="s">
        <v>241</v>
      </c>
      <c r="J411" s="71">
        <v>347000</v>
      </c>
      <c r="K411" s="71"/>
      <c r="L411" s="71">
        <f t="shared" si="537"/>
        <v>347000</v>
      </c>
      <c r="M411" s="71"/>
      <c r="N411" s="71">
        <f t="shared" ref="N411" si="576">L411+M411</f>
        <v>347000</v>
      </c>
      <c r="O411" s="71"/>
      <c r="P411" s="71">
        <f t="shared" ref="P411" si="577">N411+O411</f>
        <v>347000</v>
      </c>
      <c r="Q411" s="71"/>
      <c r="R411" s="71">
        <f t="shared" ref="R411" si="578">P411+Q411</f>
        <v>347000</v>
      </c>
      <c r="S411" s="71">
        <v>65498</v>
      </c>
      <c r="T411" s="71">
        <f t="shared" ref="T411" si="579">R411+S411</f>
        <v>412498</v>
      </c>
    </row>
    <row r="412" spans="1:20" s="1" customFormat="1" ht="15" customHeight="1" x14ac:dyDescent="0.25">
      <c r="A412" s="72"/>
      <c r="B412" s="160" t="s">
        <v>242</v>
      </c>
      <c r="C412" s="45" t="s">
        <v>302</v>
      </c>
      <c r="D412" s="45" t="s">
        <v>610</v>
      </c>
      <c r="E412" s="45">
        <v>852</v>
      </c>
      <c r="F412" s="45" t="s">
        <v>503</v>
      </c>
      <c r="G412" s="45" t="s">
        <v>266</v>
      </c>
      <c r="H412" s="45" t="s">
        <v>546</v>
      </c>
      <c r="I412" s="70" t="s">
        <v>243</v>
      </c>
      <c r="J412" s="71">
        <f>J413</f>
        <v>83500</v>
      </c>
      <c r="K412" s="71">
        <f t="shared" ref="K412:T412" si="580">K413</f>
        <v>0</v>
      </c>
      <c r="L412" s="71">
        <f t="shared" si="580"/>
        <v>83500</v>
      </c>
      <c r="M412" s="71">
        <f t="shared" si="580"/>
        <v>0</v>
      </c>
      <c r="N412" s="71">
        <f t="shared" si="580"/>
        <v>83500</v>
      </c>
      <c r="O412" s="71">
        <f t="shared" si="580"/>
        <v>0</v>
      </c>
      <c r="P412" s="71">
        <f t="shared" si="580"/>
        <v>83500</v>
      </c>
      <c r="Q412" s="71">
        <f t="shared" si="580"/>
        <v>0</v>
      </c>
      <c r="R412" s="71">
        <f t="shared" si="580"/>
        <v>83500</v>
      </c>
      <c r="S412" s="71">
        <f t="shared" si="580"/>
        <v>-65498</v>
      </c>
      <c r="T412" s="71">
        <f t="shared" si="580"/>
        <v>18002</v>
      </c>
    </row>
    <row r="413" spans="1:20" s="1" customFormat="1" ht="14.25" customHeight="1" x14ac:dyDescent="0.25">
      <c r="A413" s="72"/>
      <c r="B413" s="154" t="s">
        <v>244</v>
      </c>
      <c r="C413" s="45" t="s">
        <v>302</v>
      </c>
      <c r="D413" s="45" t="s">
        <v>610</v>
      </c>
      <c r="E413" s="45">
        <v>852</v>
      </c>
      <c r="F413" s="45" t="s">
        <v>503</v>
      </c>
      <c r="G413" s="45" t="s">
        <v>266</v>
      </c>
      <c r="H413" s="45" t="s">
        <v>546</v>
      </c>
      <c r="I413" s="70" t="s">
        <v>245</v>
      </c>
      <c r="J413" s="71">
        <v>83500</v>
      </c>
      <c r="K413" s="71"/>
      <c r="L413" s="71">
        <f t="shared" si="537"/>
        <v>83500</v>
      </c>
      <c r="M413" s="71"/>
      <c r="N413" s="71">
        <f t="shared" ref="N413" si="581">L413+M413</f>
        <v>83500</v>
      </c>
      <c r="O413" s="71"/>
      <c r="P413" s="71">
        <f t="shared" ref="P413" si="582">N413+O413</f>
        <v>83500</v>
      </c>
      <c r="Q413" s="71"/>
      <c r="R413" s="71">
        <f t="shared" ref="R413" si="583">P413+Q413</f>
        <v>83500</v>
      </c>
      <c r="S413" s="71">
        <v>-65498</v>
      </c>
      <c r="T413" s="71">
        <f t="shared" ref="T413" si="584">R413+S413</f>
        <v>18002</v>
      </c>
    </row>
    <row r="414" spans="1:20" s="1" customFormat="1" ht="16.5" customHeight="1" x14ac:dyDescent="0.25">
      <c r="A414" s="224" t="s">
        <v>547</v>
      </c>
      <c r="B414" s="224"/>
      <c r="C414" s="45" t="s">
        <v>302</v>
      </c>
      <c r="D414" s="45" t="s">
        <v>610</v>
      </c>
      <c r="E414" s="45">
        <v>852</v>
      </c>
      <c r="F414" s="70" t="s">
        <v>503</v>
      </c>
      <c r="G414" s="70" t="s">
        <v>266</v>
      </c>
      <c r="H414" s="70" t="s">
        <v>548</v>
      </c>
      <c r="I414" s="70"/>
      <c r="J414" s="71">
        <f>J415+J417</f>
        <v>574000</v>
      </c>
      <c r="K414" s="71">
        <f t="shared" ref="K414:T414" si="585">K415+K417</f>
        <v>0</v>
      </c>
      <c r="L414" s="71">
        <f t="shared" si="585"/>
        <v>574000</v>
      </c>
      <c r="M414" s="71">
        <f t="shared" si="585"/>
        <v>0</v>
      </c>
      <c r="N414" s="71">
        <f t="shared" si="585"/>
        <v>574000</v>
      </c>
      <c r="O414" s="71">
        <f t="shared" si="585"/>
        <v>0</v>
      </c>
      <c r="P414" s="71">
        <f t="shared" si="585"/>
        <v>574000</v>
      </c>
      <c r="Q414" s="71">
        <f t="shared" si="585"/>
        <v>0</v>
      </c>
      <c r="R414" s="71">
        <f t="shared" si="585"/>
        <v>574000</v>
      </c>
      <c r="S414" s="71">
        <f t="shared" si="585"/>
        <v>0</v>
      </c>
      <c r="T414" s="71">
        <f t="shared" si="585"/>
        <v>574000</v>
      </c>
    </row>
    <row r="415" spans="1:20" s="1" customFormat="1" ht="30" customHeight="1" x14ac:dyDescent="0.25">
      <c r="A415" s="154"/>
      <c r="B415" s="154" t="s">
        <v>237</v>
      </c>
      <c r="C415" s="45" t="s">
        <v>302</v>
      </c>
      <c r="D415" s="45" t="s">
        <v>610</v>
      </c>
      <c r="E415" s="45">
        <v>852</v>
      </c>
      <c r="F415" s="45" t="s">
        <v>503</v>
      </c>
      <c r="G415" s="45" t="s">
        <v>266</v>
      </c>
      <c r="H415" s="70" t="s">
        <v>548</v>
      </c>
      <c r="I415" s="70" t="s">
        <v>239</v>
      </c>
      <c r="J415" s="71">
        <f>J416</f>
        <v>340600</v>
      </c>
      <c r="K415" s="71">
        <f t="shared" ref="K415:T415" si="586">K416</f>
        <v>0</v>
      </c>
      <c r="L415" s="71">
        <f t="shared" si="586"/>
        <v>340600</v>
      </c>
      <c r="M415" s="71">
        <f t="shared" si="586"/>
        <v>0</v>
      </c>
      <c r="N415" s="71">
        <f t="shared" si="586"/>
        <v>340600</v>
      </c>
      <c r="O415" s="71">
        <f t="shared" si="586"/>
        <v>0</v>
      </c>
      <c r="P415" s="71">
        <f t="shared" si="586"/>
        <v>340600</v>
      </c>
      <c r="Q415" s="71">
        <f t="shared" si="586"/>
        <v>0</v>
      </c>
      <c r="R415" s="71">
        <f t="shared" si="586"/>
        <v>340600</v>
      </c>
      <c r="S415" s="71">
        <f t="shared" si="586"/>
        <v>60527</v>
      </c>
      <c r="T415" s="71">
        <f t="shared" si="586"/>
        <v>401127</v>
      </c>
    </row>
    <row r="416" spans="1:20" s="1" customFormat="1" ht="13.5" customHeight="1" x14ac:dyDescent="0.25">
      <c r="A416" s="72"/>
      <c r="B416" s="160" t="s">
        <v>240</v>
      </c>
      <c r="C416" s="143" t="s">
        <v>302</v>
      </c>
      <c r="D416" s="45" t="s">
        <v>610</v>
      </c>
      <c r="E416" s="45">
        <v>852</v>
      </c>
      <c r="F416" s="45" t="s">
        <v>503</v>
      </c>
      <c r="G416" s="45" t="s">
        <v>266</v>
      </c>
      <c r="H416" s="70" t="s">
        <v>548</v>
      </c>
      <c r="I416" s="70" t="s">
        <v>241</v>
      </c>
      <c r="J416" s="71">
        <v>340600</v>
      </c>
      <c r="K416" s="71"/>
      <c r="L416" s="71">
        <f t="shared" si="537"/>
        <v>340600</v>
      </c>
      <c r="M416" s="71"/>
      <c r="N416" s="71">
        <f t="shared" ref="N416" si="587">L416+M416</f>
        <v>340600</v>
      </c>
      <c r="O416" s="71"/>
      <c r="P416" s="71">
        <f t="shared" ref="P416" si="588">N416+O416</f>
        <v>340600</v>
      </c>
      <c r="Q416" s="71"/>
      <c r="R416" s="71">
        <f t="shared" ref="R416" si="589">P416+Q416</f>
        <v>340600</v>
      </c>
      <c r="S416" s="71">
        <v>60527</v>
      </c>
      <c r="T416" s="71">
        <f t="shared" ref="T416" si="590">R416+S416</f>
        <v>401127</v>
      </c>
    </row>
    <row r="417" spans="1:20" s="1" customFormat="1" ht="13.5" customHeight="1" x14ac:dyDescent="0.25">
      <c r="A417" s="72"/>
      <c r="B417" s="160" t="s">
        <v>242</v>
      </c>
      <c r="C417" s="45" t="s">
        <v>302</v>
      </c>
      <c r="D417" s="45" t="s">
        <v>610</v>
      </c>
      <c r="E417" s="45">
        <v>852</v>
      </c>
      <c r="F417" s="45" t="s">
        <v>503</v>
      </c>
      <c r="G417" s="45" t="s">
        <v>266</v>
      </c>
      <c r="H417" s="70" t="s">
        <v>548</v>
      </c>
      <c r="I417" s="70" t="s">
        <v>243</v>
      </c>
      <c r="J417" s="71">
        <f>J418</f>
        <v>233400</v>
      </c>
      <c r="K417" s="71">
        <f t="shared" ref="K417:T417" si="591">K418</f>
        <v>0</v>
      </c>
      <c r="L417" s="71">
        <f t="shared" si="591"/>
        <v>233400</v>
      </c>
      <c r="M417" s="71">
        <f t="shared" si="591"/>
        <v>0</v>
      </c>
      <c r="N417" s="71">
        <f t="shared" si="591"/>
        <v>233400</v>
      </c>
      <c r="O417" s="71">
        <f t="shared" si="591"/>
        <v>0</v>
      </c>
      <c r="P417" s="71">
        <f t="shared" si="591"/>
        <v>233400</v>
      </c>
      <c r="Q417" s="71">
        <f t="shared" si="591"/>
        <v>0</v>
      </c>
      <c r="R417" s="71">
        <f t="shared" si="591"/>
        <v>233400</v>
      </c>
      <c r="S417" s="71">
        <f t="shared" si="591"/>
        <v>-60527</v>
      </c>
      <c r="T417" s="71">
        <f t="shared" si="591"/>
        <v>172873</v>
      </c>
    </row>
    <row r="418" spans="1:20" s="1" customFormat="1" ht="13.5" customHeight="1" x14ac:dyDescent="0.25">
      <c r="A418" s="72"/>
      <c r="B418" s="154" t="s">
        <v>244</v>
      </c>
      <c r="C418" s="45" t="s">
        <v>302</v>
      </c>
      <c r="D418" s="45" t="s">
        <v>610</v>
      </c>
      <c r="E418" s="45">
        <v>852</v>
      </c>
      <c r="F418" s="45" t="s">
        <v>503</v>
      </c>
      <c r="G418" s="45" t="s">
        <v>266</v>
      </c>
      <c r="H418" s="70" t="s">
        <v>548</v>
      </c>
      <c r="I418" s="70" t="s">
        <v>245</v>
      </c>
      <c r="J418" s="71">
        <v>233400</v>
      </c>
      <c r="K418" s="71"/>
      <c r="L418" s="71">
        <f t="shared" si="537"/>
        <v>233400</v>
      </c>
      <c r="M418" s="71"/>
      <c r="N418" s="71">
        <f t="shared" ref="N418" si="592">L418+M418</f>
        <v>233400</v>
      </c>
      <c r="O418" s="71"/>
      <c r="P418" s="71">
        <f t="shared" ref="P418" si="593">N418+O418</f>
        <v>233400</v>
      </c>
      <c r="Q418" s="71"/>
      <c r="R418" s="71">
        <f t="shared" ref="R418" si="594">P418+Q418</f>
        <v>233400</v>
      </c>
      <c r="S418" s="71">
        <v>-60527</v>
      </c>
      <c r="T418" s="71">
        <f t="shared" ref="T418" si="595">R418+S418</f>
        <v>172873</v>
      </c>
    </row>
    <row r="419" spans="1:20" s="69" customFormat="1" ht="36.75" customHeight="1" x14ac:dyDescent="0.25">
      <c r="A419" s="202" t="s">
        <v>612</v>
      </c>
      <c r="B419" s="203"/>
      <c r="C419" s="85" t="s">
        <v>232</v>
      </c>
      <c r="D419" s="85"/>
      <c r="E419" s="85"/>
      <c r="F419" s="85"/>
      <c r="G419" s="85"/>
      <c r="H419" s="67"/>
      <c r="I419" s="67"/>
      <c r="J419" s="68">
        <f>J420</f>
        <v>31220400</v>
      </c>
      <c r="K419" s="68">
        <f t="shared" ref="K419:T419" si="596">K420</f>
        <v>585220</v>
      </c>
      <c r="L419" s="68">
        <f t="shared" si="596"/>
        <v>31805620</v>
      </c>
      <c r="M419" s="68">
        <f t="shared" si="596"/>
        <v>0</v>
      </c>
      <c r="N419" s="68">
        <f t="shared" si="596"/>
        <v>31805620</v>
      </c>
      <c r="O419" s="68">
        <f t="shared" si="596"/>
        <v>0</v>
      </c>
      <c r="P419" s="68">
        <f t="shared" si="596"/>
        <v>31805620</v>
      </c>
      <c r="Q419" s="68">
        <f t="shared" si="596"/>
        <v>2927</v>
      </c>
      <c r="R419" s="68">
        <f t="shared" si="596"/>
        <v>31808547</v>
      </c>
      <c r="S419" s="68">
        <f t="shared" si="596"/>
        <v>0</v>
      </c>
      <c r="T419" s="68">
        <f t="shared" si="596"/>
        <v>31808547</v>
      </c>
    </row>
    <row r="420" spans="1:20" s="1" customFormat="1" hidden="1" x14ac:dyDescent="0.25">
      <c r="A420" s="202" t="s">
        <v>588</v>
      </c>
      <c r="B420" s="203"/>
      <c r="C420" s="85" t="s">
        <v>232</v>
      </c>
      <c r="D420" s="85" t="s">
        <v>610</v>
      </c>
      <c r="E420" s="85"/>
      <c r="F420" s="67"/>
      <c r="G420" s="67"/>
      <c r="H420" s="70"/>
      <c r="I420" s="70"/>
      <c r="J420" s="68">
        <f>J421+J438+J445+J452+J466</f>
        <v>31220400</v>
      </c>
      <c r="K420" s="68">
        <f t="shared" ref="K420:T420" si="597">K421+K438+K445+K452+K466</f>
        <v>585220</v>
      </c>
      <c r="L420" s="68">
        <f t="shared" si="597"/>
        <v>31805620</v>
      </c>
      <c r="M420" s="68">
        <f t="shared" si="597"/>
        <v>0</v>
      </c>
      <c r="N420" s="68">
        <f t="shared" si="597"/>
        <v>31805620</v>
      </c>
      <c r="O420" s="68">
        <f t="shared" si="597"/>
        <v>0</v>
      </c>
      <c r="P420" s="68">
        <f t="shared" si="597"/>
        <v>31805620</v>
      </c>
      <c r="Q420" s="68">
        <f t="shared" si="597"/>
        <v>2927</v>
      </c>
      <c r="R420" s="68">
        <f t="shared" si="597"/>
        <v>31808547</v>
      </c>
      <c r="S420" s="68">
        <f t="shared" si="597"/>
        <v>0</v>
      </c>
      <c r="T420" s="68">
        <f t="shared" si="597"/>
        <v>31808547</v>
      </c>
    </row>
    <row r="421" spans="1:20" s="69" customFormat="1" hidden="1" x14ac:dyDescent="0.25">
      <c r="A421" s="228" t="s">
        <v>229</v>
      </c>
      <c r="B421" s="228"/>
      <c r="C421" s="85" t="s">
        <v>232</v>
      </c>
      <c r="D421" s="85" t="s">
        <v>610</v>
      </c>
      <c r="E421" s="144">
        <v>853</v>
      </c>
      <c r="F421" s="67" t="s">
        <v>230</v>
      </c>
      <c r="G421" s="67"/>
      <c r="H421" s="67"/>
      <c r="I421" s="67"/>
      <c r="J421" s="68">
        <f>J422+J432</f>
        <v>3346500</v>
      </c>
      <c r="K421" s="68">
        <f t="shared" ref="K421:T421" si="598">K422+K432</f>
        <v>721800</v>
      </c>
      <c r="L421" s="68">
        <f t="shared" si="598"/>
        <v>4068300</v>
      </c>
      <c r="M421" s="68">
        <f t="shared" si="598"/>
        <v>0</v>
      </c>
      <c r="N421" s="68">
        <f t="shared" si="598"/>
        <v>4068300</v>
      </c>
      <c r="O421" s="68">
        <f t="shared" si="598"/>
        <v>0</v>
      </c>
      <c r="P421" s="68">
        <f t="shared" si="598"/>
        <v>4068300</v>
      </c>
      <c r="Q421" s="68">
        <f t="shared" si="598"/>
        <v>0</v>
      </c>
      <c r="R421" s="68">
        <f t="shared" si="598"/>
        <v>4068300</v>
      </c>
      <c r="S421" s="68">
        <f t="shared" si="598"/>
        <v>0</v>
      </c>
      <c r="T421" s="68">
        <f t="shared" si="598"/>
        <v>4068300</v>
      </c>
    </row>
    <row r="422" spans="1:20" s="69" customFormat="1" ht="12.75" hidden="1" customHeight="1" x14ac:dyDescent="0.25">
      <c r="A422" s="228" t="s">
        <v>265</v>
      </c>
      <c r="B422" s="228"/>
      <c r="C422" s="85" t="s">
        <v>232</v>
      </c>
      <c r="D422" s="85" t="s">
        <v>610</v>
      </c>
      <c r="E422" s="144">
        <v>853</v>
      </c>
      <c r="F422" s="67" t="s">
        <v>230</v>
      </c>
      <c r="G422" s="67" t="s">
        <v>266</v>
      </c>
      <c r="H422" s="67"/>
      <c r="I422" s="67"/>
      <c r="J422" s="68">
        <f>J423</f>
        <v>3346300</v>
      </c>
      <c r="K422" s="68">
        <f t="shared" ref="K422:T423" si="599">K423</f>
        <v>721800</v>
      </c>
      <c r="L422" s="68">
        <f>L423</f>
        <v>4068100</v>
      </c>
      <c r="M422" s="68">
        <f t="shared" ref="M422:T422" si="600">M423</f>
        <v>0</v>
      </c>
      <c r="N422" s="68">
        <f t="shared" si="600"/>
        <v>4068100</v>
      </c>
      <c r="O422" s="68">
        <f t="shared" si="600"/>
        <v>0</v>
      </c>
      <c r="P422" s="68">
        <f t="shared" si="600"/>
        <v>4068100</v>
      </c>
      <c r="Q422" s="68">
        <f t="shared" si="600"/>
        <v>0</v>
      </c>
      <c r="R422" s="68">
        <f t="shared" si="600"/>
        <v>4068100</v>
      </c>
      <c r="S422" s="68">
        <f t="shared" si="600"/>
        <v>0</v>
      </c>
      <c r="T422" s="68">
        <f t="shared" si="600"/>
        <v>4068100</v>
      </c>
    </row>
    <row r="423" spans="1:20" s="1" customFormat="1" ht="12.75" hidden="1" customHeight="1" x14ac:dyDescent="0.25">
      <c r="A423" s="224" t="s">
        <v>233</v>
      </c>
      <c r="B423" s="224"/>
      <c r="C423" s="45" t="s">
        <v>232</v>
      </c>
      <c r="D423" s="45" t="s">
        <v>610</v>
      </c>
      <c r="E423" s="145">
        <v>853</v>
      </c>
      <c r="F423" s="70" t="s">
        <v>230</v>
      </c>
      <c r="G423" s="70" t="s">
        <v>266</v>
      </c>
      <c r="H423" s="70" t="s">
        <v>254</v>
      </c>
      <c r="I423" s="70"/>
      <c r="J423" s="71">
        <f>J424</f>
        <v>3346300</v>
      </c>
      <c r="K423" s="71">
        <f t="shared" si="599"/>
        <v>721800</v>
      </c>
      <c r="L423" s="71">
        <f t="shared" si="599"/>
        <v>4068100</v>
      </c>
      <c r="M423" s="71">
        <f t="shared" si="599"/>
        <v>0</v>
      </c>
      <c r="N423" s="71">
        <f t="shared" si="599"/>
        <v>4068100</v>
      </c>
      <c r="O423" s="71">
        <f t="shared" si="599"/>
        <v>0</v>
      </c>
      <c r="P423" s="71">
        <f t="shared" si="599"/>
        <v>4068100</v>
      </c>
      <c r="Q423" s="71">
        <f t="shared" si="599"/>
        <v>0</v>
      </c>
      <c r="R423" s="71">
        <f t="shared" si="599"/>
        <v>4068100</v>
      </c>
      <c r="S423" s="71">
        <f t="shared" si="599"/>
        <v>0</v>
      </c>
      <c r="T423" s="71">
        <f t="shared" si="599"/>
        <v>4068100</v>
      </c>
    </row>
    <row r="424" spans="1:20" s="1" customFormat="1" ht="12.75" hidden="1" customHeight="1" x14ac:dyDescent="0.25">
      <c r="A424" s="224" t="s">
        <v>235</v>
      </c>
      <c r="B424" s="224"/>
      <c r="C424" s="45" t="s">
        <v>232</v>
      </c>
      <c r="D424" s="45" t="s">
        <v>610</v>
      </c>
      <c r="E424" s="145">
        <v>853</v>
      </c>
      <c r="F424" s="70" t="s">
        <v>230</v>
      </c>
      <c r="G424" s="70" t="s">
        <v>266</v>
      </c>
      <c r="H424" s="70" t="s">
        <v>236</v>
      </c>
      <c r="I424" s="70"/>
      <c r="J424" s="71">
        <f>J425+J427+J429</f>
        <v>3346300</v>
      </c>
      <c r="K424" s="71">
        <f t="shared" ref="K424:M424" si="601">K425+K427+K429</f>
        <v>721800</v>
      </c>
      <c r="L424" s="71">
        <f t="shared" si="601"/>
        <v>4068100</v>
      </c>
      <c r="M424" s="71">
        <f t="shared" si="601"/>
        <v>0</v>
      </c>
      <c r="N424" s="71">
        <f>N425+N427+N429</f>
        <v>4068100</v>
      </c>
      <c r="O424" s="71">
        <f t="shared" ref="O424:T424" si="602">O425+O427+O429</f>
        <v>0</v>
      </c>
      <c r="P424" s="71">
        <f t="shared" si="602"/>
        <v>4068100</v>
      </c>
      <c r="Q424" s="71">
        <f t="shared" si="602"/>
        <v>0</v>
      </c>
      <c r="R424" s="71">
        <f t="shared" si="602"/>
        <v>4068100</v>
      </c>
      <c r="S424" s="71">
        <f t="shared" si="602"/>
        <v>0</v>
      </c>
      <c r="T424" s="71">
        <f t="shared" si="602"/>
        <v>4068100</v>
      </c>
    </row>
    <row r="425" spans="1:20" s="1" customFormat="1" ht="25.5" hidden="1" x14ac:dyDescent="0.25">
      <c r="A425" s="154"/>
      <c r="B425" s="154" t="s">
        <v>237</v>
      </c>
      <c r="C425" s="45" t="s">
        <v>232</v>
      </c>
      <c r="D425" s="45" t="s">
        <v>610</v>
      </c>
      <c r="E425" s="145">
        <v>853</v>
      </c>
      <c r="F425" s="70" t="s">
        <v>238</v>
      </c>
      <c r="G425" s="70" t="s">
        <v>266</v>
      </c>
      <c r="H425" s="70" t="s">
        <v>236</v>
      </c>
      <c r="I425" s="70" t="s">
        <v>239</v>
      </c>
      <c r="J425" s="71">
        <f>J426</f>
        <v>2954700</v>
      </c>
      <c r="K425" s="71">
        <f t="shared" ref="K425:T425" si="603">K426</f>
        <v>630300</v>
      </c>
      <c r="L425" s="71">
        <f t="shared" si="603"/>
        <v>3585000</v>
      </c>
      <c r="M425" s="71">
        <f t="shared" si="603"/>
        <v>0</v>
      </c>
      <c r="N425" s="71">
        <f t="shared" si="603"/>
        <v>3585000</v>
      </c>
      <c r="O425" s="71">
        <f t="shared" si="603"/>
        <v>0</v>
      </c>
      <c r="P425" s="71">
        <f t="shared" si="603"/>
        <v>3585000</v>
      </c>
      <c r="Q425" s="71">
        <f t="shared" si="603"/>
        <v>0</v>
      </c>
      <c r="R425" s="71">
        <f t="shared" si="603"/>
        <v>3585000</v>
      </c>
      <c r="S425" s="71">
        <f t="shared" si="603"/>
        <v>0</v>
      </c>
      <c r="T425" s="71">
        <f t="shared" si="603"/>
        <v>3585000</v>
      </c>
    </row>
    <row r="426" spans="1:20" s="1" customFormat="1" ht="12.75" hidden="1" customHeight="1" x14ac:dyDescent="0.25">
      <c r="A426" s="72"/>
      <c r="B426" s="160" t="s">
        <v>240</v>
      </c>
      <c r="C426" s="45" t="s">
        <v>232</v>
      </c>
      <c r="D426" s="45" t="s">
        <v>610</v>
      </c>
      <c r="E426" s="145">
        <v>853</v>
      </c>
      <c r="F426" s="70" t="s">
        <v>230</v>
      </c>
      <c r="G426" s="70" t="s">
        <v>266</v>
      </c>
      <c r="H426" s="70" t="s">
        <v>236</v>
      </c>
      <c r="I426" s="70" t="s">
        <v>241</v>
      </c>
      <c r="J426" s="71">
        <v>2954700</v>
      </c>
      <c r="K426" s="71">
        <v>630300</v>
      </c>
      <c r="L426" s="71">
        <f t="shared" si="537"/>
        <v>3585000</v>
      </c>
      <c r="M426" s="71"/>
      <c r="N426" s="71">
        <f t="shared" ref="N426" si="604">L426+M426</f>
        <v>3585000</v>
      </c>
      <c r="O426" s="71"/>
      <c r="P426" s="71">
        <f t="shared" ref="P426" si="605">N426+O426</f>
        <v>3585000</v>
      </c>
      <c r="Q426" s="71"/>
      <c r="R426" s="71">
        <f t="shared" ref="R426" si="606">P426+Q426</f>
        <v>3585000</v>
      </c>
      <c r="S426" s="71"/>
      <c r="T426" s="71">
        <f t="shared" ref="T426" si="607">R426+S426</f>
        <v>3585000</v>
      </c>
    </row>
    <row r="427" spans="1:20" s="1" customFormat="1" ht="12.75" customHeight="1" x14ac:dyDescent="0.25">
      <c r="A427" s="72"/>
      <c r="B427" s="160" t="s">
        <v>242</v>
      </c>
      <c r="C427" s="45" t="s">
        <v>232</v>
      </c>
      <c r="D427" s="45" t="s">
        <v>610</v>
      </c>
      <c r="E427" s="145">
        <v>853</v>
      </c>
      <c r="F427" s="70" t="s">
        <v>230</v>
      </c>
      <c r="G427" s="70" t="s">
        <v>266</v>
      </c>
      <c r="H427" s="70" t="s">
        <v>236</v>
      </c>
      <c r="I427" s="70" t="s">
        <v>243</v>
      </c>
      <c r="J427" s="71">
        <f>J428</f>
        <v>384000</v>
      </c>
      <c r="K427" s="71">
        <f t="shared" ref="K427:T427" si="608">K428</f>
        <v>91500</v>
      </c>
      <c r="L427" s="71">
        <f t="shared" si="608"/>
        <v>475500</v>
      </c>
      <c r="M427" s="71">
        <f t="shared" si="608"/>
        <v>0</v>
      </c>
      <c r="N427" s="71">
        <f t="shared" si="608"/>
        <v>475500</v>
      </c>
      <c r="O427" s="71">
        <f t="shared" si="608"/>
        <v>0</v>
      </c>
      <c r="P427" s="71">
        <f t="shared" si="608"/>
        <v>475500</v>
      </c>
      <c r="Q427" s="71">
        <f t="shared" si="608"/>
        <v>0</v>
      </c>
      <c r="R427" s="71">
        <f t="shared" si="608"/>
        <v>475500</v>
      </c>
      <c r="S427" s="71">
        <f t="shared" si="608"/>
        <v>-4000</v>
      </c>
      <c r="T427" s="71">
        <f t="shared" si="608"/>
        <v>471500</v>
      </c>
    </row>
    <row r="428" spans="1:20" s="1" customFormat="1" ht="12.75" customHeight="1" x14ac:dyDescent="0.25">
      <c r="A428" s="72"/>
      <c r="B428" s="154" t="s">
        <v>244</v>
      </c>
      <c r="C428" s="45" t="s">
        <v>232</v>
      </c>
      <c r="D428" s="45" t="s">
        <v>610</v>
      </c>
      <c r="E428" s="145">
        <v>853</v>
      </c>
      <c r="F428" s="70" t="s">
        <v>230</v>
      </c>
      <c r="G428" s="70" t="s">
        <v>266</v>
      </c>
      <c r="H428" s="70" t="s">
        <v>236</v>
      </c>
      <c r="I428" s="70" t="s">
        <v>245</v>
      </c>
      <c r="J428" s="71">
        <v>384000</v>
      </c>
      <c r="K428" s="71">
        <v>91500</v>
      </c>
      <c r="L428" s="71">
        <f t="shared" si="537"/>
        <v>475500</v>
      </c>
      <c r="M428" s="71"/>
      <c r="N428" s="71">
        <f t="shared" ref="N428" si="609">L428+M428</f>
        <v>475500</v>
      </c>
      <c r="O428" s="71"/>
      <c r="P428" s="71">
        <f t="shared" ref="P428" si="610">N428+O428</f>
        <v>475500</v>
      </c>
      <c r="Q428" s="71"/>
      <c r="R428" s="71">
        <f t="shared" ref="R428" si="611">P428+Q428</f>
        <v>475500</v>
      </c>
      <c r="S428" s="71">
        <v>-4000</v>
      </c>
      <c r="T428" s="71">
        <f t="shared" ref="T428" si="612">R428+S428</f>
        <v>471500</v>
      </c>
    </row>
    <row r="429" spans="1:20" s="1" customFormat="1" ht="12.75" customHeight="1" x14ac:dyDescent="0.25">
      <c r="A429" s="72"/>
      <c r="B429" s="154" t="s">
        <v>246</v>
      </c>
      <c r="C429" s="45" t="s">
        <v>232</v>
      </c>
      <c r="D429" s="45" t="s">
        <v>610</v>
      </c>
      <c r="E429" s="145">
        <v>853</v>
      </c>
      <c r="F429" s="70" t="s">
        <v>230</v>
      </c>
      <c r="G429" s="70" t="s">
        <v>266</v>
      </c>
      <c r="H429" s="70" t="s">
        <v>236</v>
      </c>
      <c r="I429" s="70" t="s">
        <v>247</v>
      </c>
      <c r="J429" s="71">
        <f>J430+J431</f>
        <v>7600</v>
      </c>
      <c r="K429" s="71">
        <f t="shared" ref="K429:T429" si="613">K430+K431</f>
        <v>0</v>
      </c>
      <c r="L429" s="71">
        <f t="shared" si="613"/>
        <v>7600</v>
      </c>
      <c r="M429" s="71">
        <f t="shared" si="613"/>
        <v>0</v>
      </c>
      <c r="N429" s="71">
        <f t="shared" si="613"/>
        <v>7600</v>
      </c>
      <c r="O429" s="71">
        <f t="shared" si="613"/>
        <v>0</v>
      </c>
      <c r="P429" s="71">
        <f t="shared" si="613"/>
        <v>7600</v>
      </c>
      <c r="Q429" s="71">
        <f t="shared" si="613"/>
        <v>0</v>
      </c>
      <c r="R429" s="71">
        <f t="shared" si="613"/>
        <v>7600</v>
      </c>
      <c r="S429" s="71">
        <f t="shared" si="613"/>
        <v>4000</v>
      </c>
      <c r="T429" s="71">
        <f t="shared" si="613"/>
        <v>11600</v>
      </c>
    </row>
    <row r="430" spans="1:20" s="1" customFormat="1" ht="12.75" customHeight="1" x14ac:dyDescent="0.25">
      <c r="A430" s="72"/>
      <c r="B430" s="154" t="s">
        <v>248</v>
      </c>
      <c r="C430" s="45" t="s">
        <v>232</v>
      </c>
      <c r="D430" s="45" t="s">
        <v>610</v>
      </c>
      <c r="E430" s="145">
        <v>853</v>
      </c>
      <c r="F430" s="70" t="s">
        <v>230</v>
      </c>
      <c r="G430" s="70" t="s">
        <v>266</v>
      </c>
      <c r="H430" s="70" t="s">
        <v>236</v>
      </c>
      <c r="I430" s="70" t="s">
        <v>249</v>
      </c>
      <c r="J430" s="71">
        <v>6000</v>
      </c>
      <c r="K430" s="71"/>
      <c r="L430" s="71">
        <f t="shared" si="537"/>
        <v>6000</v>
      </c>
      <c r="M430" s="71"/>
      <c r="N430" s="71">
        <f t="shared" ref="N430:N431" si="614">L430+M430</f>
        <v>6000</v>
      </c>
      <c r="O430" s="71"/>
      <c r="P430" s="71">
        <f t="shared" ref="P430:P431" si="615">N430+O430</f>
        <v>6000</v>
      </c>
      <c r="Q430" s="71"/>
      <c r="R430" s="71">
        <f t="shared" ref="R430:R431" si="616">P430+Q430</f>
        <v>6000</v>
      </c>
      <c r="S430" s="71">
        <v>4000</v>
      </c>
      <c r="T430" s="71">
        <f t="shared" ref="T430:T431" si="617">R430+S430</f>
        <v>10000</v>
      </c>
    </row>
    <row r="431" spans="1:20" s="1" customFormat="1" ht="12.75" hidden="1" customHeight="1" x14ac:dyDescent="0.25">
      <c r="A431" s="72"/>
      <c r="B431" s="154" t="s">
        <v>250</v>
      </c>
      <c r="C431" s="45" t="s">
        <v>232</v>
      </c>
      <c r="D431" s="45" t="s">
        <v>610</v>
      </c>
      <c r="E431" s="145">
        <v>853</v>
      </c>
      <c r="F431" s="70" t="s">
        <v>230</v>
      </c>
      <c r="G431" s="70" t="s">
        <v>266</v>
      </c>
      <c r="H431" s="70" t="s">
        <v>236</v>
      </c>
      <c r="I431" s="70" t="s">
        <v>251</v>
      </c>
      <c r="J431" s="71">
        <v>1600</v>
      </c>
      <c r="K431" s="71"/>
      <c r="L431" s="71">
        <f t="shared" si="537"/>
        <v>1600</v>
      </c>
      <c r="M431" s="71"/>
      <c r="N431" s="71">
        <f t="shared" si="614"/>
        <v>1600</v>
      </c>
      <c r="O431" s="71"/>
      <c r="P431" s="71">
        <f t="shared" si="615"/>
        <v>1600</v>
      </c>
      <c r="Q431" s="71"/>
      <c r="R431" s="71">
        <f t="shared" si="616"/>
        <v>1600</v>
      </c>
      <c r="S431" s="71"/>
      <c r="T431" s="71">
        <f t="shared" si="617"/>
        <v>1600</v>
      </c>
    </row>
    <row r="432" spans="1:20" s="69" customFormat="1" ht="12.75" hidden="1" customHeight="1" x14ac:dyDescent="0.25">
      <c r="A432" s="228" t="s">
        <v>278</v>
      </c>
      <c r="B432" s="228"/>
      <c r="C432" s="45" t="s">
        <v>232</v>
      </c>
      <c r="D432" s="45" t="s">
        <v>610</v>
      </c>
      <c r="E432" s="145">
        <v>853</v>
      </c>
      <c r="F432" s="67" t="s">
        <v>230</v>
      </c>
      <c r="G432" s="67" t="s">
        <v>279</v>
      </c>
      <c r="H432" s="67"/>
      <c r="I432" s="67"/>
      <c r="J432" s="68">
        <f>J433</f>
        <v>200</v>
      </c>
      <c r="K432" s="68">
        <f t="shared" ref="K432:T434" si="618">K433</f>
        <v>0</v>
      </c>
      <c r="L432" s="68">
        <f t="shared" si="618"/>
        <v>200</v>
      </c>
      <c r="M432" s="68">
        <f t="shared" si="618"/>
        <v>0</v>
      </c>
      <c r="N432" s="68">
        <f t="shared" si="618"/>
        <v>200</v>
      </c>
      <c r="O432" s="68">
        <f t="shared" si="618"/>
        <v>0</v>
      </c>
      <c r="P432" s="68">
        <f t="shared" si="618"/>
        <v>200</v>
      </c>
      <c r="Q432" s="68">
        <f t="shared" si="618"/>
        <v>0</v>
      </c>
      <c r="R432" s="68">
        <f t="shared" si="618"/>
        <v>200</v>
      </c>
      <c r="S432" s="68">
        <f t="shared" si="618"/>
        <v>0</v>
      </c>
      <c r="T432" s="68">
        <f t="shared" si="618"/>
        <v>200</v>
      </c>
    </row>
    <row r="433" spans="1:20" s="74" customFormat="1" ht="12.75" hidden="1" customHeight="1" x14ac:dyDescent="0.25">
      <c r="A433" s="224" t="s">
        <v>286</v>
      </c>
      <c r="B433" s="224"/>
      <c r="C433" s="45" t="s">
        <v>232</v>
      </c>
      <c r="D433" s="45" t="s">
        <v>610</v>
      </c>
      <c r="E433" s="145">
        <v>853</v>
      </c>
      <c r="F433" s="70" t="s">
        <v>230</v>
      </c>
      <c r="G433" s="70" t="s">
        <v>279</v>
      </c>
      <c r="H433" s="70" t="s">
        <v>287</v>
      </c>
      <c r="I433" s="73"/>
      <c r="J433" s="71">
        <f>J434</f>
        <v>200</v>
      </c>
      <c r="K433" s="71">
        <f t="shared" si="618"/>
        <v>0</v>
      </c>
      <c r="L433" s="71">
        <f t="shared" si="618"/>
        <v>200</v>
      </c>
      <c r="M433" s="71">
        <f t="shared" si="618"/>
        <v>0</v>
      </c>
      <c r="N433" s="71">
        <f t="shared" si="618"/>
        <v>200</v>
      </c>
      <c r="O433" s="71">
        <f t="shared" si="618"/>
        <v>0</v>
      </c>
      <c r="P433" s="71">
        <f t="shared" si="618"/>
        <v>200</v>
      </c>
      <c r="Q433" s="71">
        <f t="shared" si="618"/>
        <v>0</v>
      </c>
      <c r="R433" s="71">
        <f t="shared" si="618"/>
        <v>200</v>
      </c>
      <c r="S433" s="71">
        <f t="shared" si="618"/>
        <v>0</v>
      </c>
      <c r="T433" s="71">
        <f t="shared" si="618"/>
        <v>200</v>
      </c>
    </row>
    <row r="434" spans="1:20" s="1" customFormat="1" ht="12.75" hidden="1" customHeight="1" x14ac:dyDescent="0.25">
      <c r="A434" s="224" t="s">
        <v>288</v>
      </c>
      <c r="B434" s="224"/>
      <c r="C434" s="45" t="s">
        <v>232</v>
      </c>
      <c r="D434" s="45" t="s">
        <v>610</v>
      </c>
      <c r="E434" s="145">
        <v>853</v>
      </c>
      <c r="F434" s="45" t="s">
        <v>230</v>
      </c>
      <c r="G434" s="45" t="s">
        <v>279</v>
      </c>
      <c r="H434" s="45" t="s">
        <v>289</v>
      </c>
      <c r="I434" s="75"/>
      <c r="J434" s="71">
        <f>J435</f>
        <v>200</v>
      </c>
      <c r="K434" s="71">
        <f t="shared" si="618"/>
        <v>0</v>
      </c>
      <c r="L434" s="71">
        <f t="shared" si="618"/>
        <v>200</v>
      </c>
      <c r="M434" s="71">
        <f t="shared" si="618"/>
        <v>0</v>
      </c>
      <c r="N434" s="71">
        <f t="shared" si="618"/>
        <v>200</v>
      </c>
      <c r="O434" s="71">
        <f t="shared" si="618"/>
        <v>0</v>
      </c>
      <c r="P434" s="71">
        <f t="shared" si="618"/>
        <v>200</v>
      </c>
      <c r="Q434" s="71">
        <f t="shared" si="618"/>
        <v>0</v>
      </c>
      <c r="R434" s="71">
        <f t="shared" si="618"/>
        <v>200</v>
      </c>
      <c r="S434" s="71">
        <f t="shared" si="618"/>
        <v>0</v>
      </c>
      <c r="T434" s="71">
        <f t="shared" si="618"/>
        <v>200</v>
      </c>
    </row>
    <row r="435" spans="1:20" s="2" customFormat="1" ht="12.75" hidden="1" customHeight="1" x14ac:dyDescent="0.25">
      <c r="A435" s="224" t="s">
        <v>292</v>
      </c>
      <c r="B435" s="224"/>
      <c r="C435" s="45" t="s">
        <v>232</v>
      </c>
      <c r="D435" s="45" t="s">
        <v>610</v>
      </c>
      <c r="E435" s="145">
        <v>853</v>
      </c>
      <c r="F435" s="45" t="s">
        <v>230</v>
      </c>
      <c r="G435" s="45" t="s">
        <v>279</v>
      </c>
      <c r="H435" s="45" t="s">
        <v>293</v>
      </c>
      <c r="I435" s="45"/>
      <c r="J435" s="41">
        <f t="shared" ref="J435:T436" si="619">J436</f>
        <v>200</v>
      </c>
      <c r="K435" s="41">
        <f t="shared" si="619"/>
        <v>0</v>
      </c>
      <c r="L435" s="41">
        <f t="shared" si="619"/>
        <v>200</v>
      </c>
      <c r="M435" s="41">
        <f t="shared" si="619"/>
        <v>0</v>
      </c>
      <c r="N435" s="41">
        <f t="shared" si="619"/>
        <v>200</v>
      </c>
      <c r="O435" s="41">
        <f t="shared" si="619"/>
        <v>0</v>
      </c>
      <c r="P435" s="41">
        <f t="shared" si="619"/>
        <v>200</v>
      </c>
      <c r="Q435" s="41">
        <f t="shared" si="619"/>
        <v>0</v>
      </c>
      <c r="R435" s="41">
        <f t="shared" si="619"/>
        <v>200</v>
      </c>
      <c r="S435" s="41">
        <f t="shared" si="619"/>
        <v>0</v>
      </c>
      <c r="T435" s="41">
        <f t="shared" si="619"/>
        <v>200</v>
      </c>
    </row>
    <row r="436" spans="1:20" s="1" customFormat="1" ht="12.75" hidden="1" customHeight="1" x14ac:dyDescent="0.25">
      <c r="A436" s="72"/>
      <c r="B436" s="160" t="s">
        <v>286</v>
      </c>
      <c r="C436" s="45" t="s">
        <v>232</v>
      </c>
      <c r="D436" s="45" t="s">
        <v>610</v>
      </c>
      <c r="E436" s="145">
        <v>853</v>
      </c>
      <c r="F436" s="70" t="s">
        <v>230</v>
      </c>
      <c r="G436" s="45" t="s">
        <v>279</v>
      </c>
      <c r="H436" s="45" t="s">
        <v>293</v>
      </c>
      <c r="I436" s="70" t="s">
        <v>294</v>
      </c>
      <c r="J436" s="71">
        <f t="shared" si="619"/>
        <v>200</v>
      </c>
      <c r="K436" s="71">
        <f t="shared" si="619"/>
        <v>0</v>
      </c>
      <c r="L436" s="71">
        <f t="shared" si="619"/>
        <v>200</v>
      </c>
      <c r="M436" s="71">
        <f t="shared" si="619"/>
        <v>0</v>
      </c>
      <c r="N436" s="71">
        <f t="shared" si="619"/>
        <v>200</v>
      </c>
      <c r="O436" s="71">
        <f t="shared" si="619"/>
        <v>0</v>
      </c>
      <c r="P436" s="71">
        <f t="shared" si="619"/>
        <v>200</v>
      </c>
      <c r="Q436" s="71">
        <f t="shared" si="619"/>
        <v>0</v>
      </c>
      <c r="R436" s="71">
        <f t="shared" si="619"/>
        <v>200</v>
      </c>
      <c r="S436" s="71">
        <f t="shared" si="619"/>
        <v>0</v>
      </c>
      <c r="T436" s="71">
        <f t="shared" si="619"/>
        <v>200</v>
      </c>
    </row>
    <row r="437" spans="1:20" s="1" customFormat="1" ht="12.75" hidden="1" customHeight="1" x14ac:dyDescent="0.25">
      <c r="A437" s="72"/>
      <c r="B437" s="160" t="s">
        <v>295</v>
      </c>
      <c r="C437" s="45" t="s">
        <v>232</v>
      </c>
      <c r="D437" s="45" t="s">
        <v>610</v>
      </c>
      <c r="E437" s="145">
        <v>853</v>
      </c>
      <c r="F437" s="70" t="s">
        <v>230</v>
      </c>
      <c r="G437" s="45" t="s">
        <v>279</v>
      </c>
      <c r="H437" s="45" t="s">
        <v>293</v>
      </c>
      <c r="I437" s="70" t="s">
        <v>296</v>
      </c>
      <c r="J437" s="71">
        <v>200</v>
      </c>
      <c r="K437" s="71"/>
      <c r="L437" s="71">
        <f t="shared" si="537"/>
        <v>200</v>
      </c>
      <c r="M437" s="71"/>
      <c r="N437" s="71">
        <f t="shared" ref="N437" si="620">L437+M437</f>
        <v>200</v>
      </c>
      <c r="O437" s="71"/>
      <c r="P437" s="71">
        <f t="shared" ref="P437" si="621">N437+O437</f>
        <v>200</v>
      </c>
      <c r="Q437" s="71"/>
      <c r="R437" s="71">
        <f t="shared" ref="R437" si="622">P437+Q437</f>
        <v>200</v>
      </c>
      <c r="S437" s="71"/>
      <c r="T437" s="71">
        <f t="shared" ref="T437" si="623">R437+S437</f>
        <v>200</v>
      </c>
    </row>
    <row r="438" spans="1:20" s="66" customFormat="1" ht="12.75" hidden="1" customHeight="1" x14ac:dyDescent="0.25">
      <c r="A438" s="226" t="s">
        <v>301</v>
      </c>
      <c r="B438" s="226"/>
      <c r="C438" s="45" t="s">
        <v>232</v>
      </c>
      <c r="D438" s="45" t="s">
        <v>610</v>
      </c>
      <c r="E438" s="145">
        <v>853</v>
      </c>
      <c r="F438" s="64" t="s">
        <v>302</v>
      </c>
      <c r="G438" s="64"/>
      <c r="H438" s="64"/>
      <c r="I438" s="64"/>
      <c r="J438" s="65">
        <f t="shared" ref="J438:T443" si="624">J439</f>
        <v>708500</v>
      </c>
      <c r="K438" s="65">
        <f t="shared" si="624"/>
        <v>0</v>
      </c>
      <c r="L438" s="65">
        <f t="shared" si="624"/>
        <v>708500</v>
      </c>
      <c r="M438" s="65">
        <f t="shared" si="624"/>
        <v>0</v>
      </c>
      <c r="N438" s="65">
        <f t="shared" si="624"/>
        <v>708500</v>
      </c>
      <c r="O438" s="65">
        <f t="shared" si="624"/>
        <v>0</v>
      </c>
      <c r="P438" s="65">
        <f t="shared" si="624"/>
        <v>708500</v>
      </c>
      <c r="Q438" s="65">
        <f t="shared" si="624"/>
        <v>2927</v>
      </c>
      <c r="R438" s="65">
        <f t="shared" si="624"/>
        <v>711427</v>
      </c>
      <c r="S438" s="65">
        <f t="shared" si="624"/>
        <v>0</v>
      </c>
      <c r="T438" s="65">
        <f t="shared" si="624"/>
        <v>711427</v>
      </c>
    </row>
    <row r="439" spans="1:20" s="49" customFormat="1" hidden="1" x14ac:dyDescent="0.25">
      <c r="A439" s="227" t="s">
        <v>303</v>
      </c>
      <c r="B439" s="227"/>
      <c r="C439" s="45" t="s">
        <v>232</v>
      </c>
      <c r="D439" s="45" t="s">
        <v>610</v>
      </c>
      <c r="E439" s="145">
        <v>853</v>
      </c>
      <c r="F439" s="67" t="s">
        <v>302</v>
      </c>
      <c r="G439" s="67" t="s">
        <v>232</v>
      </c>
      <c r="H439" s="67"/>
      <c r="I439" s="67"/>
      <c r="J439" s="68">
        <f t="shared" si="624"/>
        <v>708500</v>
      </c>
      <c r="K439" s="68">
        <f t="shared" si="624"/>
        <v>0</v>
      </c>
      <c r="L439" s="68">
        <f t="shared" si="624"/>
        <v>708500</v>
      </c>
      <c r="M439" s="68">
        <f t="shared" si="624"/>
        <v>0</v>
      </c>
      <c r="N439" s="68">
        <f t="shared" si="624"/>
        <v>708500</v>
      </c>
      <c r="O439" s="68">
        <f t="shared" si="624"/>
        <v>0</v>
      </c>
      <c r="P439" s="68">
        <f t="shared" si="624"/>
        <v>708500</v>
      </c>
      <c r="Q439" s="68">
        <f t="shared" si="624"/>
        <v>2927</v>
      </c>
      <c r="R439" s="68">
        <f t="shared" si="624"/>
        <v>711427</v>
      </c>
      <c r="S439" s="68">
        <f t="shared" si="624"/>
        <v>0</v>
      </c>
      <c r="T439" s="68">
        <f t="shared" si="624"/>
        <v>711427</v>
      </c>
    </row>
    <row r="440" spans="1:20" s="51" customFormat="1" ht="12.75" hidden="1" customHeight="1" x14ac:dyDescent="0.25">
      <c r="A440" s="224" t="s">
        <v>304</v>
      </c>
      <c r="B440" s="224"/>
      <c r="C440" s="45" t="s">
        <v>232</v>
      </c>
      <c r="D440" s="45" t="s">
        <v>610</v>
      </c>
      <c r="E440" s="145">
        <v>853</v>
      </c>
      <c r="F440" s="70" t="s">
        <v>302</v>
      </c>
      <c r="G440" s="70" t="s">
        <v>232</v>
      </c>
      <c r="H440" s="70" t="s">
        <v>305</v>
      </c>
      <c r="I440" s="70"/>
      <c r="J440" s="71">
        <f t="shared" si="624"/>
        <v>708500</v>
      </c>
      <c r="K440" s="71">
        <f t="shared" si="624"/>
        <v>0</v>
      </c>
      <c r="L440" s="71">
        <f t="shared" si="624"/>
        <v>708500</v>
      </c>
      <c r="M440" s="71">
        <f t="shared" si="624"/>
        <v>0</v>
      </c>
      <c r="N440" s="71">
        <f t="shared" si="624"/>
        <v>708500</v>
      </c>
      <c r="O440" s="71">
        <f t="shared" si="624"/>
        <v>0</v>
      </c>
      <c r="P440" s="71">
        <f t="shared" si="624"/>
        <v>708500</v>
      </c>
      <c r="Q440" s="71">
        <f t="shared" si="624"/>
        <v>2927</v>
      </c>
      <c r="R440" s="71">
        <f t="shared" si="624"/>
        <v>711427</v>
      </c>
      <c r="S440" s="71">
        <f t="shared" si="624"/>
        <v>0</v>
      </c>
      <c r="T440" s="71">
        <f t="shared" si="624"/>
        <v>711427</v>
      </c>
    </row>
    <row r="441" spans="1:20" s="1" customFormat="1" ht="12.75" hidden="1" customHeight="1" x14ac:dyDescent="0.25">
      <c r="A441" s="224" t="s">
        <v>306</v>
      </c>
      <c r="B441" s="224"/>
      <c r="C441" s="45" t="s">
        <v>232</v>
      </c>
      <c r="D441" s="45" t="s">
        <v>610</v>
      </c>
      <c r="E441" s="145">
        <v>853</v>
      </c>
      <c r="F441" s="70" t="s">
        <v>302</v>
      </c>
      <c r="G441" s="70" t="s">
        <v>232</v>
      </c>
      <c r="H441" s="70" t="s">
        <v>307</v>
      </c>
      <c r="I441" s="70"/>
      <c r="J441" s="77">
        <f t="shared" si="624"/>
        <v>708500</v>
      </c>
      <c r="K441" s="77">
        <f t="shared" si="624"/>
        <v>0</v>
      </c>
      <c r="L441" s="77">
        <f t="shared" si="624"/>
        <v>708500</v>
      </c>
      <c r="M441" s="77">
        <f t="shared" si="624"/>
        <v>0</v>
      </c>
      <c r="N441" s="77">
        <f t="shared" si="624"/>
        <v>708500</v>
      </c>
      <c r="O441" s="77">
        <f t="shared" si="624"/>
        <v>0</v>
      </c>
      <c r="P441" s="77">
        <f t="shared" si="624"/>
        <v>708500</v>
      </c>
      <c r="Q441" s="77">
        <f t="shared" si="624"/>
        <v>2927</v>
      </c>
      <c r="R441" s="77">
        <f t="shared" si="624"/>
        <v>711427</v>
      </c>
      <c r="S441" s="77">
        <f t="shared" si="624"/>
        <v>0</v>
      </c>
      <c r="T441" s="77">
        <f t="shared" si="624"/>
        <v>711427</v>
      </c>
    </row>
    <row r="442" spans="1:20" s="1" customFormat="1" ht="12.75" hidden="1" customHeight="1" x14ac:dyDescent="0.25">
      <c r="A442" s="225" t="s">
        <v>308</v>
      </c>
      <c r="B442" s="225"/>
      <c r="C442" s="45" t="s">
        <v>232</v>
      </c>
      <c r="D442" s="45" t="s">
        <v>610</v>
      </c>
      <c r="E442" s="145">
        <v>853</v>
      </c>
      <c r="F442" s="70" t="s">
        <v>302</v>
      </c>
      <c r="G442" s="70" t="s">
        <v>232</v>
      </c>
      <c r="H442" s="70" t="s">
        <v>309</v>
      </c>
      <c r="I442" s="70"/>
      <c r="J442" s="77">
        <f t="shared" si="624"/>
        <v>708500</v>
      </c>
      <c r="K442" s="77">
        <f t="shared" si="624"/>
        <v>0</v>
      </c>
      <c r="L442" s="77">
        <f t="shared" si="624"/>
        <v>708500</v>
      </c>
      <c r="M442" s="77">
        <f t="shared" si="624"/>
        <v>0</v>
      </c>
      <c r="N442" s="77">
        <f t="shared" si="624"/>
        <v>708500</v>
      </c>
      <c r="O442" s="77">
        <f t="shared" si="624"/>
        <v>0</v>
      </c>
      <c r="P442" s="77">
        <f t="shared" si="624"/>
        <v>708500</v>
      </c>
      <c r="Q442" s="77">
        <f t="shared" si="624"/>
        <v>2927</v>
      </c>
      <c r="R442" s="77">
        <f t="shared" si="624"/>
        <v>711427</v>
      </c>
      <c r="S442" s="77">
        <f t="shared" si="624"/>
        <v>0</v>
      </c>
      <c r="T442" s="77">
        <f t="shared" si="624"/>
        <v>711427</v>
      </c>
    </row>
    <row r="443" spans="1:20" s="1" customFormat="1" ht="12.75" hidden="1" customHeight="1" x14ac:dyDescent="0.25">
      <c r="A443" s="160"/>
      <c r="B443" s="154" t="s">
        <v>286</v>
      </c>
      <c r="C443" s="45" t="s">
        <v>232</v>
      </c>
      <c r="D443" s="45" t="s">
        <v>610</v>
      </c>
      <c r="E443" s="145">
        <v>853</v>
      </c>
      <c r="F443" s="70" t="s">
        <v>302</v>
      </c>
      <c r="G443" s="70" t="s">
        <v>232</v>
      </c>
      <c r="H443" s="70" t="s">
        <v>310</v>
      </c>
      <c r="I443" s="70" t="s">
        <v>294</v>
      </c>
      <c r="J443" s="71">
        <f>J444</f>
        <v>708500</v>
      </c>
      <c r="K443" s="71">
        <f t="shared" si="624"/>
        <v>0</v>
      </c>
      <c r="L443" s="71">
        <f t="shared" si="624"/>
        <v>708500</v>
      </c>
      <c r="M443" s="71">
        <f t="shared" si="624"/>
        <v>0</v>
      </c>
      <c r="N443" s="71">
        <f t="shared" si="624"/>
        <v>708500</v>
      </c>
      <c r="O443" s="71">
        <f t="shared" si="624"/>
        <v>0</v>
      </c>
      <c r="P443" s="71">
        <f t="shared" si="624"/>
        <v>708500</v>
      </c>
      <c r="Q443" s="71">
        <f t="shared" si="624"/>
        <v>2927</v>
      </c>
      <c r="R443" s="71">
        <f t="shared" si="624"/>
        <v>711427</v>
      </c>
      <c r="S443" s="71">
        <f t="shared" si="624"/>
        <v>0</v>
      </c>
      <c r="T443" s="71">
        <f t="shared" si="624"/>
        <v>711427</v>
      </c>
    </row>
    <row r="444" spans="1:20" s="1" customFormat="1" ht="12.75" hidden="1" customHeight="1" x14ac:dyDescent="0.25">
      <c r="A444" s="160"/>
      <c r="B444" s="154" t="s">
        <v>295</v>
      </c>
      <c r="C444" s="45" t="s">
        <v>232</v>
      </c>
      <c r="D444" s="45" t="s">
        <v>610</v>
      </c>
      <c r="E444" s="145">
        <v>853</v>
      </c>
      <c r="F444" s="70" t="s">
        <v>302</v>
      </c>
      <c r="G444" s="70" t="s">
        <v>232</v>
      </c>
      <c r="H444" s="70" t="s">
        <v>310</v>
      </c>
      <c r="I444" s="70" t="s">
        <v>296</v>
      </c>
      <c r="J444" s="71">
        <v>708500</v>
      </c>
      <c r="K444" s="71"/>
      <c r="L444" s="71">
        <f t="shared" si="537"/>
        <v>708500</v>
      </c>
      <c r="M444" s="71"/>
      <c r="N444" s="71">
        <f t="shared" ref="N444" si="625">L444+M444</f>
        <v>708500</v>
      </c>
      <c r="O444" s="71"/>
      <c r="P444" s="71">
        <f t="shared" ref="P444" si="626">N444+O444</f>
        <v>708500</v>
      </c>
      <c r="Q444" s="71">
        <v>2927</v>
      </c>
      <c r="R444" s="71">
        <f t="shared" ref="R444" si="627">P444+Q444</f>
        <v>711427</v>
      </c>
      <c r="S444" s="71"/>
      <c r="T444" s="71">
        <f t="shared" ref="T444" si="628">R444+S444</f>
        <v>711427</v>
      </c>
    </row>
    <row r="445" spans="1:20" s="66" customFormat="1" hidden="1" x14ac:dyDescent="0.25">
      <c r="A445" s="226" t="s">
        <v>324</v>
      </c>
      <c r="B445" s="226"/>
      <c r="C445" s="45" t="s">
        <v>232</v>
      </c>
      <c r="D445" s="45" t="s">
        <v>610</v>
      </c>
      <c r="E445" s="145">
        <v>853</v>
      </c>
      <c r="F445" s="64" t="s">
        <v>253</v>
      </c>
      <c r="G445" s="64"/>
      <c r="H445" s="64"/>
      <c r="I445" s="64"/>
      <c r="J445" s="65">
        <f>J446</f>
        <v>4433800</v>
      </c>
      <c r="K445" s="65">
        <f t="shared" ref="K445:T445" si="629">K446</f>
        <v>0</v>
      </c>
      <c r="L445" s="65">
        <f t="shared" si="629"/>
        <v>4433800</v>
      </c>
      <c r="M445" s="65">
        <f t="shared" si="629"/>
        <v>0</v>
      </c>
      <c r="N445" s="65">
        <f t="shared" si="629"/>
        <v>4433800</v>
      </c>
      <c r="O445" s="65">
        <f t="shared" si="629"/>
        <v>0</v>
      </c>
      <c r="P445" s="65">
        <f t="shared" si="629"/>
        <v>4433800</v>
      </c>
      <c r="Q445" s="65">
        <f t="shared" si="629"/>
        <v>0</v>
      </c>
      <c r="R445" s="65">
        <f t="shared" si="629"/>
        <v>4433800</v>
      </c>
      <c r="S445" s="65">
        <f t="shared" si="629"/>
        <v>0</v>
      </c>
      <c r="T445" s="65">
        <f t="shared" si="629"/>
        <v>4433800</v>
      </c>
    </row>
    <row r="446" spans="1:20" s="69" customFormat="1" hidden="1" x14ac:dyDescent="0.25">
      <c r="A446" s="202" t="s">
        <v>333</v>
      </c>
      <c r="B446" s="203"/>
      <c r="C446" s="45" t="s">
        <v>232</v>
      </c>
      <c r="D446" s="45" t="s">
        <v>610</v>
      </c>
      <c r="E446" s="145">
        <v>853</v>
      </c>
      <c r="F446" s="67" t="s">
        <v>253</v>
      </c>
      <c r="G446" s="67" t="s">
        <v>313</v>
      </c>
      <c r="H446" s="67"/>
      <c r="I446" s="67"/>
      <c r="J446" s="68">
        <f t="shared" ref="J446:T450" si="630">J447</f>
        <v>4433800</v>
      </c>
      <c r="K446" s="68">
        <f t="shared" si="630"/>
        <v>0</v>
      </c>
      <c r="L446" s="68">
        <f t="shared" si="630"/>
        <v>4433800</v>
      </c>
      <c r="M446" s="68">
        <f t="shared" si="630"/>
        <v>0</v>
      </c>
      <c r="N446" s="68">
        <f t="shared" si="630"/>
        <v>4433800</v>
      </c>
      <c r="O446" s="68">
        <f t="shared" si="630"/>
        <v>0</v>
      </c>
      <c r="P446" s="68">
        <f t="shared" si="630"/>
        <v>4433800</v>
      </c>
      <c r="Q446" s="68">
        <f t="shared" si="630"/>
        <v>0</v>
      </c>
      <c r="R446" s="68">
        <f t="shared" si="630"/>
        <v>4433800</v>
      </c>
      <c r="S446" s="68">
        <f t="shared" si="630"/>
        <v>0</v>
      </c>
      <c r="T446" s="68">
        <f t="shared" si="630"/>
        <v>4433800</v>
      </c>
    </row>
    <row r="447" spans="1:20" s="1" customFormat="1" ht="12.75" hidden="1" customHeight="1" x14ac:dyDescent="0.25">
      <c r="A447" s="224" t="s">
        <v>286</v>
      </c>
      <c r="B447" s="224"/>
      <c r="C447" s="45" t="s">
        <v>232</v>
      </c>
      <c r="D447" s="45" t="s">
        <v>610</v>
      </c>
      <c r="E447" s="145">
        <v>853</v>
      </c>
      <c r="F447" s="70" t="s">
        <v>253</v>
      </c>
      <c r="G447" s="70" t="s">
        <v>313</v>
      </c>
      <c r="H447" s="70" t="s">
        <v>287</v>
      </c>
      <c r="I447" s="70"/>
      <c r="J447" s="71">
        <f>J448</f>
        <v>4433800</v>
      </c>
      <c r="K447" s="71">
        <f t="shared" si="630"/>
        <v>0</v>
      </c>
      <c r="L447" s="71">
        <f t="shared" si="630"/>
        <v>4433800</v>
      </c>
      <c r="M447" s="71">
        <f t="shared" si="630"/>
        <v>0</v>
      </c>
      <c r="N447" s="71">
        <f t="shared" si="630"/>
        <v>4433800</v>
      </c>
      <c r="O447" s="71">
        <f t="shared" si="630"/>
        <v>0</v>
      </c>
      <c r="P447" s="71">
        <f t="shared" si="630"/>
        <v>4433800</v>
      </c>
      <c r="Q447" s="71">
        <f t="shared" si="630"/>
        <v>0</v>
      </c>
      <c r="R447" s="71">
        <f t="shared" si="630"/>
        <v>4433800</v>
      </c>
      <c r="S447" s="71">
        <f t="shared" si="630"/>
        <v>0</v>
      </c>
      <c r="T447" s="71">
        <f t="shared" si="630"/>
        <v>4433800</v>
      </c>
    </row>
    <row r="448" spans="1:20" s="1" customFormat="1" hidden="1" x14ac:dyDescent="0.25">
      <c r="A448" s="224" t="s">
        <v>288</v>
      </c>
      <c r="B448" s="224"/>
      <c r="C448" s="45" t="s">
        <v>232</v>
      </c>
      <c r="D448" s="45" t="s">
        <v>610</v>
      </c>
      <c r="E448" s="145">
        <v>853</v>
      </c>
      <c r="F448" s="70" t="s">
        <v>253</v>
      </c>
      <c r="G448" s="70" t="s">
        <v>313</v>
      </c>
      <c r="H448" s="70" t="s">
        <v>289</v>
      </c>
      <c r="I448" s="70"/>
      <c r="J448" s="71">
        <f>J449</f>
        <v>4433800</v>
      </c>
      <c r="K448" s="71">
        <f t="shared" si="630"/>
        <v>0</v>
      </c>
      <c r="L448" s="71">
        <f t="shared" si="630"/>
        <v>4433800</v>
      </c>
      <c r="M448" s="71">
        <f t="shared" si="630"/>
        <v>0</v>
      </c>
      <c r="N448" s="71">
        <f t="shared" si="630"/>
        <v>4433800</v>
      </c>
      <c r="O448" s="71">
        <f t="shared" si="630"/>
        <v>0</v>
      </c>
      <c r="P448" s="71">
        <f t="shared" si="630"/>
        <v>4433800</v>
      </c>
      <c r="Q448" s="71">
        <f t="shared" si="630"/>
        <v>0</v>
      </c>
      <c r="R448" s="71">
        <f t="shared" si="630"/>
        <v>4433800</v>
      </c>
      <c r="S448" s="71">
        <f t="shared" si="630"/>
        <v>0</v>
      </c>
      <c r="T448" s="71">
        <f t="shared" si="630"/>
        <v>4433800</v>
      </c>
    </row>
    <row r="449" spans="1:20" s="1" customFormat="1" hidden="1" x14ac:dyDescent="0.25">
      <c r="A449" s="206" t="s">
        <v>334</v>
      </c>
      <c r="B449" s="207"/>
      <c r="C449" s="45" t="s">
        <v>232</v>
      </c>
      <c r="D449" s="45" t="s">
        <v>610</v>
      </c>
      <c r="E449" s="145">
        <v>853</v>
      </c>
      <c r="F449" s="70" t="s">
        <v>253</v>
      </c>
      <c r="G449" s="70" t="s">
        <v>313</v>
      </c>
      <c r="H449" s="70" t="s">
        <v>335</v>
      </c>
      <c r="I449" s="70"/>
      <c r="J449" s="71">
        <f>J450</f>
        <v>4433800</v>
      </c>
      <c r="K449" s="71">
        <f t="shared" si="630"/>
        <v>0</v>
      </c>
      <c r="L449" s="71">
        <f t="shared" si="630"/>
        <v>4433800</v>
      </c>
      <c r="M449" s="71">
        <f t="shared" si="630"/>
        <v>0</v>
      </c>
      <c r="N449" s="71">
        <f t="shared" si="630"/>
        <v>4433800</v>
      </c>
      <c r="O449" s="71">
        <f t="shared" si="630"/>
        <v>0</v>
      </c>
      <c r="P449" s="71">
        <f t="shared" si="630"/>
        <v>4433800</v>
      </c>
      <c r="Q449" s="71">
        <f t="shared" si="630"/>
        <v>0</v>
      </c>
      <c r="R449" s="71">
        <f t="shared" si="630"/>
        <v>4433800</v>
      </c>
      <c r="S449" s="71">
        <f t="shared" si="630"/>
        <v>0</v>
      </c>
      <c r="T449" s="71">
        <f t="shared" si="630"/>
        <v>4433800</v>
      </c>
    </row>
    <row r="450" spans="1:20" s="1" customFormat="1" ht="12.75" hidden="1" customHeight="1" x14ac:dyDescent="0.25">
      <c r="A450" s="154"/>
      <c r="B450" s="154" t="s">
        <v>286</v>
      </c>
      <c r="C450" s="45" t="s">
        <v>232</v>
      </c>
      <c r="D450" s="45" t="s">
        <v>610</v>
      </c>
      <c r="E450" s="145">
        <v>853</v>
      </c>
      <c r="F450" s="70" t="s">
        <v>253</v>
      </c>
      <c r="G450" s="70" t="s">
        <v>313</v>
      </c>
      <c r="H450" s="70" t="s">
        <v>335</v>
      </c>
      <c r="I450" s="70" t="s">
        <v>294</v>
      </c>
      <c r="J450" s="71">
        <f>J451</f>
        <v>4433800</v>
      </c>
      <c r="K450" s="71">
        <f t="shared" si="630"/>
        <v>0</v>
      </c>
      <c r="L450" s="71">
        <f t="shared" si="630"/>
        <v>4433800</v>
      </c>
      <c r="M450" s="71">
        <f t="shared" si="630"/>
        <v>0</v>
      </c>
      <c r="N450" s="71">
        <f t="shared" si="630"/>
        <v>4433800</v>
      </c>
      <c r="O450" s="71">
        <f t="shared" si="630"/>
        <v>0</v>
      </c>
      <c r="P450" s="71">
        <f t="shared" si="630"/>
        <v>4433800</v>
      </c>
      <c r="Q450" s="71">
        <f t="shared" si="630"/>
        <v>0</v>
      </c>
      <c r="R450" s="71">
        <f t="shared" si="630"/>
        <v>4433800</v>
      </c>
      <c r="S450" s="71">
        <f t="shared" si="630"/>
        <v>0</v>
      </c>
      <c r="T450" s="71">
        <f t="shared" si="630"/>
        <v>4433800</v>
      </c>
    </row>
    <row r="451" spans="1:20" s="1" customFormat="1" ht="12.75" hidden="1" customHeight="1" x14ac:dyDescent="0.25">
      <c r="A451" s="149"/>
      <c r="B451" s="150" t="s">
        <v>295</v>
      </c>
      <c r="C451" s="45" t="s">
        <v>232</v>
      </c>
      <c r="D451" s="45" t="s">
        <v>610</v>
      </c>
      <c r="E451" s="145">
        <v>853</v>
      </c>
      <c r="F451" s="70" t="s">
        <v>253</v>
      </c>
      <c r="G451" s="70" t="s">
        <v>313</v>
      </c>
      <c r="H451" s="70" t="s">
        <v>335</v>
      </c>
      <c r="I451" s="70" t="s">
        <v>296</v>
      </c>
      <c r="J451" s="71">
        <v>4433800</v>
      </c>
      <c r="K451" s="71"/>
      <c r="L451" s="71">
        <f t="shared" ref="L451:L500" si="631">J451+K451</f>
        <v>4433800</v>
      </c>
      <c r="M451" s="71"/>
      <c r="N451" s="71">
        <f t="shared" ref="N451" si="632">L451+M451</f>
        <v>4433800</v>
      </c>
      <c r="O451" s="71"/>
      <c r="P451" s="71">
        <f t="shared" ref="P451" si="633">N451+O451</f>
        <v>4433800</v>
      </c>
      <c r="Q451" s="71"/>
      <c r="R451" s="71">
        <f t="shared" ref="R451" si="634">P451+Q451</f>
        <v>4433800</v>
      </c>
      <c r="S451" s="71"/>
      <c r="T451" s="71">
        <f t="shared" ref="T451" si="635">R451+S451</f>
        <v>4433800</v>
      </c>
    </row>
    <row r="452" spans="1:20" s="1" customFormat="1" hidden="1" x14ac:dyDescent="0.25">
      <c r="A452" s="226" t="s">
        <v>466</v>
      </c>
      <c r="B452" s="226"/>
      <c r="C452" s="45" t="s">
        <v>232</v>
      </c>
      <c r="D452" s="45" t="s">
        <v>610</v>
      </c>
      <c r="E452" s="145">
        <v>853</v>
      </c>
      <c r="F452" s="64" t="s">
        <v>467</v>
      </c>
      <c r="G452" s="64"/>
      <c r="H452" s="64"/>
      <c r="I452" s="64"/>
      <c r="J452" s="65">
        <f>J453</f>
        <v>260600</v>
      </c>
      <c r="K452" s="65">
        <f t="shared" ref="K452:T453" si="636">K453</f>
        <v>-136580</v>
      </c>
      <c r="L452" s="65">
        <f t="shared" si="636"/>
        <v>124020</v>
      </c>
      <c r="M452" s="65">
        <f t="shared" si="636"/>
        <v>0</v>
      </c>
      <c r="N452" s="65">
        <f t="shared" si="636"/>
        <v>124020</v>
      </c>
      <c r="O452" s="65">
        <f t="shared" si="636"/>
        <v>0</v>
      </c>
      <c r="P452" s="65">
        <f t="shared" si="636"/>
        <v>124020</v>
      </c>
      <c r="Q452" s="65">
        <f t="shared" si="636"/>
        <v>0</v>
      </c>
      <c r="R452" s="65">
        <f t="shared" si="636"/>
        <v>124020</v>
      </c>
      <c r="S452" s="65">
        <f t="shared" si="636"/>
        <v>0</v>
      </c>
      <c r="T452" s="65">
        <f t="shared" si="636"/>
        <v>124020</v>
      </c>
    </row>
    <row r="453" spans="1:20" s="1" customFormat="1" hidden="1" x14ac:dyDescent="0.25">
      <c r="A453" s="228" t="s">
        <v>493</v>
      </c>
      <c r="B453" s="228"/>
      <c r="C453" s="45" t="s">
        <v>232</v>
      </c>
      <c r="D453" s="45" t="s">
        <v>610</v>
      </c>
      <c r="E453" s="145">
        <v>853</v>
      </c>
      <c r="F453" s="67" t="s">
        <v>467</v>
      </c>
      <c r="G453" s="67" t="s">
        <v>253</v>
      </c>
      <c r="H453" s="67"/>
      <c r="I453" s="67"/>
      <c r="J453" s="88">
        <f>J454</f>
        <v>260600</v>
      </c>
      <c r="K453" s="88">
        <f t="shared" si="636"/>
        <v>-136580</v>
      </c>
      <c r="L453" s="88">
        <f t="shared" si="636"/>
        <v>124020</v>
      </c>
      <c r="M453" s="88">
        <f t="shared" si="636"/>
        <v>0</v>
      </c>
      <c r="N453" s="88">
        <f t="shared" si="636"/>
        <v>124020</v>
      </c>
      <c r="O453" s="88">
        <f t="shared" si="636"/>
        <v>0</v>
      </c>
      <c r="P453" s="88">
        <f t="shared" si="636"/>
        <v>124020</v>
      </c>
      <c r="Q453" s="88">
        <f t="shared" si="636"/>
        <v>0</v>
      </c>
      <c r="R453" s="88">
        <f t="shared" si="636"/>
        <v>124020</v>
      </c>
      <c r="S453" s="88">
        <f t="shared" si="636"/>
        <v>0</v>
      </c>
      <c r="T453" s="88">
        <f t="shared" si="636"/>
        <v>124020</v>
      </c>
    </row>
    <row r="454" spans="1:20" s="1" customFormat="1" ht="12.75" hidden="1" customHeight="1" x14ac:dyDescent="0.25">
      <c r="A454" s="224" t="s">
        <v>286</v>
      </c>
      <c r="B454" s="224"/>
      <c r="C454" s="45" t="s">
        <v>232</v>
      </c>
      <c r="D454" s="45" t="s">
        <v>610</v>
      </c>
      <c r="E454" s="145">
        <v>853</v>
      </c>
      <c r="F454" s="45" t="s">
        <v>467</v>
      </c>
      <c r="G454" s="45" t="s">
        <v>253</v>
      </c>
      <c r="H454" s="45" t="s">
        <v>287</v>
      </c>
      <c r="I454" s="45"/>
      <c r="J454" s="41">
        <f>J455+J462</f>
        <v>260600</v>
      </c>
      <c r="K454" s="41">
        <f t="shared" ref="K454" si="637">K455+K462</f>
        <v>-136580</v>
      </c>
      <c r="L454" s="41">
        <f>L455+L462</f>
        <v>124020</v>
      </c>
      <c r="M454" s="41"/>
      <c r="N454" s="41">
        <f>N455+N462</f>
        <v>124020</v>
      </c>
      <c r="O454" s="41"/>
      <c r="P454" s="41">
        <f>P455+P462</f>
        <v>124020</v>
      </c>
      <c r="Q454" s="41"/>
      <c r="R454" s="41">
        <f>R455+R462</f>
        <v>124020</v>
      </c>
      <c r="S454" s="41"/>
      <c r="T454" s="41">
        <f>T455+T462</f>
        <v>124020</v>
      </c>
    </row>
    <row r="455" spans="1:20" s="1" customFormat="1" ht="12.75" hidden="1" customHeight="1" x14ac:dyDescent="0.25">
      <c r="A455" s="224" t="s">
        <v>288</v>
      </c>
      <c r="B455" s="224"/>
      <c r="C455" s="45" t="s">
        <v>232</v>
      </c>
      <c r="D455" s="45" t="s">
        <v>610</v>
      </c>
      <c r="E455" s="145">
        <v>853</v>
      </c>
      <c r="F455" s="70" t="s">
        <v>467</v>
      </c>
      <c r="G455" s="70" t="s">
        <v>253</v>
      </c>
      <c r="H455" s="70" t="s">
        <v>289</v>
      </c>
      <c r="I455" s="70"/>
      <c r="J455" s="71">
        <f>J456+J459</f>
        <v>127200</v>
      </c>
      <c r="K455" s="71">
        <f t="shared" ref="K455" si="638">K456+K459</f>
        <v>-3180</v>
      </c>
      <c r="L455" s="71">
        <f>L456+L459</f>
        <v>124020</v>
      </c>
      <c r="M455" s="71"/>
      <c r="N455" s="71">
        <f t="shared" ref="N455:P455" si="639">N456+N459</f>
        <v>124020</v>
      </c>
      <c r="O455" s="71"/>
      <c r="P455" s="71">
        <f t="shared" si="639"/>
        <v>124020</v>
      </c>
      <c r="Q455" s="71"/>
      <c r="R455" s="71">
        <f t="shared" ref="R455:T455" si="640">R456+R459</f>
        <v>124020</v>
      </c>
      <c r="S455" s="71"/>
      <c r="T455" s="71">
        <f t="shared" si="640"/>
        <v>124020</v>
      </c>
    </row>
    <row r="456" spans="1:20" s="1" customFormat="1" ht="12.75" hidden="1" customHeight="1" x14ac:dyDescent="0.25">
      <c r="A456" s="224" t="s">
        <v>483</v>
      </c>
      <c r="B456" s="224"/>
      <c r="C456" s="45" t="s">
        <v>232</v>
      </c>
      <c r="D456" s="45" t="s">
        <v>610</v>
      </c>
      <c r="E456" s="107">
        <v>853</v>
      </c>
      <c r="F456" s="70" t="s">
        <v>467</v>
      </c>
      <c r="G456" s="70" t="s">
        <v>253</v>
      </c>
      <c r="H456" s="70" t="s">
        <v>484</v>
      </c>
      <c r="I456" s="70"/>
      <c r="J456" s="71">
        <f>J458</f>
        <v>3180</v>
      </c>
      <c r="K456" s="71">
        <f t="shared" ref="K456:T456" si="641">K458</f>
        <v>-3180</v>
      </c>
      <c r="L456" s="71">
        <f t="shared" si="641"/>
        <v>0</v>
      </c>
      <c r="M456" s="71">
        <f t="shared" si="641"/>
        <v>0</v>
      </c>
      <c r="N456" s="71">
        <f t="shared" si="641"/>
        <v>0</v>
      </c>
      <c r="O456" s="71">
        <f t="shared" si="641"/>
        <v>0</v>
      </c>
      <c r="P456" s="71">
        <f t="shared" si="641"/>
        <v>0</v>
      </c>
      <c r="Q456" s="71">
        <f t="shared" si="641"/>
        <v>0</v>
      </c>
      <c r="R456" s="71">
        <f t="shared" si="641"/>
        <v>0</v>
      </c>
      <c r="S456" s="71">
        <f t="shared" si="641"/>
        <v>0</v>
      </c>
      <c r="T456" s="71">
        <f t="shared" si="641"/>
        <v>0</v>
      </c>
    </row>
    <row r="457" spans="1:20" s="1" customFormat="1" ht="12.75" hidden="1" customHeight="1" x14ac:dyDescent="0.25">
      <c r="A457" s="72"/>
      <c r="B457" s="154" t="s">
        <v>286</v>
      </c>
      <c r="C457" s="45" t="s">
        <v>232</v>
      </c>
      <c r="D457" s="45" t="s">
        <v>610</v>
      </c>
      <c r="E457" s="107">
        <v>853</v>
      </c>
      <c r="F457" s="70" t="s">
        <v>467</v>
      </c>
      <c r="G457" s="70" t="s">
        <v>253</v>
      </c>
      <c r="H457" s="70" t="s">
        <v>484</v>
      </c>
      <c r="I457" s="70" t="s">
        <v>294</v>
      </c>
      <c r="J457" s="71">
        <f>J458</f>
        <v>3180</v>
      </c>
      <c r="K457" s="71">
        <f t="shared" ref="K457:T457" si="642">K458</f>
        <v>-3180</v>
      </c>
      <c r="L457" s="71">
        <f t="shared" si="642"/>
        <v>0</v>
      </c>
      <c r="M457" s="71">
        <f t="shared" si="642"/>
        <v>0</v>
      </c>
      <c r="N457" s="71">
        <f t="shared" si="642"/>
        <v>0</v>
      </c>
      <c r="O457" s="71">
        <f t="shared" si="642"/>
        <v>0</v>
      </c>
      <c r="P457" s="71">
        <f t="shared" si="642"/>
        <v>0</v>
      </c>
      <c r="Q457" s="71">
        <f t="shared" si="642"/>
        <v>0</v>
      </c>
      <c r="R457" s="71">
        <f t="shared" si="642"/>
        <v>0</v>
      </c>
      <c r="S457" s="71">
        <f t="shared" si="642"/>
        <v>0</v>
      </c>
      <c r="T457" s="71">
        <f t="shared" si="642"/>
        <v>0</v>
      </c>
    </row>
    <row r="458" spans="1:20" s="1" customFormat="1" ht="12.75" hidden="1" customHeight="1" x14ac:dyDescent="0.25">
      <c r="A458" s="78"/>
      <c r="B458" s="154" t="s">
        <v>295</v>
      </c>
      <c r="C458" s="45" t="s">
        <v>232</v>
      </c>
      <c r="D458" s="45" t="s">
        <v>610</v>
      </c>
      <c r="E458" s="107">
        <v>853</v>
      </c>
      <c r="F458" s="70" t="s">
        <v>467</v>
      </c>
      <c r="G458" s="70" t="s">
        <v>253</v>
      </c>
      <c r="H458" s="70" t="s">
        <v>484</v>
      </c>
      <c r="I458" s="70" t="s">
        <v>296</v>
      </c>
      <c r="J458" s="71">
        <v>3180</v>
      </c>
      <c r="K458" s="71">
        <v>-3180</v>
      </c>
      <c r="L458" s="71">
        <f t="shared" si="631"/>
        <v>0</v>
      </c>
      <c r="M458" s="71"/>
      <c r="N458" s="71">
        <f t="shared" ref="N458" si="643">L458+M458</f>
        <v>0</v>
      </c>
      <c r="O458" s="71"/>
      <c r="P458" s="71">
        <f t="shared" ref="P458" si="644">N458+O458</f>
        <v>0</v>
      </c>
      <c r="Q458" s="71"/>
      <c r="R458" s="71">
        <f t="shared" ref="R458" si="645">P458+Q458</f>
        <v>0</v>
      </c>
      <c r="S458" s="71"/>
      <c r="T458" s="71">
        <f t="shared" ref="T458" si="646">R458+S458</f>
        <v>0</v>
      </c>
    </row>
    <row r="459" spans="1:20" s="1" customFormat="1" hidden="1" x14ac:dyDescent="0.25">
      <c r="A459" s="224" t="s">
        <v>494</v>
      </c>
      <c r="B459" s="224"/>
      <c r="C459" s="45" t="s">
        <v>232</v>
      </c>
      <c r="D459" s="45" t="s">
        <v>610</v>
      </c>
      <c r="E459" s="145">
        <v>853</v>
      </c>
      <c r="F459" s="70" t="s">
        <v>467</v>
      </c>
      <c r="G459" s="70" t="s">
        <v>253</v>
      </c>
      <c r="H459" s="70" t="s">
        <v>495</v>
      </c>
      <c r="I459" s="70"/>
      <c r="J459" s="71">
        <f t="shared" ref="J459:T460" si="647">J460</f>
        <v>124020</v>
      </c>
      <c r="K459" s="71">
        <f t="shared" si="647"/>
        <v>0</v>
      </c>
      <c r="L459" s="71">
        <f t="shared" si="647"/>
        <v>124020</v>
      </c>
      <c r="M459" s="71">
        <f t="shared" si="647"/>
        <v>0</v>
      </c>
      <c r="N459" s="71">
        <f t="shared" si="647"/>
        <v>124020</v>
      </c>
      <c r="O459" s="71">
        <f t="shared" si="647"/>
        <v>0</v>
      </c>
      <c r="P459" s="71">
        <f t="shared" si="647"/>
        <v>124020</v>
      </c>
      <c r="Q459" s="71">
        <f t="shared" si="647"/>
        <v>0</v>
      </c>
      <c r="R459" s="71">
        <f t="shared" si="647"/>
        <v>124020</v>
      </c>
      <c r="S459" s="71">
        <f t="shared" si="647"/>
        <v>0</v>
      </c>
      <c r="T459" s="71">
        <f t="shared" si="647"/>
        <v>124020</v>
      </c>
    </row>
    <row r="460" spans="1:20" s="1" customFormat="1" hidden="1" x14ac:dyDescent="0.25">
      <c r="A460" s="154"/>
      <c r="B460" s="154" t="s">
        <v>286</v>
      </c>
      <c r="C460" s="45" t="s">
        <v>232</v>
      </c>
      <c r="D460" s="45" t="s">
        <v>610</v>
      </c>
      <c r="E460" s="145">
        <v>853</v>
      </c>
      <c r="F460" s="70" t="s">
        <v>467</v>
      </c>
      <c r="G460" s="70" t="s">
        <v>253</v>
      </c>
      <c r="H460" s="70" t="s">
        <v>495</v>
      </c>
      <c r="I460" s="70" t="s">
        <v>294</v>
      </c>
      <c r="J460" s="71">
        <f>J461</f>
        <v>124020</v>
      </c>
      <c r="K460" s="71">
        <f t="shared" si="647"/>
        <v>0</v>
      </c>
      <c r="L460" s="71">
        <f t="shared" si="647"/>
        <v>124020</v>
      </c>
      <c r="M460" s="71">
        <f t="shared" si="647"/>
        <v>0</v>
      </c>
      <c r="N460" s="71">
        <f t="shared" si="647"/>
        <v>124020</v>
      </c>
      <c r="O460" s="71">
        <f t="shared" si="647"/>
        <v>0</v>
      </c>
      <c r="P460" s="71">
        <f t="shared" si="647"/>
        <v>124020</v>
      </c>
      <c r="Q460" s="71">
        <f t="shared" si="647"/>
        <v>0</v>
      </c>
      <c r="R460" s="71">
        <f t="shared" si="647"/>
        <v>124020</v>
      </c>
      <c r="S460" s="71">
        <f t="shared" si="647"/>
        <v>0</v>
      </c>
      <c r="T460" s="71">
        <f t="shared" si="647"/>
        <v>124020</v>
      </c>
    </row>
    <row r="461" spans="1:20" s="1" customFormat="1" hidden="1" x14ac:dyDescent="0.25">
      <c r="A461" s="154"/>
      <c r="B461" s="154" t="s">
        <v>295</v>
      </c>
      <c r="C461" s="45" t="s">
        <v>232</v>
      </c>
      <c r="D461" s="45" t="s">
        <v>610</v>
      </c>
      <c r="E461" s="145">
        <v>853</v>
      </c>
      <c r="F461" s="70" t="s">
        <v>467</v>
      </c>
      <c r="G461" s="70" t="s">
        <v>253</v>
      </c>
      <c r="H461" s="70" t="s">
        <v>495</v>
      </c>
      <c r="I461" s="70" t="s">
        <v>296</v>
      </c>
      <c r="J461" s="71">
        <v>124020</v>
      </c>
      <c r="K461" s="71"/>
      <c r="L461" s="71">
        <f t="shared" si="631"/>
        <v>124020</v>
      </c>
      <c r="M461" s="71"/>
      <c r="N461" s="71">
        <f t="shared" ref="N461" si="648">L461+M461</f>
        <v>124020</v>
      </c>
      <c r="O461" s="71"/>
      <c r="P461" s="71">
        <f t="shared" ref="P461" si="649">N461+O461</f>
        <v>124020</v>
      </c>
      <c r="Q461" s="71"/>
      <c r="R461" s="71">
        <f t="shared" ref="R461" si="650">P461+Q461</f>
        <v>124020</v>
      </c>
      <c r="S461" s="71"/>
      <c r="T461" s="71">
        <f t="shared" ref="T461" si="651">R461+S461</f>
        <v>124020</v>
      </c>
    </row>
    <row r="462" spans="1:20" s="1" customFormat="1" ht="12.75" hidden="1" customHeight="1" x14ac:dyDescent="0.25">
      <c r="A462" s="206" t="s">
        <v>496</v>
      </c>
      <c r="B462" s="207"/>
      <c r="C462" s="45" t="s">
        <v>232</v>
      </c>
      <c r="D462" s="45" t="s">
        <v>610</v>
      </c>
      <c r="E462" s="145">
        <v>853</v>
      </c>
      <c r="F462" s="70" t="s">
        <v>467</v>
      </c>
      <c r="G462" s="70" t="s">
        <v>253</v>
      </c>
      <c r="H462" s="70" t="s">
        <v>497</v>
      </c>
      <c r="I462" s="70"/>
      <c r="J462" s="71">
        <f t="shared" ref="J462:T464" si="652">J463</f>
        <v>133400</v>
      </c>
      <c r="K462" s="71">
        <f t="shared" si="652"/>
        <v>-133400</v>
      </c>
      <c r="L462" s="71">
        <f t="shared" si="652"/>
        <v>0</v>
      </c>
      <c r="M462" s="71">
        <f t="shared" si="652"/>
        <v>0</v>
      </c>
      <c r="N462" s="71">
        <f t="shared" si="652"/>
        <v>0</v>
      </c>
      <c r="O462" s="71">
        <f t="shared" si="652"/>
        <v>0</v>
      </c>
      <c r="P462" s="71">
        <f t="shared" si="652"/>
        <v>0</v>
      </c>
      <c r="Q462" s="71">
        <f t="shared" si="652"/>
        <v>0</v>
      </c>
      <c r="R462" s="71">
        <f t="shared" si="652"/>
        <v>0</v>
      </c>
      <c r="S462" s="71">
        <f t="shared" si="652"/>
        <v>0</v>
      </c>
      <c r="T462" s="71">
        <f t="shared" si="652"/>
        <v>0</v>
      </c>
    </row>
    <row r="463" spans="1:20" s="1" customFormat="1" ht="12.75" hidden="1" customHeight="1" x14ac:dyDescent="0.25">
      <c r="A463" s="206" t="s">
        <v>498</v>
      </c>
      <c r="B463" s="207"/>
      <c r="C463" s="45" t="s">
        <v>232</v>
      </c>
      <c r="D463" s="45" t="s">
        <v>610</v>
      </c>
      <c r="E463" s="145">
        <v>853</v>
      </c>
      <c r="F463" s="70" t="s">
        <v>467</v>
      </c>
      <c r="G463" s="70" t="s">
        <v>253</v>
      </c>
      <c r="H463" s="70" t="s">
        <v>499</v>
      </c>
      <c r="I463" s="70"/>
      <c r="J463" s="71">
        <f t="shared" si="652"/>
        <v>133400</v>
      </c>
      <c r="K463" s="71">
        <f t="shared" si="652"/>
        <v>-133400</v>
      </c>
      <c r="L463" s="71">
        <f t="shared" si="652"/>
        <v>0</v>
      </c>
      <c r="M463" s="71">
        <f t="shared" si="652"/>
        <v>0</v>
      </c>
      <c r="N463" s="71">
        <f t="shared" si="652"/>
        <v>0</v>
      </c>
      <c r="O463" s="71">
        <f t="shared" si="652"/>
        <v>0</v>
      </c>
      <c r="P463" s="71">
        <f t="shared" si="652"/>
        <v>0</v>
      </c>
      <c r="Q463" s="71">
        <f t="shared" si="652"/>
        <v>0</v>
      </c>
      <c r="R463" s="71">
        <f t="shared" si="652"/>
        <v>0</v>
      </c>
      <c r="S463" s="71">
        <f t="shared" si="652"/>
        <v>0</v>
      </c>
      <c r="T463" s="71">
        <f t="shared" si="652"/>
        <v>0</v>
      </c>
    </row>
    <row r="464" spans="1:20" s="1" customFormat="1" ht="12.75" hidden="1" customHeight="1" x14ac:dyDescent="0.25">
      <c r="A464" s="154"/>
      <c r="B464" s="154" t="s">
        <v>286</v>
      </c>
      <c r="C464" s="45" t="s">
        <v>232</v>
      </c>
      <c r="D464" s="45" t="s">
        <v>610</v>
      </c>
      <c r="E464" s="145">
        <v>853</v>
      </c>
      <c r="F464" s="70" t="s">
        <v>467</v>
      </c>
      <c r="G464" s="70" t="s">
        <v>253</v>
      </c>
      <c r="H464" s="70" t="s">
        <v>499</v>
      </c>
      <c r="I464" s="70" t="s">
        <v>294</v>
      </c>
      <c r="J464" s="71">
        <f t="shared" si="652"/>
        <v>133400</v>
      </c>
      <c r="K464" s="71">
        <f t="shared" si="652"/>
        <v>-133400</v>
      </c>
      <c r="L464" s="71">
        <f t="shared" si="652"/>
        <v>0</v>
      </c>
      <c r="M464" s="71">
        <f t="shared" si="652"/>
        <v>0</v>
      </c>
      <c r="N464" s="71">
        <f t="shared" si="652"/>
        <v>0</v>
      </c>
      <c r="O464" s="71">
        <f t="shared" si="652"/>
        <v>0</v>
      </c>
      <c r="P464" s="71">
        <f t="shared" si="652"/>
        <v>0</v>
      </c>
      <c r="Q464" s="71">
        <f t="shared" si="652"/>
        <v>0</v>
      </c>
      <c r="R464" s="71">
        <f t="shared" si="652"/>
        <v>0</v>
      </c>
      <c r="S464" s="71">
        <f t="shared" si="652"/>
        <v>0</v>
      </c>
      <c r="T464" s="71">
        <f t="shared" si="652"/>
        <v>0</v>
      </c>
    </row>
    <row r="465" spans="1:20" s="1" customFormat="1" hidden="1" x14ac:dyDescent="0.25">
      <c r="A465" s="72"/>
      <c r="B465" s="154" t="s">
        <v>295</v>
      </c>
      <c r="C465" s="45" t="s">
        <v>232</v>
      </c>
      <c r="D465" s="45" t="s">
        <v>610</v>
      </c>
      <c r="E465" s="145">
        <v>853</v>
      </c>
      <c r="F465" s="70" t="s">
        <v>467</v>
      </c>
      <c r="G465" s="70" t="s">
        <v>253</v>
      </c>
      <c r="H465" s="70" t="s">
        <v>499</v>
      </c>
      <c r="I465" s="70" t="s">
        <v>296</v>
      </c>
      <c r="J465" s="71">
        <v>133400</v>
      </c>
      <c r="K465" s="71">
        <v>-133400</v>
      </c>
      <c r="L465" s="71">
        <f t="shared" si="631"/>
        <v>0</v>
      </c>
      <c r="M465" s="71"/>
      <c r="N465" s="71">
        <f t="shared" ref="N465" si="653">L465+M465</f>
        <v>0</v>
      </c>
      <c r="O465" s="71"/>
      <c r="P465" s="71">
        <f t="shared" ref="P465" si="654">N465+O465</f>
        <v>0</v>
      </c>
      <c r="Q465" s="71"/>
      <c r="R465" s="71">
        <f t="shared" ref="R465" si="655">P465+Q465</f>
        <v>0</v>
      </c>
      <c r="S465" s="71"/>
      <c r="T465" s="71">
        <f t="shared" ref="T465" si="656">R465+S465</f>
        <v>0</v>
      </c>
    </row>
    <row r="466" spans="1:20" s="1" customFormat="1" hidden="1" x14ac:dyDescent="0.25">
      <c r="A466" s="226" t="s">
        <v>557</v>
      </c>
      <c r="B466" s="226"/>
      <c r="C466" s="45" t="s">
        <v>232</v>
      </c>
      <c r="D466" s="45" t="s">
        <v>610</v>
      </c>
      <c r="E466" s="145">
        <v>853</v>
      </c>
      <c r="F466" s="90" t="s">
        <v>558</v>
      </c>
      <c r="G466" s="90"/>
      <c r="H466" s="90"/>
      <c r="I466" s="90"/>
      <c r="J466" s="91">
        <f>J467+J473</f>
        <v>22471000</v>
      </c>
      <c r="K466" s="91">
        <f t="shared" ref="K466:T466" si="657">K467+K473</f>
        <v>0</v>
      </c>
      <c r="L466" s="91">
        <f t="shared" si="657"/>
        <v>22471000</v>
      </c>
      <c r="M466" s="91">
        <f t="shared" si="657"/>
        <v>0</v>
      </c>
      <c r="N466" s="91">
        <f t="shared" si="657"/>
        <v>22471000</v>
      </c>
      <c r="O466" s="91">
        <f t="shared" si="657"/>
        <v>0</v>
      </c>
      <c r="P466" s="91">
        <f t="shared" si="657"/>
        <v>22471000</v>
      </c>
      <c r="Q466" s="91">
        <f t="shared" si="657"/>
        <v>0</v>
      </c>
      <c r="R466" s="91">
        <f t="shared" si="657"/>
        <v>22471000</v>
      </c>
      <c r="S466" s="91">
        <f t="shared" si="657"/>
        <v>0</v>
      </c>
      <c r="T466" s="91">
        <f t="shared" si="657"/>
        <v>22471000</v>
      </c>
    </row>
    <row r="467" spans="1:20" s="1" customFormat="1" hidden="1" x14ac:dyDescent="0.25">
      <c r="A467" s="228" t="s">
        <v>559</v>
      </c>
      <c r="B467" s="228"/>
      <c r="C467" s="45" t="s">
        <v>232</v>
      </c>
      <c r="D467" s="45" t="s">
        <v>610</v>
      </c>
      <c r="E467" s="145">
        <v>853</v>
      </c>
      <c r="F467" s="85" t="s">
        <v>558</v>
      </c>
      <c r="G467" s="85" t="s">
        <v>230</v>
      </c>
      <c r="H467" s="92"/>
      <c r="I467" s="85"/>
      <c r="J467" s="93">
        <f t="shared" ref="J467:T471" si="658">J468</f>
        <v>8781000</v>
      </c>
      <c r="K467" s="93">
        <f t="shared" si="658"/>
        <v>0</v>
      </c>
      <c r="L467" s="93">
        <f t="shared" si="658"/>
        <v>8781000</v>
      </c>
      <c r="M467" s="93">
        <f t="shared" si="658"/>
        <v>0</v>
      </c>
      <c r="N467" s="93">
        <f t="shared" si="658"/>
        <v>8781000</v>
      </c>
      <c r="O467" s="93">
        <f t="shared" si="658"/>
        <v>0</v>
      </c>
      <c r="P467" s="93">
        <f t="shared" si="658"/>
        <v>8781000</v>
      </c>
      <c r="Q467" s="93">
        <f t="shared" si="658"/>
        <v>0</v>
      </c>
      <c r="R467" s="93">
        <f t="shared" si="658"/>
        <v>8781000</v>
      </c>
      <c r="S467" s="93">
        <f t="shared" si="658"/>
        <v>0</v>
      </c>
      <c r="T467" s="93">
        <f t="shared" si="658"/>
        <v>8781000</v>
      </c>
    </row>
    <row r="468" spans="1:20" s="1" customFormat="1" ht="12.75" hidden="1" customHeight="1" x14ac:dyDescent="0.25">
      <c r="A468" s="224" t="s">
        <v>286</v>
      </c>
      <c r="B468" s="224"/>
      <c r="C468" s="45" t="s">
        <v>232</v>
      </c>
      <c r="D468" s="45" t="s">
        <v>610</v>
      </c>
      <c r="E468" s="145">
        <v>853</v>
      </c>
      <c r="F468" s="70" t="s">
        <v>558</v>
      </c>
      <c r="G468" s="70" t="s">
        <v>230</v>
      </c>
      <c r="H468" s="70" t="s">
        <v>287</v>
      </c>
      <c r="I468" s="70"/>
      <c r="J468" s="71">
        <f t="shared" si="658"/>
        <v>8781000</v>
      </c>
      <c r="K468" s="71">
        <f t="shared" si="658"/>
        <v>0</v>
      </c>
      <c r="L468" s="71">
        <f t="shared" si="658"/>
        <v>8781000</v>
      </c>
      <c r="M468" s="71">
        <f t="shared" si="658"/>
        <v>0</v>
      </c>
      <c r="N468" s="71">
        <f t="shared" si="658"/>
        <v>8781000</v>
      </c>
      <c r="O468" s="71">
        <f t="shared" si="658"/>
        <v>0</v>
      </c>
      <c r="P468" s="71">
        <f t="shared" si="658"/>
        <v>8781000</v>
      </c>
      <c r="Q468" s="71">
        <f t="shared" si="658"/>
        <v>0</v>
      </c>
      <c r="R468" s="71">
        <f t="shared" si="658"/>
        <v>8781000</v>
      </c>
      <c r="S468" s="71">
        <f t="shared" si="658"/>
        <v>0</v>
      </c>
      <c r="T468" s="71">
        <f t="shared" si="658"/>
        <v>8781000</v>
      </c>
    </row>
    <row r="469" spans="1:20" s="1" customFormat="1" ht="12.75" hidden="1" customHeight="1" x14ac:dyDescent="0.25">
      <c r="A469" s="224" t="s">
        <v>288</v>
      </c>
      <c r="B469" s="224"/>
      <c r="C469" s="45" t="s">
        <v>232</v>
      </c>
      <c r="D469" s="45" t="s">
        <v>610</v>
      </c>
      <c r="E469" s="145">
        <v>853</v>
      </c>
      <c r="F469" s="70" t="s">
        <v>558</v>
      </c>
      <c r="G469" s="70" t="s">
        <v>230</v>
      </c>
      <c r="H469" s="70" t="s">
        <v>289</v>
      </c>
      <c r="I469" s="70"/>
      <c r="J469" s="71">
        <f t="shared" si="658"/>
        <v>8781000</v>
      </c>
      <c r="K469" s="71">
        <f t="shared" si="658"/>
        <v>0</v>
      </c>
      <c r="L469" s="71">
        <f t="shared" si="658"/>
        <v>8781000</v>
      </c>
      <c r="M469" s="71">
        <f t="shared" si="658"/>
        <v>0</v>
      </c>
      <c r="N469" s="71">
        <f t="shared" si="658"/>
        <v>8781000</v>
      </c>
      <c r="O469" s="71">
        <f t="shared" si="658"/>
        <v>0</v>
      </c>
      <c r="P469" s="71">
        <f t="shared" si="658"/>
        <v>8781000</v>
      </c>
      <c r="Q469" s="71">
        <f t="shared" si="658"/>
        <v>0</v>
      </c>
      <c r="R469" s="71">
        <f t="shared" si="658"/>
        <v>8781000</v>
      </c>
      <c r="S469" s="71">
        <f t="shared" si="658"/>
        <v>0</v>
      </c>
      <c r="T469" s="71">
        <f t="shared" si="658"/>
        <v>8781000</v>
      </c>
    </row>
    <row r="470" spans="1:20" s="1" customFormat="1" ht="12.75" hidden="1" customHeight="1" x14ac:dyDescent="0.25">
      <c r="A470" s="225" t="s">
        <v>560</v>
      </c>
      <c r="B470" s="225"/>
      <c r="C470" s="45" t="s">
        <v>232</v>
      </c>
      <c r="D470" s="45" t="s">
        <v>610</v>
      </c>
      <c r="E470" s="145">
        <v>853</v>
      </c>
      <c r="F470" s="70" t="s">
        <v>558</v>
      </c>
      <c r="G470" s="70" t="s">
        <v>230</v>
      </c>
      <c r="H470" s="70" t="s">
        <v>561</v>
      </c>
      <c r="I470" s="70"/>
      <c r="J470" s="71">
        <f t="shared" si="658"/>
        <v>8781000</v>
      </c>
      <c r="K470" s="71">
        <f t="shared" si="658"/>
        <v>0</v>
      </c>
      <c r="L470" s="71">
        <f t="shared" si="658"/>
        <v>8781000</v>
      </c>
      <c r="M470" s="71">
        <f t="shared" si="658"/>
        <v>0</v>
      </c>
      <c r="N470" s="71">
        <f t="shared" si="658"/>
        <v>8781000</v>
      </c>
      <c r="O470" s="71">
        <f t="shared" si="658"/>
        <v>0</v>
      </c>
      <c r="P470" s="71">
        <f t="shared" si="658"/>
        <v>8781000</v>
      </c>
      <c r="Q470" s="71">
        <f t="shared" si="658"/>
        <v>0</v>
      </c>
      <c r="R470" s="71">
        <f t="shared" si="658"/>
        <v>8781000</v>
      </c>
      <c r="S470" s="71">
        <f t="shared" si="658"/>
        <v>0</v>
      </c>
      <c r="T470" s="71">
        <f t="shared" si="658"/>
        <v>8781000</v>
      </c>
    </row>
    <row r="471" spans="1:20" s="1" customFormat="1" hidden="1" x14ac:dyDescent="0.25">
      <c r="A471" s="72"/>
      <c r="B471" s="160" t="s">
        <v>286</v>
      </c>
      <c r="C471" s="45" t="s">
        <v>232</v>
      </c>
      <c r="D471" s="45" t="s">
        <v>610</v>
      </c>
      <c r="E471" s="145">
        <v>853</v>
      </c>
      <c r="F471" s="70" t="s">
        <v>558</v>
      </c>
      <c r="G471" s="70" t="s">
        <v>230</v>
      </c>
      <c r="H471" s="70" t="s">
        <v>561</v>
      </c>
      <c r="I471" s="70" t="s">
        <v>294</v>
      </c>
      <c r="J471" s="71">
        <f t="shared" si="658"/>
        <v>8781000</v>
      </c>
      <c r="K471" s="71">
        <f t="shared" si="658"/>
        <v>0</v>
      </c>
      <c r="L471" s="71">
        <f t="shared" si="658"/>
        <v>8781000</v>
      </c>
      <c r="M471" s="71">
        <f t="shared" si="658"/>
        <v>0</v>
      </c>
      <c r="N471" s="71">
        <f t="shared" si="658"/>
        <v>8781000</v>
      </c>
      <c r="O471" s="71">
        <f t="shared" si="658"/>
        <v>0</v>
      </c>
      <c r="P471" s="71">
        <f t="shared" si="658"/>
        <v>8781000</v>
      </c>
      <c r="Q471" s="71">
        <f t="shared" si="658"/>
        <v>0</v>
      </c>
      <c r="R471" s="71">
        <f t="shared" si="658"/>
        <v>8781000</v>
      </c>
      <c r="S471" s="71">
        <f t="shared" si="658"/>
        <v>0</v>
      </c>
      <c r="T471" s="71">
        <f t="shared" si="658"/>
        <v>8781000</v>
      </c>
    </row>
    <row r="472" spans="1:20" s="1" customFormat="1" hidden="1" x14ac:dyDescent="0.25">
      <c r="A472" s="72"/>
      <c r="B472" s="154" t="s">
        <v>219</v>
      </c>
      <c r="C472" s="45" t="s">
        <v>232</v>
      </c>
      <c r="D472" s="45" t="s">
        <v>610</v>
      </c>
      <c r="E472" s="145">
        <v>853</v>
      </c>
      <c r="F472" s="70" t="s">
        <v>558</v>
      </c>
      <c r="G472" s="70" t="s">
        <v>230</v>
      </c>
      <c r="H472" s="70" t="s">
        <v>561</v>
      </c>
      <c r="I472" s="70" t="s">
        <v>562</v>
      </c>
      <c r="J472" s="71">
        <v>8781000</v>
      </c>
      <c r="K472" s="71"/>
      <c r="L472" s="71">
        <f t="shared" si="631"/>
        <v>8781000</v>
      </c>
      <c r="M472" s="71"/>
      <c r="N472" s="71">
        <f t="shared" ref="N472" si="659">L472+M472</f>
        <v>8781000</v>
      </c>
      <c r="O472" s="71"/>
      <c r="P472" s="71">
        <f t="shared" ref="P472" si="660">N472+O472</f>
        <v>8781000</v>
      </c>
      <c r="Q472" s="71"/>
      <c r="R472" s="71">
        <f t="shared" ref="R472" si="661">P472+Q472</f>
        <v>8781000</v>
      </c>
      <c r="S472" s="71"/>
      <c r="T472" s="71">
        <f t="shared" ref="T472" si="662">R472+S472</f>
        <v>8781000</v>
      </c>
    </row>
    <row r="473" spans="1:20" s="1" customFormat="1" ht="12.75" hidden="1" customHeight="1" x14ac:dyDescent="0.25">
      <c r="A473" s="238" t="s">
        <v>563</v>
      </c>
      <c r="B473" s="238"/>
      <c r="C473" s="45" t="s">
        <v>232</v>
      </c>
      <c r="D473" s="45" t="s">
        <v>610</v>
      </c>
      <c r="E473" s="145">
        <v>853</v>
      </c>
      <c r="F473" s="67" t="s">
        <v>558</v>
      </c>
      <c r="G473" s="67" t="s">
        <v>302</v>
      </c>
      <c r="H473" s="67"/>
      <c r="I473" s="67"/>
      <c r="J473" s="68">
        <f t="shared" ref="J473:T477" si="663">J474</f>
        <v>13690000</v>
      </c>
      <c r="K473" s="68">
        <f t="shared" si="663"/>
        <v>0</v>
      </c>
      <c r="L473" s="68">
        <f t="shared" si="663"/>
        <v>13690000</v>
      </c>
      <c r="M473" s="68">
        <f t="shared" si="663"/>
        <v>0</v>
      </c>
      <c r="N473" s="68">
        <f t="shared" si="663"/>
        <v>13690000</v>
      </c>
      <c r="O473" s="68">
        <f t="shared" si="663"/>
        <v>0</v>
      </c>
      <c r="P473" s="68">
        <f t="shared" si="663"/>
        <v>13690000</v>
      </c>
      <c r="Q473" s="68">
        <f t="shared" si="663"/>
        <v>0</v>
      </c>
      <c r="R473" s="68">
        <f t="shared" si="663"/>
        <v>13690000</v>
      </c>
      <c r="S473" s="68">
        <f t="shared" si="663"/>
        <v>0</v>
      </c>
      <c r="T473" s="68">
        <f t="shared" si="663"/>
        <v>13690000</v>
      </c>
    </row>
    <row r="474" spans="1:20" s="89" customFormat="1" ht="12.75" hidden="1" customHeight="1" x14ac:dyDescent="0.25">
      <c r="A474" s="224" t="s">
        <v>286</v>
      </c>
      <c r="B474" s="224"/>
      <c r="C474" s="45" t="s">
        <v>232</v>
      </c>
      <c r="D474" s="45" t="s">
        <v>610</v>
      </c>
      <c r="E474" s="145">
        <v>853</v>
      </c>
      <c r="F474" s="70" t="s">
        <v>558</v>
      </c>
      <c r="G474" s="70" t="s">
        <v>302</v>
      </c>
      <c r="H474" s="70" t="s">
        <v>287</v>
      </c>
      <c r="I474" s="70"/>
      <c r="J474" s="71">
        <f t="shared" si="663"/>
        <v>13690000</v>
      </c>
      <c r="K474" s="71">
        <f t="shared" si="663"/>
        <v>0</v>
      </c>
      <c r="L474" s="71">
        <f t="shared" si="663"/>
        <v>13690000</v>
      </c>
      <c r="M474" s="71">
        <f t="shared" si="663"/>
        <v>0</v>
      </c>
      <c r="N474" s="71">
        <f t="shared" si="663"/>
        <v>13690000</v>
      </c>
      <c r="O474" s="71">
        <f t="shared" si="663"/>
        <v>0</v>
      </c>
      <c r="P474" s="71">
        <f t="shared" si="663"/>
        <v>13690000</v>
      </c>
      <c r="Q474" s="71">
        <f t="shared" si="663"/>
        <v>0</v>
      </c>
      <c r="R474" s="71">
        <f t="shared" si="663"/>
        <v>13690000</v>
      </c>
      <c r="S474" s="71">
        <f t="shared" si="663"/>
        <v>0</v>
      </c>
      <c r="T474" s="71">
        <f t="shared" si="663"/>
        <v>13690000</v>
      </c>
    </row>
    <row r="475" spans="1:20" s="69" customFormat="1" ht="12.75" hidden="1" customHeight="1" x14ac:dyDescent="0.25">
      <c r="A475" s="224" t="s">
        <v>288</v>
      </c>
      <c r="B475" s="224"/>
      <c r="C475" s="45" t="s">
        <v>232</v>
      </c>
      <c r="D475" s="45" t="s">
        <v>610</v>
      </c>
      <c r="E475" s="145">
        <v>853</v>
      </c>
      <c r="F475" s="70" t="s">
        <v>558</v>
      </c>
      <c r="G475" s="70" t="s">
        <v>302</v>
      </c>
      <c r="H475" s="70" t="s">
        <v>289</v>
      </c>
      <c r="I475" s="70"/>
      <c r="J475" s="71">
        <f t="shared" si="663"/>
        <v>13690000</v>
      </c>
      <c r="K475" s="71">
        <f t="shared" si="663"/>
        <v>0</v>
      </c>
      <c r="L475" s="71">
        <f t="shared" si="663"/>
        <v>13690000</v>
      </c>
      <c r="M475" s="71">
        <f t="shared" si="663"/>
        <v>0</v>
      </c>
      <c r="N475" s="71">
        <f t="shared" si="663"/>
        <v>13690000</v>
      </c>
      <c r="O475" s="71">
        <f t="shared" si="663"/>
        <v>0</v>
      </c>
      <c r="P475" s="71">
        <f t="shared" si="663"/>
        <v>13690000</v>
      </c>
      <c r="Q475" s="71">
        <f t="shared" si="663"/>
        <v>0</v>
      </c>
      <c r="R475" s="71">
        <f t="shared" si="663"/>
        <v>13690000</v>
      </c>
      <c r="S475" s="71">
        <f t="shared" si="663"/>
        <v>0</v>
      </c>
      <c r="T475" s="71">
        <f t="shared" si="663"/>
        <v>13690000</v>
      </c>
    </row>
    <row r="476" spans="1:20" s="1" customFormat="1" ht="12.75" hidden="1" customHeight="1" x14ac:dyDescent="0.25">
      <c r="A476" s="225" t="s">
        <v>570</v>
      </c>
      <c r="B476" s="225"/>
      <c r="C476" s="45" t="s">
        <v>232</v>
      </c>
      <c r="D476" s="45" t="s">
        <v>610</v>
      </c>
      <c r="E476" s="145">
        <v>853</v>
      </c>
      <c r="F476" s="70" t="s">
        <v>558</v>
      </c>
      <c r="G476" s="70" t="s">
        <v>302</v>
      </c>
      <c r="H476" s="70" t="s">
        <v>571</v>
      </c>
      <c r="I476" s="70"/>
      <c r="J476" s="71">
        <f t="shared" si="663"/>
        <v>13690000</v>
      </c>
      <c r="K476" s="71">
        <f t="shared" si="663"/>
        <v>0</v>
      </c>
      <c r="L476" s="71">
        <f t="shared" si="663"/>
        <v>13690000</v>
      </c>
      <c r="M476" s="71">
        <f t="shared" si="663"/>
        <v>0</v>
      </c>
      <c r="N476" s="71">
        <f t="shared" si="663"/>
        <v>13690000</v>
      </c>
      <c r="O476" s="71">
        <f t="shared" si="663"/>
        <v>0</v>
      </c>
      <c r="P476" s="71">
        <f t="shared" si="663"/>
        <v>13690000</v>
      </c>
      <c r="Q476" s="71">
        <f t="shared" si="663"/>
        <v>0</v>
      </c>
      <c r="R476" s="71">
        <f t="shared" si="663"/>
        <v>13690000</v>
      </c>
      <c r="S476" s="71">
        <f t="shared" si="663"/>
        <v>0</v>
      </c>
      <c r="T476" s="71">
        <f t="shared" si="663"/>
        <v>13690000</v>
      </c>
    </row>
    <row r="477" spans="1:20" s="1" customFormat="1" ht="12.75" hidden="1" customHeight="1" x14ac:dyDescent="0.25">
      <c r="A477" s="72"/>
      <c r="B477" s="160" t="s">
        <v>286</v>
      </c>
      <c r="C477" s="45" t="s">
        <v>232</v>
      </c>
      <c r="D477" s="45" t="s">
        <v>610</v>
      </c>
      <c r="E477" s="145">
        <v>853</v>
      </c>
      <c r="F477" s="70" t="s">
        <v>558</v>
      </c>
      <c r="G477" s="70" t="s">
        <v>302</v>
      </c>
      <c r="H477" s="70" t="s">
        <v>571</v>
      </c>
      <c r="I477" s="70" t="s">
        <v>294</v>
      </c>
      <c r="J477" s="71">
        <f t="shared" si="663"/>
        <v>13690000</v>
      </c>
      <c r="K477" s="71">
        <f t="shared" si="663"/>
        <v>0</v>
      </c>
      <c r="L477" s="71">
        <f t="shared" si="663"/>
        <v>13690000</v>
      </c>
      <c r="M477" s="71">
        <f t="shared" si="663"/>
        <v>0</v>
      </c>
      <c r="N477" s="71">
        <f t="shared" si="663"/>
        <v>13690000</v>
      </c>
      <c r="O477" s="71">
        <f t="shared" si="663"/>
        <v>0</v>
      </c>
      <c r="P477" s="71">
        <f t="shared" si="663"/>
        <v>13690000</v>
      </c>
      <c r="Q477" s="71">
        <f t="shared" si="663"/>
        <v>0</v>
      </c>
      <c r="R477" s="71">
        <f t="shared" si="663"/>
        <v>13690000</v>
      </c>
      <c r="S477" s="71">
        <f t="shared" si="663"/>
        <v>0</v>
      </c>
      <c r="T477" s="71">
        <f t="shared" si="663"/>
        <v>13690000</v>
      </c>
    </row>
    <row r="478" spans="1:20" s="1" customFormat="1" hidden="1" x14ac:dyDescent="0.25">
      <c r="A478" s="72"/>
      <c r="B478" s="154" t="s">
        <v>219</v>
      </c>
      <c r="C478" s="45" t="s">
        <v>232</v>
      </c>
      <c r="D478" s="45" t="s">
        <v>610</v>
      </c>
      <c r="E478" s="145">
        <v>853</v>
      </c>
      <c r="F478" s="70" t="s">
        <v>558</v>
      </c>
      <c r="G478" s="70" t="s">
        <v>302</v>
      </c>
      <c r="H478" s="70" t="s">
        <v>571</v>
      </c>
      <c r="I478" s="70" t="s">
        <v>562</v>
      </c>
      <c r="J478" s="71">
        <v>13690000</v>
      </c>
      <c r="K478" s="71"/>
      <c r="L478" s="71">
        <f t="shared" si="631"/>
        <v>13690000</v>
      </c>
      <c r="M478" s="71"/>
      <c r="N478" s="71">
        <f t="shared" ref="N478" si="664">L478+M478</f>
        <v>13690000</v>
      </c>
      <c r="O478" s="71"/>
      <c r="P478" s="71">
        <f t="shared" ref="P478" si="665">N478+O478</f>
        <v>13690000</v>
      </c>
      <c r="Q478" s="71"/>
      <c r="R478" s="71">
        <f t="shared" ref="R478" si="666">P478+Q478</f>
        <v>13690000</v>
      </c>
      <c r="S478" s="71"/>
      <c r="T478" s="71">
        <f t="shared" ref="T478" si="667">R478+S478</f>
        <v>13690000</v>
      </c>
    </row>
    <row r="479" spans="1:20" s="1" customFormat="1" x14ac:dyDescent="0.25">
      <c r="A479" s="212" t="s">
        <v>613</v>
      </c>
      <c r="B479" s="253"/>
      <c r="C479" s="85" t="s">
        <v>614</v>
      </c>
      <c r="D479" s="85" t="s">
        <v>610</v>
      </c>
      <c r="E479" s="144"/>
      <c r="F479" s="146"/>
      <c r="G479" s="70"/>
      <c r="H479" s="70"/>
      <c r="I479" s="70"/>
      <c r="J479" s="68">
        <f>J480+J485</f>
        <v>1021000</v>
      </c>
      <c r="K479" s="68">
        <f t="shared" ref="K479:T479" si="668">K480+K485</f>
        <v>70200</v>
      </c>
      <c r="L479" s="68">
        <f t="shared" si="668"/>
        <v>1091200</v>
      </c>
      <c r="M479" s="68">
        <f t="shared" si="668"/>
        <v>-4000</v>
      </c>
      <c r="N479" s="68">
        <f t="shared" si="668"/>
        <v>1087200</v>
      </c>
      <c r="O479" s="68">
        <f t="shared" si="668"/>
        <v>0</v>
      </c>
      <c r="P479" s="68">
        <f t="shared" si="668"/>
        <v>1087200</v>
      </c>
      <c r="Q479" s="68">
        <f t="shared" si="668"/>
        <v>0</v>
      </c>
      <c r="R479" s="68">
        <f t="shared" si="668"/>
        <v>1087200</v>
      </c>
      <c r="S479" s="68">
        <f t="shared" si="668"/>
        <v>-12000</v>
      </c>
      <c r="T479" s="68">
        <f t="shared" si="668"/>
        <v>1075200</v>
      </c>
    </row>
    <row r="480" spans="1:20" s="69" customFormat="1" x14ac:dyDescent="0.25">
      <c r="A480" s="228" t="s">
        <v>271</v>
      </c>
      <c r="B480" s="228"/>
      <c r="C480" s="85" t="s">
        <v>614</v>
      </c>
      <c r="D480" s="85" t="s">
        <v>610</v>
      </c>
      <c r="E480" s="85">
        <v>851</v>
      </c>
      <c r="F480" s="67" t="s">
        <v>230</v>
      </c>
      <c r="G480" s="67" t="s">
        <v>272</v>
      </c>
      <c r="H480" s="67"/>
      <c r="I480" s="67"/>
      <c r="J480" s="68">
        <f t="shared" ref="J480:T483" si="669">J481</f>
        <v>100000</v>
      </c>
      <c r="K480" s="68">
        <f t="shared" si="669"/>
        <v>0</v>
      </c>
      <c r="L480" s="68">
        <f t="shared" si="669"/>
        <v>100000</v>
      </c>
      <c r="M480" s="68">
        <f t="shared" si="669"/>
        <v>-4000</v>
      </c>
      <c r="N480" s="68">
        <f t="shared" si="669"/>
        <v>96000</v>
      </c>
      <c r="O480" s="68">
        <f t="shared" si="669"/>
        <v>0</v>
      </c>
      <c r="P480" s="68">
        <f t="shared" si="669"/>
        <v>96000</v>
      </c>
      <c r="Q480" s="68">
        <f t="shared" si="669"/>
        <v>0</v>
      </c>
      <c r="R480" s="68">
        <f t="shared" si="669"/>
        <v>96000</v>
      </c>
      <c r="S480" s="68">
        <f t="shared" si="669"/>
        <v>-12000</v>
      </c>
      <c r="T480" s="68">
        <f t="shared" si="669"/>
        <v>84000</v>
      </c>
    </row>
    <row r="481" spans="1:20" s="1" customFormat="1" x14ac:dyDescent="0.25">
      <c r="A481" s="224" t="s">
        <v>271</v>
      </c>
      <c r="B481" s="224"/>
      <c r="C481" s="45" t="s">
        <v>614</v>
      </c>
      <c r="D481" s="45" t="s">
        <v>610</v>
      </c>
      <c r="E481" s="45">
        <v>851</v>
      </c>
      <c r="F481" s="70" t="s">
        <v>230</v>
      </c>
      <c r="G481" s="70" t="s">
        <v>272</v>
      </c>
      <c r="H481" s="70" t="s">
        <v>273</v>
      </c>
      <c r="I481" s="70"/>
      <c r="J481" s="71">
        <f t="shared" si="669"/>
        <v>100000</v>
      </c>
      <c r="K481" s="71">
        <f t="shared" si="669"/>
        <v>0</v>
      </c>
      <c r="L481" s="71">
        <f t="shared" si="669"/>
        <v>100000</v>
      </c>
      <c r="M481" s="71">
        <f t="shared" si="669"/>
        <v>-4000</v>
      </c>
      <c r="N481" s="71">
        <f t="shared" si="669"/>
        <v>96000</v>
      </c>
      <c r="O481" s="71">
        <f t="shared" si="669"/>
        <v>0</v>
      </c>
      <c r="P481" s="71">
        <f t="shared" si="669"/>
        <v>96000</v>
      </c>
      <c r="Q481" s="71">
        <f t="shared" si="669"/>
        <v>0</v>
      </c>
      <c r="R481" s="71">
        <f t="shared" si="669"/>
        <v>96000</v>
      </c>
      <c r="S481" s="71">
        <f t="shared" si="669"/>
        <v>-12000</v>
      </c>
      <c r="T481" s="71">
        <f t="shared" si="669"/>
        <v>84000</v>
      </c>
    </row>
    <row r="482" spans="1:20" s="1" customFormat="1" x14ac:dyDescent="0.25">
      <c r="A482" s="224" t="s">
        <v>274</v>
      </c>
      <c r="B482" s="224"/>
      <c r="C482" s="45" t="s">
        <v>614</v>
      </c>
      <c r="D482" s="45" t="s">
        <v>610</v>
      </c>
      <c r="E482" s="45">
        <v>851</v>
      </c>
      <c r="F482" s="70" t="s">
        <v>230</v>
      </c>
      <c r="G482" s="70" t="s">
        <v>272</v>
      </c>
      <c r="H482" s="70" t="s">
        <v>275</v>
      </c>
      <c r="I482" s="70"/>
      <c r="J482" s="71">
        <f t="shared" si="669"/>
        <v>100000</v>
      </c>
      <c r="K482" s="71">
        <f t="shared" si="669"/>
        <v>0</v>
      </c>
      <c r="L482" s="71">
        <f t="shared" si="669"/>
        <v>100000</v>
      </c>
      <c r="M482" s="71">
        <f t="shared" si="669"/>
        <v>-4000</v>
      </c>
      <c r="N482" s="71">
        <f t="shared" si="669"/>
        <v>96000</v>
      </c>
      <c r="O482" s="71">
        <f t="shared" si="669"/>
        <v>0</v>
      </c>
      <c r="P482" s="71">
        <f t="shared" si="669"/>
        <v>96000</v>
      </c>
      <c r="Q482" s="71">
        <f t="shared" si="669"/>
        <v>0</v>
      </c>
      <c r="R482" s="71">
        <f t="shared" si="669"/>
        <v>96000</v>
      </c>
      <c r="S482" s="71">
        <f t="shared" si="669"/>
        <v>-12000</v>
      </c>
      <c r="T482" s="71">
        <f t="shared" si="669"/>
        <v>84000</v>
      </c>
    </row>
    <row r="483" spans="1:20" s="1" customFormat="1" x14ac:dyDescent="0.25">
      <c r="A483" s="72"/>
      <c r="B483" s="154" t="s">
        <v>246</v>
      </c>
      <c r="C483" s="45" t="s">
        <v>614</v>
      </c>
      <c r="D483" s="45" t="s">
        <v>610</v>
      </c>
      <c r="E483" s="45">
        <v>851</v>
      </c>
      <c r="F483" s="70" t="s">
        <v>230</v>
      </c>
      <c r="G483" s="70" t="s">
        <v>272</v>
      </c>
      <c r="H483" s="70" t="s">
        <v>275</v>
      </c>
      <c r="I483" s="70" t="s">
        <v>247</v>
      </c>
      <c r="J483" s="71">
        <f t="shared" si="669"/>
        <v>100000</v>
      </c>
      <c r="K483" s="71">
        <f t="shared" si="669"/>
        <v>0</v>
      </c>
      <c r="L483" s="71">
        <f t="shared" si="669"/>
        <v>100000</v>
      </c>
      <c r="M483" s="71">
        <f t="shared" si="669"/>
        <v>-4000</v>
      </c>
      <c r="N483" s="71">
        <f t="shared" si="669"/>
        <v>96000</v>
      </c>
      <c r="O483" s="71">
        <f t="shared" si="669"/>
        <v>0</v>
      </c>
      <c r="P483" s="71">
        <f t="shared" si="669"/>
        <v>96000</v>
      </c>
      <c r="Q483" s="71">
        <f t="shared" si="669"/>
        <v>0</v>
      </c>
      <c r="R483" s="71">
        <f t="shared" si="669"/>
        <v>96000</v>
      </c>
      <c r="S483" s="71">
        <f t="shared" si="669"/>
        <v>-12000</v>
      </c>
      <c r="T483" s="71">
        <f t="shared" si="669"/>
        <v>84000</v>
      </c>
    </row>
    <row r="484" spans="1:20" s="1" customFormat="1" ht="15" customHeight="1" x14ac:dyDescent="0.25">
      <c r="A484" s="72"/>
      <c r="B484" s="160" t="s">
        <v>276</v>
      </c>
      <c r="C484" s="45" t="s">
        <v>614</v>
      </c>
      <c r="D484" s="45" t="s">
        <v>610</v>
      </c>
      <c r="E484" s="45">
        <v>851</v>
      </c>
      <c r="F484" s="70" t="s">
        <v>230</v>
      </c>
      <c r="G484" s="70" t="s">
        <v>272</v>
      </c>
      <c r="H484" s="70" t="s">
        <v>275</v>
      </c>
      <c r="I484" s="70" t="s">
        <v>277</v>
      </c>
      <c r="J484" s="71">
        <v>100000</v>
      </c>
      <c r="K484" s="71"/>
      <c r="L484" s="71">
        <f t="shared" si="631"/>
        <v>100000</v>
      </c>
      <c r="M484" s="71">
        <v>-4000</v>
      </c>
      <c r="N484" s="71">
        <f t="shared" ref="N484" si="670">L484+M484</f>
        <v>96000</v>
      </c>
      <c r="O484" s="71"/>
      <c r="P484" s="71">
        <f t="shared" ref="P484" si="671">N484+O484</f>
        <v>96000</v>
      </c>
      <c r="Q484" s="71"/>
      <c r="R484" s="71">
        <f t="shared" ref="R484" si="672">P484+Q484</f>
        <v>96000</v>
      </c>
      <c r="S484" s="71">
        <v>-12000</v>
      </c>
      <c r="T484" s="71">
        <f t="shared" ref="T484" si="673">R484+S484</f>
        <v>84000</v>
      </c>
    </row>
    <row r="485" spans="1:20" s="69" customFormat="1" ht="12.75" hidden="1" customHeight="1" x14ac:dyDescent="0.25">
      <c r="A485" s="202" t="s">
        <v>589</v>
      </c>
      <c r="B485" s="203"/>
      <c r="C485" s="85" t="s">
        <v>614</v>
      </c>
      <c r="D485" s="85" t="s">
        <v>610</v>
      </c>
      <c r="E485" s="144">
        <v>854</v>
      </c>
      <c r="F485" s="146"/>
      <c r="G485" s="67"/>
      <c r="H485" s="67"/>
      <c r="I485" s="67"/>
      <c r="J485" s="68">
        <f>J486</f>
        <v>921000</v>
      </c>
      <c r="K485" s="68">
        <f t="shared" ref="K485:T485" si="674">K486</f>
        <v>70200</v>
      </c>
      <c r="L485" s="68">
        <f t="shared" si="674"/>
        <v>991200</v>
      </c>
      <c r="M485" s="68">
        <f t="shared" si="674"/>
        <v>0</v>
      </c>
      <c r="N485" s="68">
        <f t="shared" si="674"/>
        <v>991200</v>
      </c>
      <c r="O485" s="68">
        <f t="shared" si="674"/>
        <v>0</v>
      </c>
      <c r="P485" s="68">
        <f t="shared" si="674"/>
        <v>991200</v>
      </c>
      <c r="Q485" s="68">
        <f t="shared" si="674"/>
        <v>0</v>
      </c>
      <c r="R485" s="68">
        <f t="shared" si="674"/>
        <v>991200</v>
      </c>
      <c r="S485" s="68">
        <f t="shared" si="674"/>
        <v>0</v>
      </c>
      <c r="T485" s="68">
        <f t="shared" si="674"/>
        <v>991200</v>
      </c>
    </row>
    <row r="486" spans="1:20" s="69" customFormat="1" ht="12.75" hidden="1" customHeight="1" x14ac:dyDescent="0.25">
      <c r="A486" s="228" t="s">
        <v>229</v>
      </c>
      <c r="B486" s="228"/>
      <c r="C486" s="85" t="s">
        <v>614</v>
      </c>
      <c r="D486" s="85" t="s">
        <v>610</v>
      </c>
      <c r="E486" s="85">
        <v>854</v>
      </c>
      <c r="F486" s="67" t="s">
        <v>230</v>
      </c>
      <c r="G486" s="67"/>
      <c r="H486" s="67"/>
      <c r="I486" s="67"/>
      <c r="J486" s="68">
        <f>J487+J496</f>
        <v>921000</v>
      </c>
      <c r="K486" s="68">
        <f t="shared" ref="K486:T486" si="675">K487+K496</f>
        <v>70200</v>
      </c>
      <c r="L486" s="68">
        <f t="shared" si="675"/>
        <v>991200</v>
      </c>
      <c r="M486" s="68">
        <f t="shared" si="675"/>
        <v>0</v>
      </c>
      <c r="N486" s="68">
        <f t="shared" si="675"/>
        <v>991200</v>
      </c>
      <c r="O486" s="68">
        <f t="shared" si="675"/>
        <v>0</v>
      </c>
      <c r="P486" s="68">
        <f t="shared" si="675"/>
        <v>991200</v>
      </c>
      <c r="Q486" s="68">
        <f t="shared" si="675"/>
        <v>0</v>
      </c>
      <c r="R486" s="68">
        <f t="shared" si="675"/>
        <v>991200</v>
      </c>
      <c r="S486" s="68">
        <f t="shared" si="675"/>
        <v>0</v>
      </c>
      <c r="T486" s="68">
        <f t="shared" si="675"/>
        <v>991200</v>
      </c>
    </row>
    <row r="487" spans="1:20" s="69" customFormat="1" hidden="1" x14ac:dyDescent="0.25">
      <c r="A487" s="228" t="s">
        <v>231</v>
      </c>
      <c r="B487" s="228"/>
      <c r="C487" s="85" t="s">
        <v>614</v>
      </c>
      <c r="D487" s="85" t="s">
        <v>610</v>
      </c>
      <c r="E487" s="85">
        <v>854</v>
      </c>
      <c r="F487" s="67" t="s">
        <v>230</v>
      </c>
      <c r="G487" s="67" t="s">
        <v>232</v>
      </c>
      <c r="H487" s="67"/>
      <c r="I487" s="67"/>
      <c r="J487" s="68">
        <f>J488</f>
        <v>604700</v>
      </c>
      <c r="K487" s="68">
        <f t="shared" ref="K487:T488" si="676">K488</f>
        <v>0</v>
      </c>
      <c r="L487" s="68">
        <f t="shared" si="676"/>
        <v>604700</v>
      </c>
      <c r="M487" s="68">
        <f t="shared" si="676"/>
        <v>0</v>
      </c>
      <c r="N487" s="68">
        <f t="shared" si="676"/>
        <v>604700</v>
      </c>
      <c r="O487" s="68">
        <f t="shared" si="676"/>
        <v>0</v>
      </c>
      <c r="P487" s="68">
        <f t="shared" si="676"/>
        <v>604700</v>
      </c>
      <c r="Q487" s="68">
        <f t="shared" si="676"/>
        <v>0</v>
      </c>
      <c r="R487" s="68">
        <f t="shared" si="676"/>
        <v>604700</v>
      </c>
      <c r="S487" s="68">
        <f t="shared" si="676"/>
        <v>0</v>
      </c>
      <c r="T487" s="68">
        <f t="shared" si="676"/>
        <v>604700</v>
      </c>
    </row>
    <row r="488" spans="1:20" s="1" customFormat="1" hidden="1" x14ac:dyDescent="0.25">
      <c r="A488" s="224" t="s">
        <v>233</v>
      </c>
      <c r="B488" s="224"/>
      <c r="C488" s="45" t="s">
        <v>614</v>
      </c>
      <c r="D488" s="45" t="s">
        <v>610</v>
      </c>
      <c r="E488" s="45">
        <v>854</v>
      </c>
      <c r="F488" s="70" t="s">
        <v>230</v>
      </c>
      <c r="G488" s="70" t="s">
        <v>232</v>
      </c>
      <c r="H488" s="70" t="s">
        <v>234</v>
      </c>
      <c r="I488" s="70"/>
      <c r="J488" s="71">
        <f>J489</f>
        <v>604700</v>
      </c>
      <c r="K488" s="71">
        <f t="shared" si="676"/>
        <v>0</v>
      </c>
      <c r="L488" s="71">
        <f t="shared" si="676"/>
        <v>604700</v>
      </c>
      <c r="M488" s="71">
        <f t="shared" si="676"/>
        <v>0</v>
      </c>
      <c r="N488" s="71">
        <f t="shared" si="676"/>
        <v>604700</v>
      </c>
      <c r="O488" s="71">
        <f t="shared" si="676"/>
        <v>0</v>
      </c>
      <c r="P488" s="71">
        <f t="shared" si="676"/>
        <v>604700</v>
      </c>
      <c r="Q488" s="71">
        <f t="shared" si="676"/>
        <v>0</v>
      </c>
      <c r="R488" s="71">
        <f t="shared" si="676"/>
        <v>604700</v>
      </c>
      <c r="S488" s="71">
        <f t="shared" si="676"/>
        <v>0</v>
      </c>
      <c r="T488" s="71">
        <f t="shared" si="676"/>
        <v>604700</v>
      </c>
    </row>
    <row r="489" spans="1:20" s="1" customFormat="1" ht="12.75" hidden="1" customHeight="1" x14ac:dyDescent="0.25">
      <c r="A489" s="224" t="s">
        <v>235</v>
      </c>
      <c r="B489" s="224"/>
      <c r="C489" s="45" t="s">
        <v>614</v>
      </c>
      <c r="D489" s="45" t="s">
        <v>610</v>
      </c>
      <c r="E489" s="45">
        <v>854</v>
      </c>
      <c r="F489" s="70" t="s">
        <v>230</v>
      </c>
      <c r="G489" s="70" t="s">
        <v>232</v>
      </c>
      <c r="H489" s="70" t="s">
        <v>236</v>
      </c>
      <c r="I489" s="70"/>
      <c r="J489" s="71">
        <f>J490+J492+J494</f>
        <v>604700</v>
      </c>
      <c r="K489" s="71">
        <f t="shared" ref="K489:T489" si="677">K490+K492+K494</f>
        <v>0</v>
      </c>
      <c r="L489" s="71">
        <f t="shared" si="677"/>
        <v>604700</v>
      </c>
      <c r="M489" s="71">
        <f t="shared" si="677"/>
        <v>0</v>
      </c>
      <c r="N489" s="71">
        <f t="shared" si="677"/>
        <v>604700</v>
      </c>
      <c r="O489" s="71">
        <f t="shared" si="677"/>
        <v>0</v>
      </c>
      <c r="P489" s="71">
        <f t="shared" si="677"/>
        <v>604700</v>
      </c>
      <c r="Q489" s="71">
        <f t="shared" si="677"/>
        <v>0</v>
      </c>
      <c r="R489" s="71">
        <f t="shared" si="677"/>
        <v>604700</v>
      </c>
      <c r="S489" s="71">
        <f t="shared" si="677"/>
        <v>0</v>
      </c>
      <c r="T489" s="71">
        <f t="shared" si="677"/>
        <v>604700</v>
      </c>
    </row>
    <row r="490" spans="1:20" s="1" customFormat="1" ht="12.75" hidden="1" customHeight="1" x14ac:dyDescent="0.25">
      <c r="A490" s="154"/>
      <c r="B490" s="154" t="s">
        <v>237</v>
      </c>
      <c r="C490" s="45" t="s">
        <v>614</v>
      </c>
      <c r="D490" s="45" t="s">
        <v>610</v>
      </c>
      <c r="E490" s="45">
        <v>854</v>
      </c>
      <c r="F490" s="70" t="s">
        <v>238</v>
      </c>
      <c r="G490" s="70" t="s">
        <v>232</v>
      </c>
      <c r="H490" s="70" t="s">
        <v>236</v>
      </c>
      <c r="I490" s="70" t="s">
        <v>239</v>
      </c>
      <c r="J490" s="71">
        <f>J491</f>
        <v>432300</v>
      </c>
      <c r="K490" s="71">
        <f t="shared" ref="K490:T490" si="678">K491</f>
        <v>0</v>
      </c>
      <c r="L490" s="71">
        <f t="shared" si="678"/>
        <v>432300</v>
      </c>
      <c r="M490" s="71">
        <f t="shared" si="678"/>
        <v>0</v>
      </c>
      <c r="N490" s="71">
        <f t="shared" si="678"/>
        <v>432300</v>
      </c>
      <c r="O490" s="71">
        <f t="shared" si="678"/>
        <v>0</v>
      </c>
      <c r="P490" s="71">
        <f t="shared" si="678"/>
        <v>432300</v>
      </c>
      <c r="Q490" s="71">
        <f t="shared" si="678"/>
        <v>0</v>
      </c>
      <c r="R490" s="71">
        <f t="shared" si="678"/>
        <v>432300</v>
      </c>
      <c r="S490" s="71">
        <f t="shared" si="678"/>
        <v>0</v>
      </c>
      <c r="T490" s="71">
        <f t="shared" si="678"/>
        <v>432300</v>
      </c>
    </row>
    <row r="491" spans="1:20" s="1" customFormat="1" ht="12.75" hidden="1" customHeight="1" x14ac:dyDescent="0.25">
      <c r="A491" s="72"/>
      <c r="B491" s="160" t="s">
        <v>240</v>
      </c>
      <c r="C491" s="45" t="s">
        <v>614</v>
      </c>
      <c r="D491" s="45" t="s">
        <v>610</v>
      </c>
      <c r="E491" s="45">
        <v>854</v>
      </c>
      <c r="F491" s="70" t="s">
        <v>230</v>
      </c>
      <c r="G491" s="70" t="s">
        <v>232</v>
      </c>
      <c r="H491" s="70" t="s">
        <v>236</v>
      </c>
      <c r="I491" s="70" t="s">
        <v>241</v>
      </c>
      <c r="J491" s="71">
        <v>432300</v>
      </c>
      <c r="K491" s="71"/>
      <c r="L491" s="71">
        <f t="shared" si="631"/>
        <v>432300</v>
      </c>
      <c r="M491" s="71"/>
      <c r="N491" s="71">
        <f t="shared" ref="N491" si="679">L491+M491</f>
        <v>432300</v>
      </c>
      <c r="O491" s="71"/>
      <c r="P491" s="71">
        <f t="shared" ref="P491" si="680">N491+O491</f>
        <v>432300</v>
      </c>
      <c r="Q491" s="71"/>
      <c r="R491" s="71">
        <f t="shared" ref="R491" si="681">P491+Q491</f>
        <v>432300</v>
      </c>
      <c r="S491" s="71"/>
      <c r="T491" s="71">
        <f t="shared" ref="T491" si="682">R491+S491</f>
        <v>432300</v>
      </c>
    </row>
    <row r="492" spans="1:20" s="1" customFormat="1" hidden="1" x14ac:dyDescent="0.25">
      <c r="A492" s="72"/>
      <c r="B492" s="160" t="s">
        <v>242</v>
      </c>
      <c r="C492" s="45" t="s">
        <v>614</v>
      </c>
      <c r="D492" s="45" t="s">
        <v>610</v>
      </c>
      <c r="E492" s="45">
        <v>854</v>
      </c>
      <c r="F492" s="70" t="s">
        <v>230</v>
      </c>
      <c r="G492" s="70" t="s">
        <v>232</v>
      </c>
      <c r="H492" s="70" t="s">
        <v>236</v>
      </c>
      <c r="I492" s="70" t="s">
        <v>243</v>
      </c>
      <c r="J492" s="71">
        <f>J493</f>
        <v>171700</v>
      </c>
      <c r="K492" s="71">
        <f t="shared" ref="K492:T492" si="683">K493</f>
        <v>0</v>
      </c>
      <c r="L492" s="71">
        <f t="shared" si="683"/>
        <v>171700</v>
      </c>
      <c r="M492" s="71">
        <f t="shared" si="683"/>
        <v>0</v>
      </c>
      <c r="N492" s="71">
        <f t="shared" si="683"/>
        <v>171700</v>
      </c>
      <c r="O492" s="71">
        <f t="shared" si="683"/>
        <v>0</v>
      </c>
      <c r="P492" s="71">
        <f t="shared" si="683"/>
        <v>171700</v>
      </c>
      <c r="Q492" s="71">
        <f t="shared" si="683"/>
        <v>0</v>
      </c>
      <c r="R492" s="71">
        <f t="shared" si="683"/>
        <v>171700</v>
      </c>
      <c r="S492" s="71">
        <f t="shared" si="683"/>
        <v>0</v>
      </c>
      <c r="T492" s="71">
        <f t="shared" si="683"/>
        <v>171700</v>
      </c>
    </row>
    <row r="493" spans="1:20" s="1" customFormat="1" hidden="1" x14ac:dyDescent="0.25">
      <c r="A493" s="72"/>
      <c r="B493" s="154" t="s">
        <v>244</v>
      </c>
      <c r="C493" s="45" t="s">
        <v>614</v>
      </c>
      <c r="D493" s="45" t="s">
        <v>610</v>
      </c>
      <c r="E493" s="45">
        <v>854</v>
      </c>
      <c r="F493" s="70" t="s">
        <v>230</v>
      </c>
      <c r="G493" s="70" t="s">
        <v>232</v>
      </c>
      <c r="H493" s="70" t="s">
        <v>236</v>
      </c>
      <c r="I493" s="70" t="s">
        <v>245</v>
      </c>
      <c r="J493" s="71">
        <v>171700</v>
      </c>
      <c r="K493" s="71"/>
      <c r="L493" s="71">
        <f t="shared" si="631"/>
        <v>171700</v>
      </c>
      <c r="M493" s="71"/>
      <c r="N493" s="71">
        <f t="shared" ref="N493" si="684">L493+M493</f>
        <v>171700</v>
      </c>
      <c r="O493" s="71"/>
      <c r="P493" s="71">
        <f t="shared" ref="P493" si="685">N493+O493</f>
        <v>171700</v>
      </c>
      <c r="Q493" s="71"/>
      <c r="R493" s="71">
        <f t="shared" ref="R493" si="686">P493+Q493</f>
        <v>171700</v>
      </c>
      <c r="S493" s="71"/>
      <c r="T493" s="71">
        <f t="shared" ref="T493" si="687">R493+S493</f>
        <v>171700</v>
      </c>
    </row>
    <row r="494" spans="1:20" s="1" customFormat="1" hidden="1" x14ac:dyDescent="0.25">
      <c r="A494" s="72"/>
      <c r="B494" s="154" t="s">
        <v>246</v>
      </c>
      <c r="C494" s="45" t="s">
        <v>614</v>
      </c>
      <c r="D494" s="45" t="s">
        <v>610</v>
      </c>
      <c r="E494" s="45">
        <v>854</v>
      </c>
      <c r="F494" s="70" t="s">
        <v>230</v>
      </c>
      <c r="G494" s="70" t="s">
        <v>232</v>
      </c>
      <c r="H494" s="70" t="s">
        <v>236</v>
      </c>
      <c r="I494" s="70" t="s">
        <v>247</v>
      </c>
      <c r="J494" s="71">
        <f>J495</f>
        <v>700</v>
      </c>
      <c r="K494" s="71">
        <f t="shared" ref="K494:T494" si="688">K495</f>
        <v>0</v>
      </c>
      <c r="L494" s="71">
        <f t="shared" si="688"/>
        <v>700</v>
      </c>
      <c r="M494" s="71">
        <f t="shared" si="688"/>
        <v>0</v>
      </c>
      <c r="N494" s="71">
        <f t="shared" si="688"/>
        <v>700</v>
      </c>
      <c r="O494" s="71">
        <f t="shared" si="688"/>
        <v>0</v>
      </c>
      <c r="P494" s="71">
        <f t="shared" si="688"/>
        <v>700</v>
      </c>
      <c r="Q494" s="71">
        <f t="shared" si="688"/>
        <v>0</v>
      </c>
      <c r="R494" s="71">
        <f t="shared" si="688"/>
        <v>700</v>
      </c>
      <c r="S494" s="71">
        <f t="shared" si="688"/>
        <v>0</v>
      </c>
      <c r="T494" s="71">
        <f t="shared" si="688"/>
        <v>700</v>
      </c>
    </row>
    <row r="495" spans="1:20" s="1" customFormat="1" hidden="1" x14ac:dyDescent="0.25">
      <c r="A495" s="72"/>
      <c r="B495" s="154" t="s">
        <v>250</v>
      </c>
      <c r="C495" s="45" t="s">
        <v>614</v>
      </c>
      <c r="D495" s="45" t="s">
        <v>610</v>
      </c>
      <c r="E495" s="45">
        <v>854</v>
      </c>
      <c r="F495" s="70" t="s">
        <v>230</v>
      </c>
      <c r="G495" s="70" t="s">
        <v>232</v>
      </c>
      <c r="H495" s="70" t="s">
        <v>236</v>
      </c>
      <c r="I495" s="70" t="s">
        <v>251</v>
      </c>
      <c r="J495" s="71">
        <v>700</v>
      </c>
      <c r="K495" s="71"/>
      <c r="L495" s="71">
        <f t="shared" si="631"/>
        <v>700</v>
      </c>
      <c r="M495" s="71"/>
      <c r="N495" s="71">
        <f t="shared" ref="N495" si="689">L495+M495</f>
        <v>700</v>
      </c>
      <c r="O495" s="71"/>
      <c r="P495" s="71">
        <f t="shared" ref="P495" si="690">N495+O495</f>
        <v>700</v>
      </c>
      <c r="Q495" s="71"/>
      <c r="R495" s="71">
        <f t="shared" ref="R495" si="691">P495+Q495</f>
        <v>700</v>
      </c>
      <c r="S495" s="71"/>
      <c r="T495" s="71">
        <f t="shared" ref="T495" si="692">R495+S495</f>
        <v>700</v>
      </c>
    </row>
    <row r="496" spans="1:20" s="69" customFormat="1" hidden="1" x14ac:dyDescent="0.25">
      <c r="A496" s="228" t="s">
        <v>265</v>
      </c>
      <c r="B496" s="228"/>
      <c r="C496" s="45" t="s">
        <v>614</v>
      </c>
      <c r="D496" s="45" t="s">
        <v>610</v>
      </c>
      <c r="E496" s="45">
        <v>854</v>
      </c>
      <c r="F496" s="67" t="s">
        <v>230</v>
      </c>
      <c r="G496" s="67" t="s">
        <v>266</v>
      </c>
      <c r="H496" s="67"/>
      <c r="I496" s="67"/>
      <c r="J496" s="68">
        <f>J497+J501</f>
        <v>316300</v>
      </c>
      <c r="K496" s="68">
        <f t="shared" ref="K496:T496" si="693">K497+K501</f>
        <v>70200</v>
      </c>
      <c r="L496" s="68">
        <f t="shared" si="693"/>
        <v>386500</v>
      </c>
      <c r="M496" s="68">
        <f t="shared" si="693"/>
        <v>0</v>
      </c>
      <c r="N496" s="68">
        <f t="shared" si="693"/>
        <v>386500</v>
      </c>
      <c r="O496" s="68">
        <f t="shared" si="693"/>
        <v>0</v>
      </c>
      <c r="P496" s="68">
        <f t="shared" si="693"/>
        <v>386500</v>
      </c>
      <c r="Q496" s="68">
        <f t="shared" si="693"/>
        <v>0</v>
      </c>
      <c r="R496" s="68">
        <f t="shared" si="693"/>
        <v>386500</v>
      </c>
      <c r="S496" s="68">
        <f t="shared" si="693"/>
        <v>0</v>
      </c>
      <c r="T496" s="68">
        <f t="shared" si="693"/>
        <v>386500</v>
      </c>
    </row>
    <row r="497" spans="1:20" s="1" customFormat="1" hidden="1" x14ac:dyDescent="0.25">
      <c r="A497" s="224" t="s">
        <v>233</v>
      </c>
      <c r="B497" s="224"/>
      <c r="C497" s="45" t="s">
        <v>614</v>
      </c>
      <c r="D497" s="45" t="s">
        <v>610</v>
      </c>
      <c r="E497" s="45">
        <v>854</v>
      </c>
      <c r="F497" s="70" t="s">
        <v>230</v>
      </c>
      <c r="G497" s="70" t="s">
        <v>266</v>
      </c>
      <c r="H497" s="70" t="s">
        <v>254</v>
      </c>
      <c r="I497" s="70"/>
      <c r="J497" s="71">
        <f>J498</f>
        <v>298300</v>
      </c>
      <c r="K497" s="71">
        <f t="shared" ref="K497:T497" si="694">K498</f>
        <v>70200</v>
      </c>
      <c r="L497" s="71">
        <f t="shared" si="694"/>
        <v>368500</v>
      </c>
      <c r="M497" s="71">
        <f t="shared" si="694"/>
        <v>0</v>
      </c>
      <c r="N497" s="71">
        <f t="shared" si="694"/>
        <v>368500</v>
      </c>
      <c r="O497" s="71">
        <f t="shared" si="694"/>
        <v>0</v>
      </c>
      <c r="P497" s="71">
        <f t="shared" si="694"/>
        <v>368500</v>
      </c>
      <c r="Q497" s="71">
        <f t="shared" si="694"/>
        <v>0</v>
      </c>
      <c r="R497" s="71">
        <f t="shared" si="694"/>
        <v>368500</v>
      </c>
      <c r="S497" s="71">
        <f t="shared" si="694"/>
        <v>0</v>
      </c>
      <c r="T497" s="71">
        <f t="shared" si="694"/>
        <v>368500</v>
      </c>
    </row>
    <row r="498" spans="1:20" s="1" customFormat="1" hidden="1" x14ac:dyDescent="0.25">
      <c r="A498" s="224" t="s">
        <v>267</v>
      </c>
      <c r="B498" s="224"/>
      <c r="C498" s="45" t="s">
        <v>614</v>
      </c>
      <c r="D498" s="45" t="s">
        <v>610</v>
      </c>
      <c r="E498" s="45">
        <v>854</v>
      </c>
      <c r="F498" s="70" t="s">
        <v>230</v>
      </c>
      <c r="G498" s="70" t="s">
        <v>266</v>
      </c>
      <c r="H498" s="70" t="s">
        <v>268</v>
      </c>
      <c r="I498" s="70"/>
      <c r="J498" s="71">
        <f t="shared" ref="J498:T499" si="695">J499</f>
        <v>298300</v>
      </c>
      <c r="K498" s="71">
        <f t="shared" si="695"/>
        <v>70200</v>
      </c>
      <c r="L498" s="71">
        <f t="shared" si="695"/>
        <v>368500</v>
      </c>
      <c r="M498" s="71">
        <f t="shared" si="695"/>
        <v>0</v>
      </c>
      <c r="N498" s="71">
        <f t="shared" si="695"/>
        <v>368500</v>
      </c>
      <c r="O498" s="71">
        <f t="shared" si="695"/>
        <v>0</v>
      </c>
      <c r="P498" s="71">
        <f t="shared" si="695"/>
        <v>368500</v>
      </c>
      <c r="Q498" s="71">
        <f t="shared" si="695"/>
        <v>0</v>
      </c>
      <c r="R498" s="71">
        <f t="shared" si="695"/>
        <v>368500</v>
      </c>
      <c r="S498" s="71">
        <f t="shared" si="695"/>
        <v>0</v>
      </c>
      <c r="T498" s="71">
        <f t="shared" si="695"/>
        <v>368500</v>
      </c>
    </row>
    <row r="499" spans="1:20" s="1" customFormat="1" ht="25.5" hidden="1" x14ac:dyDescent="0.25">
      <c r="A499" s="154"/>
      <c r="B499" s="154" t="s">
        <v>237</v>
      </c>
      <c r="C499" s="45" t="s">
        <v>614</v>
      </c>
      <c r="D499" s="45" t="s">
        <v>610</v>
      </c>
      <c r="E499" s="45">
        <v>854</v>
      </c>
      <c r="F499" s="70" t="s">
        <v>238</v>
      </c>
      <c r="G499" s="70" t="s">
        <v>266</v>
      </c>
      <c r="H499" s="70" t="s">
        <v>268</v>
      </c>
      <c r="I499" s="70" t="s">
        <v>239</v>
      </c>
      <c r="J499" s="71">
        <f t="shared" si="695"/>
        <v>298300</v>
      </c>
      <c r="K499" s="71">
        <f t="shared" si="695"/>
        <v>70200</v>
      </c>
      <c r="L499" s="71">
        <f t="shared" si="695"/>
        <v>368500</v>
      </c>
      <c r="M499" s="71">
        <f t="shared" si="695"/>
        <v>0</v>
      </c>
      <c r="N499" s="71">
        <f t="shared" si="695"/>
        <v>368500</v>
      </c>
      <c r="O499" s="71">
        <f t="shared" si="695"/>
        <v>0</v>
      </c>
      <c r="P499" s="71">
        <f t="shared" si="695"/>
        <v>368500</v>
      </c>
      <c r="Q499" s="71">
        <f t="shared" si="695"/>
        <v>0</v>
      </c>
      <c r="R499" s="71">
        <f t="shared" si="695"/>
        <v>368500</v>
      </c>
      <c r="S499" s="71">
        <f t="shared" si="695"/>
        <v>0</v>
      </c>
      <c r="T499" s="71">
        <f t="shared" si="695"/>
        <v>368500</v>
      </c>
    </row>
    <row r="500" spans="1:20" s="1" customFormat="1" ht="12.75" hidden="1" customHeight="1" x14ac:dyDescent="0.25">
      <c r="A500" s="72"/>
      <c r="B500" s="160" t="s">
        <v>240</v>
      </c>
      <c r="C500" s="45" t="s">
        <v>614</v>
      </c>
      <c r="D500" s="45" t="s">
        <v>610</v>
      </c>
      <c r="E500" s="45">
        <v>854</v>
      </c>
      <c r="F500" s="70" t="s">
        <v>230</v>
      </c>
      <c r="G500" s="70" t="s">
        <v>266</v>
      </c>
      <c r="H500" s="70" t="s">
        <v>268</v>
      </c>
      <c r="I500" s="70" t="s">
        <v>241</v>
      </c>
      <c r="J500" s="71">
        <v>298300</v>
      </c>
      <c r="K500" s="71">
        <v>70200</v>
      </c>
      <c r="L500" s="71">
        <f t="shared" si="631"/>
        <v>368500</v>
      </c>
      <c r="M500" s="71"/>
      <c r="N500" s="71">
        <f t="shared" ref="N500" si="696">L500+M500</f>
        <v>368500</v>
      </c>
      <c r="O500" s="71"/>
      <c r="P500" s="71">
        <f t="shared" ref="P500" si="697">N500+O500</f>
        <v>368500</v>
      </c>
      <c r="Q500" s="71"/>
      <c r="R500" s="71">
        <f t="shared" ref="R500" si="698">P500+Q500</f>
        <v>368500</v>
      </c>
      <c r="S500" s="71"/>
      <c r="T500" s="71">
        <f t="shared" ref="T500" si="699">R500+S500</f>
        <v>368500</v>
      </c>
    </row>
    <row r="501" spans="1:20" s="1" customFormat="1" hidden="1" x14ac:dyDescent="0.25">
      <c r="A501" s="224" t="s">
        <v>257</v>
      </c>
      <c r="B501" s="224"/>
      <c r="C501" s="45" t="s">
        <v>614</v>
      </c>
      <c r="D501" s="45" t="s">
        <v>610</v>
      </c>
      <c r="E501" s="33">
        <v>854</v>
      </c>
      <c r="F501" s="70" t="s">
        <v>230</v>
      </c>
      <c r="G501" s="70" t="s">
        <v>266</v>
      </c>
      <c r="H501" s="70" t="s">
        <v>258</v>
      </c>
      <c r="I501" s="70"/>
      <c r="J501" s="71">
        <f>J502</f>
        <v>18000</v>
      </c>
      <c r="K501" s="71">
        <f t="shared" ref="K501:T504" si="700">K502</f>
        <v>0</v>
      </c>
      <c r="L501" s="71">
        <f t="shared" si="700"/>
        <v>18000</v>
      </c>
      <c r="M501" s="71">
        <f t="shared" si="700"/>
        <v>0</v>
      </c>
      <c r="N501" s="71">
        <f t="shared" si="700"/>
        <v>18000</v>
      </c>
      <c r="O501" s="71">
        <f t="shared" si="700"/>
        <v>0</v>
      </c>
      <c r="P501" s="71">
        <f t="shared" si="700"/>
        <v>18000</v>
      </c>
      <c r="Q501" s="71">
        <f t="shared" si="700"/>
        <v>0</v>
      </c>
      <c r="R501" s="71">
        <f t="shared" si="700"/>
        <v>18000</v>
      </c>
      <c r="S501" s="71">
        <f t="shared" si="700"/>
        <v>0</v>
      </c>
      <c r="T501" s="71">
        <f t="shared" si="700"/>
        <v>18000</v>
      </c>
    </row>
    <row r="502" spans="1:20" s="1" customFormat="1" hidden="1" x14ac:dyDescent="0.25">
      <c r="A502" s="206" t="s">
        <v>259</v>
      </c>
      <c r="B502" s="207"/>
      <c r="C502" s="45" t="s">
        <v>614</v>
      </c>
      <c r="D502" s="45" t="s">
        <v>610</v>
      </c>
      <c r="E502" s="33">
        <v>854</v>
      </c>
      <c r="F502" s="70" t="s">
        <v>230</v>
      </c>
      <c r="G502" s="70" t="s">
        <v>266</v>
      </c>
      <c r="H502" s="70" t="s">
        <v>260</v>
      </c>
      <c r="I502" s="70"/>
      <c r="J502" s="71">
        <f>J503</f>
        <v>18000</v>
      </c>
      <c r="K502" s="71">
        <f t="shared" si="700"/>
        <v>0</v>
      </c>
      <c r="L502" s="71">
        <f t="shared" si="700"/>
        <v>18000</v>
      </c>
      <c r="M502" s="71">
        <f t="shared" si="700"/>
        <v>0</v>
      </c>
      <c r="N502" s="71">
        <f t="shared" si="700"/>
        <v>18000</v>
      </c>
      <c r="O502" s="71">
        <f t="shared" si="700"/>
        <v>0</v>
      </c>
      <c r="P502" s="71">
        <f t="shared" si="700"/>
        <v>18000</v>
      </c>
      <c r="Q502" s="71">
        <f t="shared" si="700"/>
        <v>0</v>
      </c>
      <c r="R502" s="71">
        <f t="shared" si="700"/>
        <v>18000</v>
      </c>
      <c r="S502" s="71">
        <f t="shared" si="700"/>
        <v>0</v>
      </c>
      <c r="T502" s="71">
        <f t="shared" si="700"/>
        <v>18000</v>
      </c>
    </row>
    <row r="503" spans="1:20" s="1" customFormat="1" hidden="1" x14ac:dyDescent="0.25">
      <c r="A503" s="224" t="s">
        <v>269</v>
      </c>
      <c r="B503" s="224"/>
      <c r="C503" s="45" t="s">
        <v>614</v>
      </c>
      <c r="D503" s="45" t="s">
        <v>610</v>
      </c>
      <c r="E503" s="33">
        <v>854</v>
      </c>
      <c r="F503" s="70" t="s">
        <v>238</v>
      </c>
      <c r="G503" s="70" t="s">
        <v>266</v>
      </c>
      <c r="H503" s="70" t="s">
        <v>270</v>
      </c>
      <c r="I503" s="70"/>
      <c r="J503" s="71">
        <f>J504</f>
        <v>18000</v>
      </c>
      <c r="K503" s="71">
        <f t="shared" si="700"/>
        <v>0</v>
      </c>
      <c r="L503" s="71">
        <f t="shared" si="700"/>
        <v>18000</v>
      </c>
      <c r="M503" s="71">
        <f t="shared" si="700"/>
        <v>0</v>
      </c>
      <c r="N503" s="71">
        <f t="shared" si="700"/>
        <v>18000</v>
      </c>
      <c r="O503" s="71">
        <f t="shared" si="700"/>
        <v>0</v>
      </c>
      <c r="P503" s="71">
        <f t="shared" si="700"/>
        <v>18000</v>
      </c>
      <c r="Q503" s="71">
        <f t="shared" si="700"/>
        <v>0</v>
      </c>
      <c r="R503" s="71">
        <f t="shared" si="700"/>
        <v>18000</v>
      </c>
      <c r="S503" s="71">
        <f t="shared" si="700"/>
        <v>0</v>
      </c>
      <c r="T503" s="71">
        <f t="shared" si="700"/>
        <v>18000</v>
      </c>
    </row>
    <row r="504" spans="1:20" s="1" customFormat="1" ht="15.75" hidden="1" customHeight="1" x14ac:dyDescent="0.25">
      <c r="A504" s="72"/>
      <c r="B504" s="160" t="s">
        <v>242</v>
      </c>
      <c r="C504" s="45" t="s">
        <v>614</v>
      </c>
      <c r="D504" s="45" t="s">
        <v>610</v>
      </c>
      <c r="E504" s="33">
        <v>854</v>
      </c>
      <c r="F504" s="70" t="s">
        <v>230</v>
      </c>
      <c r="G504" s="70" t="s">
        <v>266</v>
      </c>
      <c r="H504" s="70" t="s">
        <v>270</v>
      </c>
      <c r="I504" s="70" t="s">
        <v>243</v>
      </c>
      <c r="J504" s="71">
        <f>J505</f>
        <v>18000</v>
      </c>
      <c r="K504" s="71">
        <f t="shared" si="700"/>
        <v>0</v>
      </c>
      <c r="L504" s="71">
        <f t="shared" si="700"/>
        <v>18000</v>
      </c>
      <c r="M504" s="71">
        <f t="shared" si="700"/>
        <v>0</v>
      </c>
      <c r="N504" s="71">
        <f t="shared" si="700"/>
        <v>18000</v>
      </c>
      <c r="O504" s="71">
        <f t="shared" si="700"/>
        <v>0</v>
      </c>
      <c r="P504" s="71">
        <f t="shared" si="700"/>
        <v>18000</v>
      </c>
      <c r="Q504" s="71">
        <f t="shared" si="700"/>
        <v>0</v>
      </c>
      <c r="R504" s="71">
        <f t="shared" si="700"/>
        <v>18000</v>
      </c>
      <c r="S504" s="71">
        <f t="shared" si="700"/>
        <v>0</v>
      </c>
      <c r="T504" s="71">
        <f t="shared" si="700"/>
        <v>18000</v>
      </c>
    </row>
    <row r="505" spans="1:20" s="1" customFormat="1" hidden="1" x14ac:dyDescent="0.25">
      <c r="A505" s="72"/>
      <c r="B505" s="154" t="s">
        <v>244</v>
      </c>
      <c r="C505" s="45" t="s">
        <v>614</v>
      </c>
      <c r="D505" s="45" t="s">
        <v>610</v>
      </c>
      <c r="E505" s="33">
        <v>854</v>
      </c>
      <c r="F505" s="70" t="s">
        <v>230</v>
      </c>
      <c r="G505" s="70" t="s">
        <v>266</v>
      </c>
      <c r="H505" s="70" t="s">
        <v>270</v>
      </c>
      <c r="I505" s="70" t="s">
        <v>245</v>
      </c>
      <c r="J505" s="71">
        <v>18000</v>
      </c>
      <c r="K505" s="72"/>
      <c r="L505" s="71">
        <f t="shared" ref="L505" si="701">J505+K505</f>
        <v>18000</v>
      </c>
      <c r="M505" s="72"/>
      <c r="N505" s="71">
        <f t="shared" ref="N505" si="702">L505+M505</f>
        <v>18000</v>
      </c>
      <c r="O505" s="72"/>
      <c r="P505" s="71">
        <f t="shared" ref="P505" si="703">N505+O505</f>
        <v>18000</v>
      </c>
      <c r="Q505" s="72"/>
      <c r="R505" s="71">
        <f t="shared" ref="R505" si="704">P505+Q505</f>
        <v>18000</v>
      </c>
      <c r="S505" s="72"/>
      <c r="T505" s="71">
        <f t="shared" ref="T505" si="705">R505+S505</f>
        <v>18000</v>
      </c>
    </row>
    <row r="506" spans="1:20" s="1" customFormat="1" ht="17.25" customHeight="1" x14ac:dyDescent="0.25">
      <c r="A506" s="157"/>
      <c r="B506" s="161" t="s">
        <v>572</v>
      </c>
      <c r="C506" s="147"/>
      <c r="D506" s="147"/>
      <c r="E506" s="85"/>
      <c r="F506" s="67"/>
      <c r="G506" s="67"/>
      <c r="H506" s="67"/>
      <c r="I506" s="67"/>
      <c r="J506" s="68">
        <f t="shared" ref="J506:T506" si="706">J9+J215+J419+J479</f>
        <v>188253289.22999999</v>
      </c>
      <c r="K506" s="68">
        <f t="shared" si="706"/>
        <v>12956061</v>
      </c>
      <c r="L506" s="68">
        <f t="shared" si="706"/>
        <v>201209350.22999999</v>
      </c>
      <c r="M506" s="68">
        <f t="shared" si="706"/>
        <v>0</v>
      </c>
      <c r="N506" s="68">
        <f t="shared" si="706"/>
        <v>201209350.22999999</v>
      </c>
      <c r="O506" s="68">
        <f t="shared" si="706"/>
        <v>0</v>
      </c>
      <c r="P506" s="68">
        <f t="shared" si="706"/>
        <v>201209350.22999999</v>
      </c>
      <c r="Q506" s="68">
        <f t="shared" si="706"/>
        <v>11015827</v>
      </c>
      <c r="R506" s="68">
        <f t="shared" si="706"/>
        <v>212225177.22999999</v>
      </c>
      <c r="S506" s="68">
        <f t="shared" si="706"/>
        <v>1201083</v>
      </c>
      <c r="T506" s="68">
        <f t="shared" si="706"/>
        <v>213426260.22999999</v>
      </c>
    </row>
    <row r="507" spans="1:20" s="22" customFormat="1" ht="15" x14ac:dyDescent="0.25">
      <c r="C507" s="23"/>
      <c r="D507" s="23"/>
      <c r="E507" s="24"/>
      <c r="H507" s="25"/>
      <c r="J507" s="11"/>
      <c r="K507" s="26"/>
      <c r="L507" s="26"/>
      <c r="M507" s="26"/>
      <c r="N507" s="26"/>
      <c r="O507" s="26"/>
      <c r="P507" s="26"/>
      <c r="Q507" s="26"/>
      <c r="R507" s="26"/>
      <c r="S507" s="26"/>
      <c r="T507" s="26"/>
    </row>
    <row r="508" spans="1:20" s="22" customFormat="1" ht="15" x14ac:dyDescent="0.25">
      <c r="C508" s="23"/>
      <c r="D508" s="23"/>
      <c r="E508" s="24"/>
      <c r="H508" s="25"/>
      <c r="J508" s="11"/>
      <c r="K508" s="26"/>
      <c r="L508" s="26"/>
      <c r="M508" s="26"/>
      <c r="N508" s="26"/>
      <c r="O508" s="26"/>
      <c r="P508" s="26"/>
      <c r="Q508" s="26"/>
      <c r="R508" s="26"/>
      <c r="S508" s="26"/>
      <c r="T508" s="26"/>
    </row>
    <row r="509" spans="1:20" s="22" customFormat="1" ht="15" x14ac:dyDescent="0.25">
      <c r="C509" s="23"/>
      <c r="D509" s="23"/>
      <c r="E509" s="24"/>
      <c r="H509" s="25"/>
      <c r="J509" s="11"/>
      <c r="K509" s="11"/>
      <c r="L509" s="11"/>
      <c r="M509" s="11"/>
      <c r="N509" s="11"/>
      <c r="O509" s="11"/>
      <c r="P509" s="11"/>
      <c r="Q509" s="11"/>
      <c r="R509" s="11"/>
      <c r="S509" s="11"/>
      <c r="T509" s="11"/>
    </row>
    <row r="510" spans="1:20" s="27" customFormat="1" ht="15" x14ac:dyDescent="0.25">
      <c r="C510" s="28"/>
      <c r="D510" s="28"/>
      <c r="E510" s="29"/>
      <c r="F510" s="28"/>
      <c r="G510" s="28"/>
      <c r="H510" s="29"/>
      <c r="I510" s="28"/>
      <c r="J510" s="11"/>
      <c r="K510" s="11"/>
      <c r="L510" s="11"/>
      <c r="M510" s="11"/>
      <c r="N510" s="11"/>
      <c r="O510" s="11"/>
      <c r="P510" s="11"/>
      <c r="Q510" s="11"/>
      <c r="R510" s="11"/>
      <c r="S510" s="11"/>
      <c r="T510" s="11"/>
    </row>
    <row r="511" spans="1:20" s="27" customFormat="1" ht="15" x14ac:dyDescent="0.25">
      <c r="C511" s="28"/>
      <c r="D511" s="28"/>
      <c r="E511" s="29"/>
      <c r="F511" s="28"/>
      <c r="G511" s="28"/>
      <c r="H511" s="29"/>
      <c r="I511" s="29"/>
      <c r="J511" s="11"/>
      <c r="K511" s="11"/>
      <c r="L511" s="11"/>
      <c r="M511" s="11"/>
      <c r="N511" s="11"/>
      <c r="O511" s="11"/>
      <c r="P511" s="11"/>
      <c r="Q511" s="11"/>
      <c r="R511" s="11"/>
      <c r="S511" s="11"/>
      <c r="T511" s="11"/>
    </row>
    <row r="512" spans="1:20" s="27" customFormat="1" ht="15" x14ac:dyDescent="0.25">
      <c r="C512" s="28"/>
      <c r="D512" s="28"/>
      <c r="E512" s="29"/>
      <c r="F512" s="28"/>
      <c r="G512" s="28"/>
      <c r="H512" s="29"/>
      <c r="I512" s="29"/>
      <c r="J512" s="11"/>
      <c r="K512" s="30"/>
      <c r="L512" s="30"/>
      <c r="M512" s="30"/>
      <c r="N512" s="30"/>
      <c r="O512" s="30"/>
      <c r="P512" s="30"/>
      <c r="Q512" s="30"/>
      <c r="R512" s="30"/>
      <c r="S512" s="30"/>
      <c r="T512" s="30"/>
    </row>
    <row r="513" spans="3:20" s="27" customFormat="1" ht="15" x14ac:dyDescent="0.25">
      <c r="C513" s="28"/>
      <c r="D513" s="28"/>
      <c r="E513" s="29"/>
      <c r="F513" s="28"/>
      <c r="G513" s="28"/>
      <c r="H513" s="29"/>
      <c r="I513" s="29"/>
      <c r="J513" s="30"/>
      <c r="K513" s="30"/>
      <c r="L513" s="30"/>
      <c r="M513" s="30"/>
      <c r="N513" s="30"/>
      <c r="O513" s="30"/>
      <c r="P513" s="30"/>
      <c r="Q513" s="30"/>
      <c r="R513" s="30"/>
      <c r="S513" s="30"/>
      <c r="T513" s="30"/>
    </row>
    <row r="514" spans="3:20" s="27" customFormat="1" ht="15" x14ac:dyDescent="0.25">
      <c r="C514" s="28"/>
      <c r="D514" s="28"/>
      <c r="E514" s="29"/>
      <c r="F514" s="28"/>
      <c r="G514" s="28"/>
      <c r="H514" s="29"/>
      <c r="I514" s="29"/>
      <c r="J514" s="30"/>
      <c r="K514" s="30"/>
      <c r="L514" s="30"/>
      <c r="M514" s="30"/>
      <c r="N514" s="30"/>
      <c r="O514" s="30"/>
      <c r="P514" s="30"/>
      <c r="Q514" s="30"/>
      <c r="R514" s="30"/>
      <c r="S514" s="30"/>
      <c r="T514" s="30"/>
    </row>
    <row r="515" spans="3:20" s="27" customFormat="1" ht="15" x14ac:dyDescent="0.25">
      <c r="C515" s="28"/>
      <c r="D515" s="28"/>
      <c r="E515" s="29"/>
      <c r="F515" s="28"/>
      <c r="G515" s="28"/>
      <c r="H515" s="29"/>
      <c r="I515" s="29"/>
      <c r="J515" s="30"/>
      <c r="K515" s="30"/>
      <c r="L515" s="30"/>
      <c r="M515" s="30"/>
      <c r="N515" s="30"/>
      <c r="O515" s="30"/>
      <c r="P515" s="30"/>
      <c r="Q515" s="30"/>
      <c r="R515" s="30"/>
      <c r="S515" s="30"/>
      <c r="T515" s="30"/>
    </row>
    <row r="516" spans="3:20" s="27" customFormat="1" ht="15" x14ac:dyDescent="0.25">
      <c r="C516" s="28"/>
      <c r="D516" s="28"/>
      <c r="E516" s="29"/>
      <c r="F516" s="28"/>
      <c r="G516" s="28"/>
      <c r="H516" s="29"/>
      <c r="I516" s="29"/>
      <c r="J516" s="30"/>
      <c r="K516" s="30"/>
      <c r="L516" s="30"/>
      <c r="M516" s="30"/>
      <c r="N516" s="30"/>
      <c r="O516" s="30"/>
      <c r="P516" s="30"/>
      <c r="Q516" s="30"/>
      <c r="R516" s="30"/>
      <c r="S516" s="30"/>
      <c r="T516" s="30"/>
    </row>
    <row r="517" spans="3:20" s="27" customFormat="1" ht="15" x14ac:dyDescent="0.25">
      <c r="C517" s="28"/>
      <c r="D517" s="28"/>
      <c r="E517" s="29"/>
      <c r="F517" s="28"/>
      <c r="G517" s="28"/>
      <c r="H517" s="29"/>
      <c r="I517" s="29"/>
      <c r="J517" s="30"/>
      <c r="K517" s="30"/>
      <c r="L517" s="30"/>
      <c r="M517" s="30"/>
      <c r="N517" s="30"/>
      <c r="O517" s="30"/>
      <c r="P517" s="30"/>
      <c r="Q517" s="30"/>
      <c r="R517" s="30"/>
      <c r="S517" s="30"/>
      <c r="T517" s="30"/>
    </row>
    <row r="518" spans="3:20" s="27" customFormat="1" ht="15" x14ac:dyDescent="0.25">
      <c r="C518" s="28"/>
      <c r="D518" s="28"/>
      <c r="E518" s="29"/>
      <c r="F518" s="28"/>
      <c r="G518" s="28"/>
      <c r="H518" s="29"/>
      <c r="I518" s="29"/>
    </row>
    <row r="519" spans="3:20" s="27" customFormat="1" ht="15" x14ac:dyDescent="0.25">
      <c r="C519" s="28"/>
      <c r="D519" s="28"/>
      <c r="E519" s="29"/>
      <c r="F519" s="28"/>
      <c r="G519" s="28"/>
      <c r="H519" s="29"/>
      <c r="I519" s="29"/>
      <c r="J519" s="30"/>
      <c r="K519" s="30"/>
      <c r="L519" s="30"/>
      <c r="M519" s="30"/>
      <c r="N519" s="30"/>
      <c r="O519" s="30"/>
      <c r="P519" s="30"/>
      <c r="Q519" s="30"/>
      <c r="R519" s="30"/>
      <c r="S519" s="30"/>
      <c r="T519" s="30"/>
    </row>
    <row r="520" spans="3:20" s="27" customFormat="1" ht="15" x14ac:dyDescent="0.25">
      <c r="C520" s="28"/>
      <c r="D520" s="28"/>
      <c r="E520" s="29"/>
      <c r="F520" s="28"/>
      <c r="G520" s="28"/>
      <c r="H520" s="29"/>
      <c r="I520" s="28"/>
    </row>
    <row r="521" spans="3:20" s="27" customFormat="1" ht="15" x14ac:dyDescent="0.25">
      <c r="C521" s="28"/>
      <c r="D521" s="28"/>
      <c r="E521" s="29"/>
      <c r="F521" s="28"/>
      <c r="G521" s="28"/>
      <c r="H521" s="29"/>
      <c r="I521" s="28"/>
      <c r="J521" s="30"/>
      <c r="K521" s="30"/>
      <c r="L521" s="30"/>
      <c r="M521" s="30"/>
      <c r="N521" s="30"/>
      <c r="O521" s="30"/>
      <c r="P521" s="30"/>
      <c r="Q521" s="30"/>
      <c r="R521" s="30"/>
      <c r="S521" s="30"/>
      <c r="T521" s="30"/>
    </row>
    <row r="522" spans="3:20" s="27" customFormat="1" ht="15" x14ac:dyDescent="0.25">
      <c r="C522" s="28"/>
      <c r="D522" s="28"/>
      <c r="E522" s="29"/>
      <c r="F522" s="28"/>
      <c r="G522" s="28"/>
      <c r="H522" s="29"/>
      <c r="I522" s="28"/>
    </row>
    <row r="523" spans="3:20" s="27" customFormat="1" ht="15" x14ac:dyDescent="0.25">
      <c r="C523" s="28"/>
      <c r="D523" s="28"/>
      <c r="E523" s="29"/>
      <c r="F523" s="28"/>
      <c r="G523" s="28"/>
      <c r="H523" s="29"/>
      <c r="I523" s="28"/>
    </row>
    <row r="524" spans="3:20" s="27" customFormat="1" ht="15" x14ac:dyDescent="0.25">
      <c r="C524" s="28"/>
      <c r="D524" s="28"/>
      <c r="E524" s="29"/>
      <c r="F524" s="28"/>
      <c r="G524" s="28"/>
      <c r="H524" s="29"/>
      <c r="I524" s="28"/>
    </row>
    <row r="525" spans="3:20" s="27" customFormat="1" ht="15" x14ac:dyDescent="0.25">
      <c r="C525" s="28"/>
      <c r="D525" s="28"/>
      <c r="E525" s="29"/>
      <c r="F525" s="28"/>
      <c r="G525" s="28"/>
      <c r="H525" s="29"/>
      <c r="I525" s="28"/>
    </row>
    <row r="526" spans="3:20" s="27" customFormat="1" ht="15" x14ac:dyDescent="0.25">
      <c r="C526" s="28"/>
      <c r="D526" s="28"/>
      <c r="E526" s="29"/>
      <c r="F526" s="29"/>
      <c r="G526" s="29"/>
      <c r="H526" s="29"/>
      <c r="I526" s="28"/>
    </row>
    <row r="527" spans="3:20" s="27" customFormat="1" ht="15" x14ac:dyDescent="0.25">
      <c r="C527" s="28"/>
      <c r="D527" s="28"/>
      <c r="E527" s="29"/>
      <c r="F527" s="29"/>
      <c r="G527" s="29"/>
      <c r="H527" s="29"/>
      <c r="I527" s="28"/>
    </row>
    <row r="528" spans="3:20" s="27" customFormat="1" ht="15" x14ac:dyDescent="0.25">
      <c r="C528" s="28"/>
      <c r="D528" s="28"/>
      <c r="E528" s="29"/>
      <c r="F528" s="29"/>
      <c r="G528" s="29"/>
      <c r="H528" s="29"/>
      <c r="I528" s="28"/>
    </row>
    <row r="529" spans="3:9" s="27" customFormat="1" ht="15" x14ac:dyDescent="0.25">
      <c r="C529" s="28"/>
      <c r="D529" s="28"/>
      <c r="E529" s="29"/>
      <c r="F529" s="29"/>
      <c r="G529" s="29"/>
      <c r="H529" s="29"/>
      <c r="I529" s="28"/>
    </row>
    <row r="530" spans="3:9" s="27" customFormat="1" ht="15" x14ac:dyDescent="0.25">
      <c r="C530" s="28"/>
      <c r="D530" s="28"/>
      <c r="E530" s="29"/>
      <c r="F530" s="29"/>
      <c r="G530" s="29"/>
      <c r="H530" s="29"/>
      <c r="I530" s="28"/>
    </row>
    <row r="531" spans="3:9" s="27" customFormat="1" ht="15" x14ac:dyDescent="0.25">
      <c r="C531" s="28"/>
      <c r="D531" s="28"/>
      <c r="E531" s="29"/>
      <c r="F531" s="172"/>
      <c r="G531" s="172"/>
      <c r="H531" s="172"/>
    </row>
    <row r="532" spans="3:9" s="27" customFormat="1" ht="15" x14ac:dyDescent="0.25">
      <c r="C532" s="28"/>
      <c r="D532" s="28"/>
      <c r="E532" s="29"/>
      <c r="F532" s="172"/>
      <c r="G532" s="172"/>
      <c r="H532" s="172"/>
    </row>
    <row r="533" spans="3:9" s="27" customFormat="1" ht="15" x14ac:dyDescent="0.25">
      <c r="C533" s="28"/>
      <c r="D533" s="28"/>
      <c r="E533" s="29"/>
      <c r="H533" s="172"/>
    </row>
    <row r="534" spans="3:9" s="27" customFormat="1" ht="15" x14ac:dyDescent="0.25">
      <c r="C534" s="28"/>
      <c r="D534" s="28"/>
      <c r="E534" s="29"/>
      <c r="H534" s="172"/>
    </row>
    <row r="535" spans="3:9" s="27" customFormat="1" ht="15" x14ac:dyDescent="0.25">
      <c r="C535" s="28"/>
      <c r="D535" s="28"/>
      <c r="E535" s="29"/>
      <c r="H535" s="172"/>
    </row>
    <row r="536" spans="3:9" s="27" customFormat="1" ht="15" x14ac:dyDescent="0.25">
      <c r="C536" s="28"/>
      <c r="D536" s="28"/>
      <c r="E536" s="29"/>
      <c r="H536" s="172"/>
    </row>
    <row r="537" spans="3:9" s="27" customFormat="1" ht="15" x14ac:dyDescent="0.25">
      <c r="C537" s="28"/>
      <c r="D537" s="28"/>
      <c r="E537" s="29"/>
      <c r="H537" s="172"/>
    </row>
    <row r="538" spans="3:9" s="27" customFormat="1" ht="15" x14ac:dyDescent="0.25">
      <c r="C538" s="28"/>
      <c r="D538" s="28"/>
      <c r="E538" s="29"/>
      <c r="H538" s="172"/>
    </row>
    <row r="539" spans="3:9" s="27" customFormat="1" ht="15" x14ac:dyDescent="0.25">
      <c r="C539" s="28"/>
      <c r="D539" s="28"/>
      <c r="E539" s="29"/>
      <c r="H539" s="172"/>
    </row>
    <row r="540" spans="3:9" s="27" customFormat="1" ht="15" x14ac:dyDescent="0.25">
      <c r="C540" s="28"/>
      <c r="D540" s="28"/>
      <c r="E540" s="29"/>
      <c r="H540" s="172"/>
    </row>
    <row r="541" spans="3:9" s="27" customFormat="1" ht="15" x14ac:dyDescent="0.25">
      <c r="C541" s="28"/>
      <c r="D541" s="28"/>
      <c r="E541" s="29"/>
      <c r="H541" s="172"/>
    </row>
    <row r="542" spans="3:9" s="27" customFormat="1" ht="15" x14ac:dyDescent="0.25">
      <c r="C542" s="28"/>
      <c r="D542" s="28"/>
      <c r="E542" s="29"/>
      <c r="H542" s="172"/>
    </row>
    <row r="543" spans="3:9" s="27" customFormat="1" ht="15" x14ac:dyDescent="0.25">
      <c r="C543" s="28"/>
      <c r="D543" s="28"/>
      <c r="E543" s="29"/>
      <c r="H543" s="172"/>
    </row>
    <row r="544" spans="3:9" s="27" customFormat="1" ht="15" x14ac:dyDescent="0.25">
      <c r="C544" s="28"/>
      <c r="D544" s="28"/>
      <c r="E544" s="29"/>
      <c r="H544" s="172"/>
    </row>
    <row r="545" spans="3:8" s="27" customFormat="1" ht="15" x14ac:dyDescent="0.25">
      <c r="C545" s="28"/>
      <c r="D545" s="28"/>
      <c r="E545" s="29"/>
      <c r="H545" s="172"/>
    </row>
    <row r="546" spans="3:8" s="27" customFormat="1" ht="15" x14ac:dyDescent="0.25">
      <c r="C546" s="28"/>
      <c r="D546" s="28"/>
      <c r="E546" s="29"/>
      <c r="H546" s="172"/>
    </row>
    <row r="547" spans="3:8" s="27" customFormat="1" ht="15" x14ac:dyDescent="0.25">
      <c r="C547" s="28"/>
      <c r="D547" s="28"/>
      <c r="E547" s="29"/>
      <c r="H547" s="172"/>
    </row>
    <row r="548" spans="3:8" s="27" customFormat="1" ht="15" x14ac:dyDescent="0.25">
      <c r="C548" s="28"/>
      <c r="D548" s="28"/>
      <c r="E548" s="29"/>
      <c r="H548" s="172"/>
    </row>
    <row r="549" spans="3:8" s="27" customFormat="1" ht="15" x14ac:dyDescent="0.25">
      <c r="C549" s="28"/>
      <c r="D549" s="28"/>
      <c r="E549" s="29"/>
      <c r="H549" s="172"/>
    </row>
    <row r="550" spans="3:8" s="27" customFormat="1" ht="15" x14ac:dyDescent="0.25">
      <c r="C550" s="28"/>
      <c r="D550" s="28"/>
      <c r="E550" s="29"/>
      <c r="H550" s="172"/>
    </row>
    <row r="551" spans="3:8" s="27" customFormat="1" ht="15" x14ac:dyDescent="0.25">
      <c r="C551" s="28"/>
      <c r="D551" s="28"/>
      <c r="E551" s="29"/>
      <c r="F551" s="172"/>
      <c r="G551" s="172"/>
      <c r="H551" s="172"/>
    </row>
    <row r="552" spans="3:8" s="27" customFormat="1" ht="15" x14ac:dyDescent="0.25">
      <c r="C552" s="28"/>
      <c r="D552" s="28"/>
      <c r="E552" s="29"/>
      <c r="F552" s="172"/>
      <c r="G552" s="172"/>
      <c r="H552" s="172"/>
    </row>
    <row r="553" spans="3:8" s="27" customFormat="1" ht="15" x14ac:dyDescent="0.25">
      <c r="C553" s="28"/>
      <c r="D553" s="28"/>
      <c r="E553" s="29"/>
      <c r="F553" s="172"/>
      <c r="G553" s="172"/>
      <c r="H553" s="172"/>
    </row>
    <row r="554" spans="3:8" s="27" customFormat="1" ht="15" x14ac:dyDescent="0.25">
      <c r="C554" s="28"/>
      <c r="D554" s="28"/>
      <c r="E554" s="29"/>
      <c r="F554" s="172"/>
      <c r="G554" s="172"/>
      <c r="H554" s="172"/>
    </row>
    <row r="555" spans="3:8" s="27" customFormat="1" ht="15" x14ac:dyDescent="0.25">
      <c r="C555" s="28"/>
      <c r="D555" s="28"/>
      <c r="E555" s="29"/>
      <c r="F555" s="172"/>
      <c r="G555" s="172"/>
      <c r="H555" s="172"/>
    </row>
    <row r="556" spans="3:8" s="27" customFormat="1" ht="15" x14ac:dyDescent="0.25">
      <c r="C556" s="28"/>
      <c r="D556" s="28"/>
      <c r="E556" s="29"/>
      <c r="F556" s="172"/>
      <c r="G556" s="172"/>
      <c r="H556" s="172"/>
    </row>
    <row r="557" spans="3:8" s="27" customFormat="1" ht="15" x14ac:dyDescent="0.25">
      <c r="C557" s="28"/>
      <c r="D557" s="28"/>
      <c r="E557" s="29"/>
      <c r="F557" s="172"/>
      <c r="G557" s="172"/>
      <c r="H557" s="172"/>
    </row>
    <row r="558" spans="3:8" s="27" customFormat="1" ht="15" x14ac:dyDescent="0.25">
      <c r="C558" s="28"/>
      <c r="D558" s="28"/>
      <c r="E558" s="29"/>
      <c r="F558" s="172"/>
      <c r="G558" s="172"/>
      <c r="H558" s="172"/>
    </row>
    <row r="559" spans="3:8" s="27" customFormat="1" ht="15" x14ac:dyDescent="0.25">
      <c r="C559" s="28"/>
      <c r="D559" s="28"/>
      <c r="E559" s="29"/>
      <c r="H559" s="172"/>
    </row>
    <row r="560" spans="3:8" s="27" customFormat="1" ht="15" x14ac:dyDescent="0.25">
      <c r="C560" s="28"/>
      <c r="D560" s="28"/>
      <c r="E560" s="29"/>
      <c r="H560" s="172"/>
    </row>
    <row r="561" spans="3:8" s="27" customFormat="1" ht="15" x14ac:dyDescent="0.25">
      <c r="C561" s="28"/>
      <c r="D561" s="28"/>
      <c r="E561" s="29"/>
      <c r="H561" s="172"/>
    </row>
    <row r="562" spans="3:8" s="27" customFormat="1" ht="15" x14ac:dyDescent="0.25">
      <c r="C562" s="28"/>
      <c r="D562" s="28"/>
      <c r="E562" s="29"/>
      <c r="H562" s="172"/>
    </row>
    <row r="563" spans="3:8" s="27" customFormat="1" ht="15" x14ac:dyDescent="0.25">
      <c r="C563" s="28"/>
      <c r="D563" s="28"/>
      <c r="E563" s="29"/>
      <c r="H563" s="172"/>
    </row>
    <row r="564" spans="3:8" s="27" customFormat="1" ht="15" x14ac:dyDescent="0.25">
      <c r="C564" s="28"/>
      <c r="D564" s="28"/>
      <c r="E564" s="29"/>
      <c r="H564" s="172"/>
    </row>
    <row r="565" spans="3:8" s="27" customFormat="1" ht="15" x14ac:dyDescent="0.25">
      <c r="C565" s="28"/>
      <c r="D565" s="28"/>
      <c r="E565" s="29"/>
      <c r="F565" s="172"/>
      <c r="G565" s="172"/>
      <c r="H565" s="172"/>
    </row>
    <row r="566" spans="3:8" s="27" customFormat="1" ht="15" x14ac:dyDescent="0.25">
      <c r="C566" s="28"/>
      <c r="D566" s="28"/>
      <c r="E566" s="29"/>
      <c r="H566" s="172"/>
    </row>
    <row r="567" spans="3:8" s="27" customFormat="1" ht="15" x14ac:dyDescent="0.25">
      <c r="C567" s="28"/>
      <c r="D567" s="28"/>
      <c r="E567" s="29"/>
      <c r="F567" s="172"/>
      <c r="G567" s="172"/>
      <c r="H567" s="172"/>
    </row>
    <row r="568" spans="3:8" s="27" customFormat="1" ht="15" x14ac:dyDescent="0.25">
      <c r="C568" s="28"/>
      <c r="D568" s="28"/>
      <c r="E568" s="29"/>
      <c r="F568" s="172"/>
      <c r="G568" s="172"/>
      <c r="H568" s="172"/>
    </row>
    <row r="569" spans="3:8" s="27" customFormat="1" ht="15" x14ac:dyDescent="0.25">
      <c r="C569" s="28"/>
      <c r="D569" s="28"/>
      <c r="E569" s="29"/>
      <c r="H569" s="172"/>
    </row>
    <row r="570" spans="3:8" s="27" customFormat="1" ht="15" x14ac:dyDescent="0.25">
      <c r="C570" s="28"/>
      <c r="D570" s="28"/>
      <c r="E570" s="29"/>
      <c r="F570" s="172"/>
      <c r="G570" s="172"/>
      <c r="H570" s="172"/>
    </row>
    <row r="571" spans="3:8" s="27" customFormat="1" ht="15" x14ac:dyDescent="0.25">
      <c r="C571" s="28"/>
      <c r="D571" s="28"/>
      <c r="E571" s="29"/>
      <c r="H571" s="172"/>
    </row>
    <row r="572" spans="3:8" s="27" customFormat="1" ht="15" x14ac:dyDescent="0.25">
      <c r="C572" s="28"/>
      <c r="D572" s="28"/>
      <c r="E572" s="29"/>
      <c r="F572" s="172"/>
      <c r="G572" s="172"/>
      <c r="H572" s="172"/>
    </row>
    <row r="573" spans="3:8" s="27" customFormat="1" ht="15" x14ac:dyDescent="0.25">
      <c r="C573" s="28"/>
      <c r="D573" s="28"/>
      <c r="E573" s="29"/>
      <c r="H573" s="172"/>
    </row>
    <row r="574" spans="3:8" s="27" customFormat="1" ht="15" x14ac:dyDescent="0.25">
      <c r="C574" s="28"/>
      <c r="D574" s="28"/>
      <c r="E574" s="29"/>
      <c r="F574" s="172"/>
      <c r="G574" s="172"/>
      <c r="H574" s="172"/>
    </row>
    <row r="575" spans="3:8" s="27" customFormat="1" ht="15" x14ac:dyDescent="0.25">
      <c r="C575" s="28"/>
      <c r="D575" s="28"/>
      <c r="E575" s="29"/>
      <c r="F575" s="172"/>
      <c r="G575" s="172"/>
      <c r="H575" s="172"/>
    </row>
    <row r="576" spans="3:8" s="27" customFormat="1" ht="15" x14ac:dyDescent="0.25">
      <c r="C576" s="28"/>
      <c r="D576" s="28"/>
      <c r="E576" s="29"/>
      <c r="F576" s="172"/>
      <c r="G576" s="172"/>
      <c r="H576" s="172"/>
    </row>
    <row r="577" spans="3:8" s="27" customFormat="1" ht="15" x14ac:dyDescent="0.25">
      <c r="C577" s="28"/>
      <c r="D577" s="28"/>
      <c r="E577" s="29"/>
      <c r="F577" s="172"/>
      <c r="G577" s="172"/>
      <c r="H577" s="172"/>
    </row>
    <row r="578" spans="3:8" s="27" customFormat="1" ht="15" x14ac:dyDescent="0.25">
      <c r="C578" s="28"/>
      <c r="D578" s="28"/>
      <c r="E578" s="29"/>
      <c r="F578" s="172"/>
      <c r="G578" s="172"/>
      <c r="H578" s="172"/>
    </row>
    <row r="579" spans="3:8" s="27" customFormat="1" ht="15" x14ac:dyDescent="0.25">
      <c r="C579" s="28"/>
      <c r="D579" s="28"/>
      <c r="E579" s="29"/>
      <c r="F579" s="172"/>
      <c r="G579" s="172"/>
      <c r="H579" s="172"/>
    </row>
    <row r="580" spans="3:8" s="27" customFormat="1" ht="15" x14ac:dyDescent="0.25">
      <c r="C580" s="28"/>
      <c r="D580" s="28"/>
      <c r="E580" s="29"/>
      <c r="H580" s="172"/>
    </row>
    <row r="581" spans="3:8" s="27" customFormat="1" ht="15" x14ac:dyDescent="0.25">
      <c r="C581" s="28"/>
      <c r="D581" s="28"/>
      <c r="E581" s="29"/>
      <c r="F581" s="172"/>
      <c r="G581" s="172"/>
      <c r="H581" s="172"/>
    </row>
    <row r="582" spans="3:8" s="27" customFormat="1" ht="15" x14ac:dyDescent="0.25">
      <c r="C582" s="28"/>
      <c r="D582" s="28"/>
      <c r="E582" s="29"/>
      <c r="F582" s="172"/>
      <c r="G582" s="172"/>
      <c r="H582" s="172"/>
    </row>
    <row r="583" spans="3:8" s="27" customFormat="1" ht="15" x14ac:dyDescent="0.25">
      <c r="C583" s="28"/>
      <c r="D583" s="28"/>
      <c r="E583" s="29"/>
      <c r="F583" s="172"/>
      <c r="G583" s="172"/>
      <c r="H583" s="172"/>
    </row>
    <row r="584" spans="3:8" s="27" customFormat="1" ht="15" x14ac:dyDescent="0.25">
      <c r="C584" s="28"/>
      <c r="D584" s="28"/>
      <c r="E584" s="29"/>
      <c r="F584" s="172"/>
      <c r="G584" s="172"/>
      <c r="H584" s="172"/>
    </row>
    <row r="585" spans="3:8" s="27" customFormat="1" ht="15" x14ac:dyDescent="0.25">
      <c r="C585" s="28"/>
      <c r="D585" s="28"/>
      <c r="E585" s="29"/>
      <c r="F585" s="172"/>
      <c r="G585" s="172"/>
      <c r="H585" s="172"/>
    </row>
    <row r="586" spans="3:8" s="27" customFormat="1" ht="15" x14ac:dyDescent="0.25">
      <c r="C586" s="28"/>
      <c r="D586" s="28"/>
      <c r="E586" s="29"/>
      <c r="F586" s="172"/>
      <c r="G586" s="172"/>
      <c r="H586" s="172"/>
    </row>
    <row r="587" spans="3:8" s="27" customFormat="1" ht="15" x14ac:dyDescent="0.25">
      <c r="C587" s="28"/>
      <c r="D587" s="28"/>
      <c r="E587" s="29"/>
      <c r="F587" s="172"/>
      <c r="G587" s="172"/>
      <c r="H587" s="172"/>
    </row>
    <row r="588" spans="3:8" s="27" customFormat="1" ht="15" x14ac:dyDescent="0.25">
      <c r="C588" s="28"/>
      <c r="D588" s="28"/>
      <c r="E588" s="29"/>
      <c r="F588" s="172"/>
      <c r="G588" s="172"/>
    </row>
    <row r="589" spans="3:8" s="27" customFormat="1" ht="15" x14ac:dyDescent="0.25">
      <c r="C589" s="28"/>
      <c r="D589" s="28"/>
      <c r="E589" s="29"/>
      <c r="F589" s="172"/>
      <c r="G589" s="172"/>
    </row>
  </sheetData>
  <mergeCells count="244">
    <mergeCell ref="A497:B497"/>
    <mergeCell ref="A498:B498"/>
    <mergeCell ref="A501:B501"/>
    <mergeCell ref="A502:B502"/>
    <mergeCell ref="A503:B503"/>
    <mergeCell ref="A469:B469"/>
    <mergeCell ref="A476:B476"/>
    <mergeCell ref="A481:B481"/>
    <mergeCell ref="A467:B467"/>
    <mergeCell ref="A468:B468"/>
    <mergeCell ref="A487:B487"/>
    <mergeCell ref="A488:B488"/>
    <mergeCell ref="A489:B489"/>
    <mergeCell ref="A496:B496"/>
    <mergeCell ref="A470:B470"/>
    <mergeCell ref="A473:B473"/>
    <mergeCell ref="A474:B474"/>
    <mergeCell ref="A475:B475"/>
    <mergeCell ref="A479:B479"/>
    <mergeCell ref="A480:B480"/>
    <mergeCell ref="A485:B485"/>
    <mergeCell ref="A486:B486"/>
    <mergeCell ref="A482:B482"/>
    <mergeCell ref="A296:B296"/>
    <mergeCell ref="A299:B299"/>
    <mergeCell ref="A300:B300"/>
    <mergeCell ref="A306:B306"/>
    <mergeCell ref="A309:B309"/>
    <mergeCell ref="A310:B310"/>
    <mergeCell ref="A313:B313"/>
    <mergeCell ref="A328:B328"/>
    <mergeCell ref="A318:B318"/>
    <mergeCell ref="A323:B323"/>
    <mergeCell ref="A303:B303"/>
    <mergeCell ref="A314:B314"/>
    <mergeCell ref="A315:B315"/>
    <mergeCell ref="A167:B167"/>
    <mergeCell ref="A168:B168"/>
    <mergeCell ref="A179:B179"/>
    <mergeCell ref="A230:B230"/>
    <mergeCell ref="A233:B233"/>
    <mergeCell ref="A245:B245"/>
    <mergeCell ref="A248:B248"/>
    <mergeCell ref="A251:B251"/>
    <mergeCell ref="A253:B253"/>
    <mergeCell ref="A182:B182"/>
    <mergeCell ref="A185:B185"/>
    <mergeCell ref="A170:B170"/>
    <mergeCell ref="A171:B171"/>
    <mergeCell ref="A200:B200"/>
    <mergeCell ref="A204:B204"/>
    <mergeCell ref="A186:B186"/>
    <mergeCell ref="A189:B189"/>
    <mergeCell ref="A192:B192"/>
    <mergeCell ref="A187:B187"/>
    <mergeCell ref="A188:B188"/>
    <mergeCell ref="A195:B195"/>
    <mergeCell ref="A196:B196"/>
    <mergeCell ref="A203:B203"/>
    <mergeCell ref="A173:B173"/>
    <mergeCell ref="A152:B152"/>
    <mergeCell ref="A153:B153"/>
    <mergeCell ref="A157:B157"/>
    <mergeCell ref="A158:B158"/>
    <mergeCell ref="A166:B166"/>
    <mergeCell ref="A165:B165"/>
    <mergeCell ref="A154:B154"/>
    <mergeCell ref="A159:B159"/>
    <mergeCell ref="A162:B162"/>
    <mergeCell ref="A81:B81"/>
    <mergeCell ref="A82:B82"/>
    <mergeCell ref="A83:B83"/>
    <mergeCell ref="A88:B88"/>
    <mergeCell ref="A89:B89"/>
    <mergeCell ref="A108:B108"/>
    <mergeCell ref="A109:B109"/>
    <mergeCell ref="A116:B116"/>
    <mergeCell ref="A117:B117"/>
    <mergeCell ref="A106:B106"/>
    <mergeCell ref="A107:B107"/>
    <mergeCell ref="A90:B90"/>
    <mergeCell ref="A93:B93"/>
    <mergeCell ref="A97:B97"/>
    <mergeCell ref="A98:B98"/>
    <mergeCell ref="A102:B102"/>
    <mergeCell ref="C1:M1"/>
    <mergeCell ref="C3:M3"/>
    <mergeCell ref="A45:B45"/>
    <mergeCell ref="A46:B46"/>
    <mergeCell ref="A47:B47"/>
    <mergeCell ref="A59:B59"/>
    <mergeCell ref="A12:B12"/>
    <mergeCell ref="A13:B13"/>
    <mergeCell ref="A14:B14"/>
    <mergeCell ref="A15:B15"/>
    <mergeCell ref="A23:B23"/>
    <mergeCell ref="A7:B7"/>
    <mergeCell ref="A8:B8"/>
    <mergeCell ref="A9:B9"/>
    <mergeCell ref="A10:B10"/>
    <mergeCell ref="A11:B11"/>
    <mergeCell ref="A35:B35"/>
    <mergeCell ref="A36:B36"/>
    <mergeCell ref="A42:B42"/>
    <mergeCell ref="A26:B26"/>
    <mergeCell ref="A27:B27"/>
    <mergeCell ref="A28:B28"/>
    <mergeCell ref="A31:B31"/>
    <mergeCell ref="A34:B34"/>
    <mergeCell ref="A58:B58"/>
    <mergeCell ref="A52:B52"/>
    <mergeCell ref="A55:B55"/>
    <mergeCell ref="A60:B60"/>
    <mergeCell ref="A61:B61"/>
    <mergeCell ref="A80:B80"/>
    <mergeCell ref="A69:B69"/>
    <mergeCell ref="A74:B74"/>
    <mergeCell ref="A77:B77"/>
    <mergeCell ref="A67:B67"/>
    <mergeCell ref="A68:B68"/>
    <mergeCell ref="A72:B72"/>
    <mergeCell ref="A73:B73"/>
    <mergeCell ref="A123:B123"/>
    <mergeCell ref="A110:B110"/>
    <mergeCell ref="A113:B113"/>
    <mergeCell ref="A118:B118"/>
    <mergeCell ref="A147:B147"/>
    <mergeCell ref="A150:B150"/>
    <mergeCell ref="A151:B151"/>
    <mergeCell ref="A140:B140"/>
    <mergeCell ref="A143:B143"/>
    <mergeCell ref="A134:B134"/>
    <mergeCell ref="A135:B135"/>
    <mergeCell ref="A146:B146"/>
    <mergeCell ref="A126:B126"/>
    <mergeCell ref="A127:B127"/>
    <mergeCell ref="A128:B128"/>
    <mergeCell ref="A133:B133"/>
    <mergeCell ref="A174:B174"/>
    <mergeCell ref="A180:B180"/>
    <mergeCell ref="A181:B181"/>
    <mergeCell ref="A216:B216"/>
    <mergeCell ref="A217:B217"/>
    <mergeCell ref="A218:B218"/>
    <mergeCell ref="A223:B223"/>
    <mergeCell ref="A207:B207"/>
    <mergeCell ref="A210:B210"/>
    <mergeCell ref="A211:B211"/>
    <mergeCell ref="A215:B215"/>
    <mergeCell ref="A219:B219"/>
    <mergeCell ref="A220:B220"/>
    <mergeCell ref="A224:B224"/>
    <mergeCell ref="A225:B225"/>
    <mergeCell ref="A226:B226"/>
    <mergeCell ref="A227:B227"/>
    <mergeCell ref="A240:B240"/>
    <mergeCell ref="A252:B252"/>
    <mergeCell ref="A234:B234"/>
    <mergeCell ref="A235:B235"/>
    <mergeCell ref="A266:B266"/>
    <mergeCell ref="A254:B254"/>
    <mergeCell ref="A257:B257"/>
    <mergeCell ref="A260:B260"/>
    <mergeCell ref="A269:B269"/>
    <mergeCell ref="A272:B272"/>
    <mergeCell ref="A263:B263"/>
    <mergeCell ref="A275:B275"/>
    <mergeCell ref="A293:B293"/>
    <mergeCell ref="A279:B279"/>
    <mergeCell ref="A280:B280"/>
    <mergeCell ref="A283:B283"/>
    <mergeCell ref="A286:B286"/>
    <mergeCell ref="A289:B289"/>
    <mergeCell ref="A278:B278"/>
    <mergeCell ref="A340:B340"/>
    <mergeCell ref="A331:B331"/>
    <mergeCell ref="A335:B335"/>
    <mergeCell ref="A334:B334"/>
    <mergeCell ref="A338:B338"/>
    <mergeCell ref="A339:B339"/>
    <mergeCell ref="A343:B343"/>
    <mergeCell ref="A346:B346"/>
    <mergeCell ref="A347:B347"/>
    <mergeCell ref="A370:B370"/>
    <mergeCell ref="A350:B350"/>
    <mergeCell ref="A355:B355"/>
    <mergeCell ref="A351:B351"/>
    <mergeCell ref="A352:B352"/>
    <mergeCell ref="A356:B356"/>
    <mergeCell ref="A357:B357"/>
    <mergeCell ref="A360:B360"/>
    <mergeCell ref="A368:B368"/>
    <mergeCell ref="A369:B369"/>
    <mergeCell ref="A438:B438"/>
    <mergeCell ref="A452:B452"/>
    <mergeCell ref="A392:B392"/>
    <mergeCell ref="A393:B393"/>
    <mergeCell ref="A414:B414"/>
    <mergeCell ref="A401:B401"/>
    <mergeCell ref="A419:B419"/>
    <mergeCell ref="A420:B420"/>
    <mergeCell ref="A421:B421"/>
    <mergeCell ref="A422:B422"/>
    <mergeCell ref="A462:B462"/>
    <mergeCell ref="A466:B466"/>
    <mergeCell ref="A455:B455"/>
    <mergeCell ref="A456:B456"/>
    <mergeCell ref="A459:B459"/>
    <mergeCell ref="A448:B448"/>
    <mergeCell ref="A449:B449"/>
    <mergeCell ref="A454:B454"/>
    <mergeCell ref="A439:B439"/>
    <mergeCell ref="A442:B442"/>
    <mergeCell ref="A446:B446"/>
    <mergeCell ref="A447:B447"/>
    <mergeCell ref="A440:B440"/>
    <mergeCell ref="A453:B453"/>
    <mergeCell ref="A463:B463"/>
    <mergeCell ref="A441:B441"/>
    <mergeCell ref="A445:B445"/>
    <mergeCell ref="A5:T5"/>
    <mergeCell ref="C4:T4"/>
    <mergeCell ref="C2:T2"/>
    <mergeCell ref="A432:B432"/>
    <mergeCell ref="A433:B433"/>
    <mergeCell ref="A434:B434"/>
    <mergeCell ref="A435:B435"/>
    <mergeCell ref="A387:B387"/>
    <mergeCell ref="A381:B381"/>
    <mergeCell ref="A375:B375"/>
    <mergeCell ref="A378:B378"/>
    <mergeCell ref="A382:B382"/>
    <mergeCell ref="A383:B383"/>
    <mergeCell ref="A384:B384"/>
    <mergeCell ref="A390:B390"/>
    <mergeCell ref="A391:B391"/>
    <mergeCell ref="A396:B396"/>
    <mergeCell ref="A397:B397"/>
    <mergeCell ref="A406:B406"/>
    <mergeCell ref="A407:B407"/>
    <mergeCell ref="A408:B408"/>
    <mergeCell ref="A409:B409"/>
    <mergeCell ref="A423:B423"/>
    <mergeCell ref="A424:B424"/>
  </mergeCells>
  <pageMargins left="0.70866141732283472" right="0.51181102362204722" top="0.19685039370078741" bottom="0.19685039370078741"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1.Дох.</vt:lpstr>
      <vt:lpstr>2.Функц.</vt:lpstr>
      <vt:lpstr>3.Вед.</vt:lpstr>
      <vt:lpstr>4.ПП</vt:lpstr>
      <vt:lpstr>'2.Функц.'!Заголовки_для_печати</vt:lpstr>
      <vt:lpstr>'3.Вед.'!Заголовки_для_печати</vt:lpstr>
      <vt:lpstr>'4.ПП'!Заголовки_для_печати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2013-07-22T05:05:01Z</dcterms:modified>
</cp:coreProperties>
</file>