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.2 Деньги" sheetId="6" r:id="rId1"/>
    <sheet name="прил.1" sheetId="7" state="hidden" r:id="rId2"/>
  </sheets>
  <definedNames>
    <definedName name="_xlnm.Print_Titles" localSheetId="1">прил.1!$3:$5</definedName>
    <definedName name="_xlnm.Print_Titles" localSheetId="0">'прил.2 Деньги'!$5:$6</definedName>
  </definedNames>
  <calcPr calcId="145621"/>
</workbook>
</file>

<file path=xl/calcChain.xml><?xml version="1.0" encoding="utf-8"?>
<calcChain xmlns="http://schemas.openxmlformats.org/spreadsheetml/2006/main">
  <c r="I9" i="6" l="1"/>
  <c r="H10" i="6"/>
  <c r="E9" i="6"/>
  <c r="F22" i="6"/>
  <c r="G22" i="6"/>
  <c r="H22" i="6"/>
  <c r="I22" i="6"/>
  <c r="J22" i="6"/>
  <c r="F24" i="6"/>
  <c r="F9" i="6" s="1"/>
  <c r="G24" i="6"/>
  <c r="G9" i="6" s="1"/>
  <c r="H24" i="6"/>
  <c r="H9" i="6" s="1"/>
  <c r="I24" i="6"/>
  <c r="J24" i="6"/>
  <c r="J9" i="6" s="1"/>
  <c r="F25" i="6"/>
  <c r="F10" i="6" s="1"/>
  <c r="G25" i="6"/>
  <c r="G10" i="6" s="1"/>
  <c r="H25" i="6"/>
  <c r="I25" i="6"/>
  <c r="I10" i="6" s="1"/>
  <c r="J25" i="6"/>
  <c r="J10" i="6" s="1"/>
  <c r="E24" i="6"/>
  <c r="E25" i="6"/>
  <c r="E10" i="6" s="1"/>
  <c r="F21" i="6" l="1"/>
  <c r="H21" i="6"/>
  <c r="I21" i="6"/>
  <c r="J21" i="6"/>
  <c r="E21" i="6"/>
  <c r="F12" i="6"/>
  <c r="F7" i="6" s="1"/>
  <c r="H12" i="6"/>
  <c r="H7" i="6" s="1"/>
  <c r="I12" i="6"/>
  <c r="I7" i="6" s="1"/>
  <c r="J12" i="6"/>
  <c r="J7" i="6" s="1"/>
  <c r="E12" i="6"/>
  <c r="G17" i="6"/>
  <c r="G21" i="6" s="1"/>
  <c r="G12" i="6" l="1"/>
  <c r="G7" i="6" s="1"/>
  <c r="H58" i="6" l="1"/>
  <c r="H23" i="6" s="1"/>
  <c r="I58" i="6"/>
  <c r="J58" i="6"/>
  <c r="J23" i="6" s="1"/>
  <c r="I31" i="6"/>
  <c r="I41" i="6"/>
  <c r="I66" i="6"/>
  <c r="I56" i="6"/>
  <c r="I51" i="6"/>
  <c r="I46" i="6"/>
  <c r="I36" i="6"/>
  <c r="I16" i="6"/>
  <c r="J8" i="6" l="1"/>
  <c r="J26" i="6"/>
  <c r="I61" i="6"/>
  <c r="I23" i="6"/>
  <c r="H8" i="6"/>
  <c r="H26" i="6"/>
  <c r="I11" i="6"/>
  <c r="F82" i="6"/>
  <c r="E82" i="6"/>
  <c r="F81" i="6"/>
  <c r="E78" i="6"/>
  <c r="E81" i="6" s="1"/>
  <c r="J31" i="6"/>
  <c r="H31" i="6"/>
  <c r="G31" i="6"/>
  <c r="F31" i="6"/>
  <c r="E31" i="6"/>
  <c r="F71" i="6"/>
  <c r="E68" i="6"/>
  <c r="E71" i="6" s="1"/>
  <c r="J41" i="6"/>
  <c r="H41" i="6"/>
  <c r="G41" i="6"/>
  <c r="F41" i="6"/>
  <c r="E38" i="6"/>
  <c r="J66" i="6"/>
  <c r="H66" i="6"/>
  <c r="G66" i="6"/>
  <c r="F66" i="6"/>
  <c r="E66" i="6"/>
  <c r="H61" i="6"/>
  <c r="J61" i="6"/>
  <c r="G58" i="6"/>
  <c r="F58" i="6"/>
  <c r="J56" i="6"/>
  <c r="H56" i="6"/>
  <c r="G56" i="6"/>
  <c r="F56" i="6"/>
  <c r="E56" i="6"/>
  <c r="J51" i="6"/>
  <c r="H51" i="6"/>
  <c r="G51" i="6"/>
  <c r="F51" i="6"/>
  <c r="E47" i="6"/>
  <c r="J46" i="6"/>
  <c r="H46" i="6"/>
  <c r="G46" i="6"/>
  <c r="F46" i="6"/>
  <c r="E46" i="6"/>
  <c r="J36" i="6"/>
  <c r="H36" i="6"/>
  <c r="G36" i="6"/>
  <c r="F36" i="6"/>
  <c r="E36" i="6"/>
  <c r="J16" i="6"/>
  <c r="H16" i="6"/>
  <c r="F16" i="6"/>
  <c r="E16" i="6"/>
  <c r="I8" i="6" l="1"/>
  <c r="I26" i="6"/>
  <c r="F61" i="6"/>
  <c r="F11" i="6" s="1"/>
  <c r="F23" i="6"/>
  <c r="G61" i="6"/>
  <c r="G23" i="6"/>
  <c r="E41" i="6"/>
  <c r="E23" i="6"/>
  <c r="E8" i="6" s="1"/>
  <c r="E51" i="6"/>
  <c r="E22" i="6"/>
  <c r="E58" i="6"/>
  <c r="G16" i="6"/>
  <c r="G11" i="6" s="1"/>
  <c r="H11" i="6"/>
  <c r="J11" i="6"/>
  <c r="F8" i="6" l="1"/>
  <c r="F26" i="6"/>
  <c r="G8" i="6"/>
  <c r="G26" i="6"/>
  <c r="E26" i="6"/>
  <c r="E7" i="6"/>
  <c r="E61" i="6"/>
  <c r="E11" i="6" s="1"/>
</calcChain>
</file>

<file path=xl/sharedStrings.xml><?xml version="1.0" encoding="utf-8"?>
<sst xmlns="http://schemas.openxmlformats.org/spreadsheetml/2006/main" count="175" uniqueCount="71">
  <si>
    <t>Программа, мероприятие</t>
  </si>
  <si>
    <t>Ответственный исполнитель</t>
  </si>
  <si>
    <t>Источник финансового обеспечения</t>
  </si>
  <si>
    <t>в том числе</t>
  </si>
  <si>
    <t>2015 год</t>
  </si>
  <si>
    <t>2016 год</t>
  </si>
  <si>
    <t>Финансовое управление администрации Клетнянского района</t>
  </si>
  <si>
    <t>средства бюджета муниципального района</t>
  </si>
  <si>
    <t>поступления из областного бюджета</t>
  </si>
  <si>
    <t>срества бюджетов поселений</t>
  </si>
  <si>
    <t>внебюджетные средства</t>
  </si>
  <si>
    <t>Итого</t>
  </si>
  <si>
    <t>Межбюджетные трансферты бюджетам поселений, за счет субвенций из областного бюджета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</si>
  <si>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</si>
  <si>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</si>
  <si>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</si>
  <si>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Поддержка мер по обеспечению сбалансированности бюджетов поселений</t>
  </si>
  <si>
    <t>Управление муниципальными финансами муниципального образования "Клетнянский муниципальный район" на 2015-2017 годы</t>
  </si>
  <si>
    <t>Приложение 2</t>
  </si>
  <si>
    <t>Полномочия бюджетам поселений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</si>
  <si>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Полномочия бюджетам поселений на организацию в границах поселений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</si>
  <si>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Поддержка мер по обеспечению сбалансированности  бюджетов поселений из бюджета муниципального образования "Клетнянский муниципальный  район"
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</si>
  <si>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</si>
  <si>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</si>
  <si>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2017 год</t>
  </si>
  <si>
    <t>2018 год</t>
  </si>
  <si>
    <t>2019 год</t>
  </si>
  <si>
    <t>2020 год</t>
  </si>
  <si>
    <t xml:space="preserve">к постановлению администрации Клетнянского района "Об утверждении муниципальной программы «Управление муниципальными финансами муниципального образования «Клетнянский муниципальный район на 2015-2020 годы»
</t>
  </si>
  <si>
    <t>№ п/п</t>
  </si>
  <si>
    <t>Наименование показателя (индикатора)</t>
  </si>
  <si>
    <t>Единица измерения</t>
  </si>
  <si>
    <t>Целевые значения показателей (индикаторов)</t>
  </si>
  <si>
    <t>2013 год</t>
  </si>
  <si>
    <t>2014 год</t>
  </si>
  <si>
    <t>(факт.)</t>
  </si>
  <si>
    <t>%</t>
  </si>
  <si>
    <t>&gt;= 98,0</t>
  </si>
  <si>
    <t>да/нет</t>
  </si>
  <si>
    <t>да</t>
  </si>
  <si>
    <t>Приложение 1
к муниципальной программе "Управление муниципальными финансами муниципального образования "Клетнянский муниципальный район"  на 2015 - 2020 годы''</t>
  </si>
  <si>
    <t>Сведения о показателях (индикаторах) муниципальной программы и их значениях</t>
  </si>
  <si>
    <t>Цель муниципальной программы: обеспечение долгосрочной сбалансированности и устойчивости бюджетной системы, повышение качества управления муниципальными финансами Клетнянского района</t>
  </si>
  <si>
    <t>Задача муниципальной программы: обеспечение финансовой устойчивости бюджетной системы Клетнянского района путем проведения сбалансированной финансовой политики</t>
  </si>
  <si>
    <t>Отношение объема муниципального внутреннего долга Клетнянского района к общему годовому объему доходов бюджета муниципального района без учета утвержденного объема безвозмездных поступлений</t>
  </si>
  <si>
    <t>&lt;= 10</t>
  </si>
  <si>
    <t>Отклонение фактического объема налоговых и неналоговых доходов бюджета муниципального района от первоначального плана</t>
  </si>
  <si>
    <t>Доля просроченной кредиторской задолженности по состоянию на конец отчётного периода в общем объеме расходов бюджета муниципального района</t>
  </si>
  <si>
    <t>Задача муниципальной программы: внедрение современных методов и технологий управления муниципальными финансами</t>
  </si>
  <si>
    <t>Доля расходов областного бюджета, формируемых в рамках муниципальных программ</t>
  </si>
  <si>
    <t>Обеспечение публикации в сети Интернет информации о системе управления муниципальными финансами Клетнянского района</t>
  </si>
  <si>
    <t>Задача муниципальной программы: создание условий для эффективного и ответственного управления муниципальными финансами</t>
  </si>
  <si>
    <t>Соблюдение при распределении дотаций на поддержку мер по обеспечению сбалансированности бюджетов требований статьи 92.1 Бюджетного кодекса Российской Федерации в части расчетных параметров дефицитов бюджетов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</si>
  <si>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</si>
  <si>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1.</t>
  </si>
  <si>
    <t>1.1.</t>
  </si>
  <si>
    <t>Руководство и управление в сфере установленных функций органов местного самоуправления</t>
  </si>
  <si>
    <t>Создание условий для эффективного и ответственного управления муниципальными финансами</t>
  </si>
  <si>
    <t>2.</t>
  </si>
  <si>
    <t>2.1.</t>
  </si>
  <si>
    <t>План реализации муниципальной программы</t>
  </si>
  <si>
    <t>2.2.</t>
  </si>
  <si>
    <t>2.3.</t>
  </si>
  <si>
    <t>2.4.</t>
  </si>
  <si>
    <t>2.5.</t>
  </si>
  <si>
    <t>2.6.</t>
  </si>
  <si>
    <t>2.7.</t>
  </si>
  <si>
    <t>2.8.</t>
  </si>
  <si>
    <t>2.9.</t>
  </si>
  <si>
    <t>1,2,3,4,5,6</t>
  </si>
  <si>
    <t>Связь основного мероприятия и показателей (порядковые номера)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</si>
</sst>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" fontId="6" fillId="0" borderId="3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1" fillId="0" borderId="0" xfId="0" applyFont="1" applyFill="1"/>
    <xf numFmtId="0" fontId="5" fillId="0" borderId="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6" fillId="0" borderId="3" xfId="0" applyNumberFormat="1" applyFont="1" applyFill="1" applyBorder="1" applyAlignment="1">
      <alignment horizontal="right" vertical="top"/>
    </xf>
    <xf numFmtId="4" fontId="7" fillId="0" borderId="3" xfId="0" applyNumberFormat="1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right" vertical="top"/>
    </xf>
    <xf numFmtId="4" fontId="6" fillId="0" borderId="4" xfId="0" applyNumberFormat="1" applyFont="1" applyFill="1" applyBorder="1" applyAlignment="1">
      <alignment horizontal="right" vertical="top"/>
    </xf>
    <xf numFmtId="4" fontId="7" fillId="0" borderId="4" xfId="0" applyNumberFormat="1" applyFont="1" applyFill="1" applyBorder="1" applyAlignment="1">
      <alignment horizontal="right" vertical="top"/>
    </xf>
    <xf numFmtId="4" fontId="8" fillId="0" borderId="3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4" fontId="6" fillId="0" borderId="9" xfId="0" applyNumberFormat="1" applyFont="1" applyFill="1" applyBorder="1" applyAlignment="1">
      <alignment horizontal="right" vertical="top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2" fillId="0" borderId="3" xfId="0" applyFont="1" applyFill="1" applyBorder="1" applyAlignment="1">
      <alignment vertical="top"/>
    </xf>
    <xf numFmtId="0" fontId="14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/>
    </xf>
    <xf numFmtId="0" fontId="9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16" fontId="12" fillId="0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="80" zoomScaleNormal="80" workbookViewId="0">
      <selection activeCell="G18" sqref="G18"/>
    </sheetView>
  </sheetViews>
  <sheetFormatPr defaultRowHeight="15" x14ac:dyDescent="0.25"/>
  <cols>
    <col min="1" max="1" width="3.7109375" style="28" customWidth="1"/>
    <col min="2" max="2" width="24.85546875" style="27" customWidth="1"/>
    <col min="3" max="3" width="10" style="27" customWidth="1"/>
    <col min="4" max="4" width="21.5703125" style="3" customWidth="1"/>
    <col min="5" max="6" width="14.7109375" style="6" customWidth="1"/>
    <col min="7" max="7" width="15" style="6" customWidth="1"/>
    <col min="8" max="10" width="13.42578125" style="6" customWidth="1"/>
    <col min="11" max="11" width="11" style="3" customWidth="1"/>
    <col min="12" max="16384" width="9.140625" style="3"/>
  </cols>
  <sheetData>
    <row r="1" spans="1:11" x14ac:dyDescent="0.25">
      <c r="E1" s="43" t="s">
        <v>18</v>
      </c>
      <c r="F1" s="43"/>
      <c r="G1" s="43"/>
      <c r="H1" s="43"/>
      <c r="I1" s="43"/>
      <c r="J1" s="43"/>
    </row>
    <row r="2" spans="1:11" ht="44.25" customHeight="1" x14ac:dyDescent="0.25">
      <c r="E2" s="44" t="s">
        <v>28</v>
      </c>
      <c r="F2" s="44"/>
      <c r="G2" s="44"/>
      <c r="H2" s="44"/>
      <c r="I2" s="44"/>
      <c r="J2" s="44"/>
    </row>
    <row r="3" spans="1:11" ht="24" customHeight="1" x14ac:dyDescent="0.25">
      <c r="B3" s="63" t="s">
        <v>60</v>
      </c>
      <c r="C3" s="63"/>
      <c r="D3" s="63"/>
      <c r="E3" s="63"/>
      <c r="F3" s="63"/>
      <c r="G3" s="63"/>
      <c r="H3" s="63"/>
      <c r="I3" s="63"/>
      <c r="J3" s="63"/>
    </row>
    <row r="4" spans="1:11" ht="6.75" customHeight="1" x14ac:dyDescent="0.25">
      <c r="E4" s="7"/>
    </row>
    <row r="5" spans="1:11" ht="47.25" customHeight="1" x14ac:dyDescent="0.25">
      <c r="A5" s="58"/>
      <c r="B5" s="51" t="s">
        <v>0</v>
      </c>
      <c r="C5" s="53" t="s">
        <v>1</v>
      </c>
      <c r="D5" s="53" t="s">
        <v>2</v>
      </c>
      <c r="E5" s="45" t="s">
        <v>3</v>
      </c>
      <c r="F5" s="46"/>
      <c r="G5" s="46"/>
      <c r="H5" s="46"/>
      <c r="I5" s="46"/>
      <c r="J5" s="47"/>
      <c r="K5" s="64" t="s">
        <v>70</v>
      </c>
    </row>
    <row r="6" spans="1:11" s="23" customFormat="1" ht="27" customHeight="1" x14ac:dyDescent="0.25">
      <c r="A6" s="59"/>
      <c r="B6" s="52"/>
      <c r="C6" s="54"/>
      <c r="D6" s="54"/>
      <c r="E6" s="1" t="s">
        <v>4</v>
      </c>
      <c r="F6" s="1" t="s">
        <v>5</v>
      </c>
      <c r="G6" s="1" t="s">
        <v>24</v>
      </c>
      <c r="H6" s="1" t="s">
        <v>25</v>
      </c>
      <c r="I6" s="1" t="s">
        <v>26</v>
      </c>
      <c r="J6" s="1" t="s">
        <v>27</v>
      </c>
      <c r="K6" s="65"/>
    </row>
    <row r="7" spans="1:11" s="23" customFormat="1" ht="31.5" customHeight="1" x14ac:dyDescent="0.25">
      <c r="A7" s="55"/>
      <c r="B7" s="48" t="s">
        <v>17</v>
      </c>
      <c r="C7" s="37" t="s">
        <v>6</v>
      </c>
      <c r="D7" s="4" t="s">
        <v>7</v>
      </c>
      <c r="E7" s="8">
        <f>E12+E22</f>
        <v>6743676.25</v>
      </c>
      <c r="F7" s="8">
        <f t="shared" ref="F7:J7" si="0">F12+F22</f>
        <v>12740411.82</v>
      </c>
      <c r="G7" s="8">
        <f t="shared" si="0"/>
        <v>14498371.84</v>
      </c>
      <c r="H7" s="8">
        <f t="shared" si="0"/>
        <v>6938100</v>
      </c>
      <c r="I7" s="8">
        <f t="shared" si="0"/>
        <v>7138100</v>
      </c>
      <c r="J7" s="8">
        <f t="shared" si="0"/>
        <v>7338100</v>
      </c>
      <c r="K7" s="25"/>
    </row>
    <row r="8" spans="1:11" s="23" customFormat="1" ht="31.5" customHeight="1" x14ac:dyDescent="0.25">
      <c r="A8" s="56"/>
      <c r="B8" s="49"/>
      <c r="C8" s="38"/>
      <c r="D8" s="4" t="s">
        <v>8</v>
      </c>
      <c r="E8" s="8">
        <f t="shared" ref="E8:J10" si="1">E13+E23</f>
        <v>29214562</v>
      </c>
      <c r="F8" s="8">
        <f t="shared" si="1"/>
        <v>36603678</v>
      </c>
      <c r="G8" s="8">
        <f t="shared" si="1"/>
        <v>2305603</v>
      </c>
      <c r="H8" s="8">
        <f t="shared" si="1"/>
        <v>1464000</v>
      </c>
      <c r="I8" s="8">
        <f t="shared" si="1"/>
        <v>1464000</v>
      </c>
      <c r="J8" s="8">
        <f t="shared" si="1"/>
        <v>1464000</v>
      </c>
      <c r="K8" s="25"/>
    </row>
    <row r="9" spans="1:11" s="23" customFormat="1" ht="29.25" customHeight="1" x14ac:dyDescent="0.25">
      <c r="A9" s="56"/>
      <c r="B9" s="49"/>
      <c r="C9" s="38"/>
      <c r="D9" s="4" t="s">
        <v>9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25"/>
    </row>
    <row r="10" spans="1:11" s="23" customFormat="1" ht="30" customHeight="1" x14ac:dyDescent="0.25">
      <c r="A10" s="56"/>
      <c r="B10" s="49"/>
      <c r="C10" s="38"/>
      <c r="D10" s="4" t="s">
        <v>10</v>
      </c>
      <c r="E10" s="8">
        <f t="shared" si="1"/>
        <v>0</v>
      </c>
      <c r="F10" s="8">
        <f t="shared" si="1"/>
        <v>0</v>
      </c>
      <c r="G10" s="8">
        <f t="shared" si="1"/>
        <v>0</v>
      </c>
      <c r="H10" s="8">
        <f t="shared" si="1"/>
        <v>0</v>
      </c>
      <c r="I10" s="8">
        <f t="shared" si="1"/>
        <v>0</v>
      </c>
      <c r="J10" s="8">
        <f t="shared" si="1"/>
        <v>0</v>
      </c>
      <c r="K10" s="25"/>
    </row>
    <row r="11" spans="1:11" s="24" customFormat="1" ht="25.5" customHeight="1" x14ac:dyDescent="0.25">
      <c r="A11" s="57"/>
      <c r="B11" s="50"/>
      <c r="C11" s="39"/>
      <c r="D11" s="2" t="s">
        <v>11</v>
      </c>
      <c r="E11" s="9">
        <f t="shared" ref="E11:J11" si="2">E16+E36+E46+E51+E56+E61</f>
        <v>21350957.25</v>
      </c>
      <c r="F11" s="9">
        <f t="shared" si="2"/>
        <v>31042250.82</v>
      </c>
      <c r="G11" s="9">
        <f t="shared" si="2"/>
        <v>15651173.34</v>
      </c>
      <c r="H11" s="9">
        <f t="shared" si="2"/>
        <v>7670100</v>
      </c>
      <c r="I11" s="9">
        <f t="shared" si="2"/>
        <v>7870100</v>
      </c>
      <c r="J11" s="9">
        <f t="shared" si="2"/>
        <v>8070100</v>
      </c>
      <c r="K11" s="32"/>
    </row>
    <row r="12" spans="1:11" s="23" customFormat="1" ht="32.25" customHeight="1" x14ac:dyDescent="0.25">
      <c r="A12" s="55" t="s">
        <v>54</v>
      </c>
      <c r="B12" s="40" t="s">
        <v>53</v>
      </c>
      <c r="C12" s="37" t="s">
        <v>6</v>
      </c>
      <c r="D12" s="4" t="s">
        <v>7</v>
      </c>
      <c r="E12" s="8">
        <f>E17</f>
        <v>3735300</v>
      </c>
      <c r="F12" s="8">
        <f t="shared" ref="F12:J12" si="3">F17</f>
        <v>3702622</v>
      </c>
      <c r="G12" s="8">
        <f t="shared" si="3"/>
        <v>3854330</v>
      </c>
      <c r="H12" s="8">
        <f t="shared" si="3"/>
        <v>3838100</v>
      </c>
      <c r="I12" s="8">
        <f t="shared" si="3"/>
        <v>3838100</v>
      </c>
      <c r="J12" s="8">
        <f t="shared" si="3"/>
        <v>3838100</v>
      </c>
      <c r="K12" s="25"/>
    </row>
    <row r="13" spans="1:11" s="23" customFormat="1" ht="32.25" customHeight="1" x14ac:dyDescent="0.25">
      <c r="A13" s="56"/>
      <c r="B13" s="41"/>
      <c r="C13" s="38"/>
      <c r="D13" s="4" t="s">
        <v>8</v>
      </c>
      <c r="E13" s="8"/>
      <c r="F13" s="8"/>
      <c r="G13" s="8"/>
      <c r="H13" s="10"/>
      <c r="I13" s="10"/>
      <c r="J13" s="10"/>
      <c r="K13" s="25"/>
    </row>
    <row r="14" spans="1:11" s="23" customFormat="1" ht="30" customHeight="1" x14ac:dyDescent="0.25">
      <c r="A14" s="56"/>
      <c r="B14" s="41"/>
      <c r="C14" s="38"/>
      <c r="D14" s="4" t="s">
        <v>9</v>
      </c>
      <c r="E14" s="8"/>
      <c r="F14" s="8"/>
      <c r="G14" s="8"/>
      <c r="H14" s="10"/>
      <c r="I14" s="10"/>
      <c r="J14" s="10"/>
      <c r="K14" s="25"/>
    </row>
    <row r="15" spans="1:11" s="23" customFormat="1" ht="30.75" customHeight="1" x14ac:dyDescent="0.25">
      <c r="A15" s="56"/>
      <c r="B15" s="41"/>
      <c r="C15" s="38"/>
      <c r="D15" s="4" t="s">
        <v>10</v>
      </c>
      <c r="E15" s="8"/>
      <c r="F15" s="8"/>
      <c r="G15" s="8"/>
      <c r="H15" s="10"/>
      <c r="I15" s="10"/>
      <c r="J15" s="10"/>
      <c r="K15" s="25"/>
    </row>
    <row r="16" spans="1:11" s="23" customFormat="1" ht="24.75" customHeight="1" x14ac:dyDescent="0.25">
      <c r="A16" s="57"/>
      <c r="B16" s="42"/>
      <c r="C16" s="39"/>
      <c r="D16" s="2" t="s">
        <v>11</v>
      </c>
      <c r="E16" s="9">
        <f t="shared" ref="E16:J16" si="4">SUM(E12:E15)</f>
        <v>3735300</v>
      </c>
      <c r="F16" s="9">
        <f t="shared" si="4"/>
        <v>3702622</v>
      </c>
      <c r="G16" s="9">
        <f t="shared" si="4"/>
        <v>3854330</v>
      </c>
      <c r="H16" s="9">
        <f t="shared" si="4"/>
        <v>3838100</v>
      </c>
      <c r="I16" s="9">
        <f t="shared" ref="I16" si="5">SUM(I12:I15)</f>
        <v>3838100</v>
      </c>
      <c r="J16" s="9">
        <f t="shared" si="4"/>
        <v>3838100</v>
      </c>
      <c r="K16" s="25"/>
    </row>
    <row r="17" spans="1:11" s="23" customFormat="1" ht="30" customHeight="1" x14ac:dyDescent="0.25">
      <c r="A17" s="55" t="s">
        <v>55</v>
      </c>
      <c r="B17" s="60" t="s">
        <v>56</v>
      </c>
      <c r="C17" s="37" t="s">
        <v>6</v>
      </c>
      <c r="D17" s="4" t="s">
        <v>7</v>
      </c>
      <c r="E17" s="8">
        <v>3735300</v>
      </c>
      <c r="F17" s="8">
        <v>3702622</v>
      </c>
      <c r="G17" s="8">
        <f>3686730+167600</f>
        <v>3854330</v>
      </c>
      <c r="H17" s="8">
        <v>3838100</v>
      </c>
      <c r="I17" s="8">
        <v>3838100</v>
      </c>
      <c r="J17" s="8">
        <v>3838100</v>
      </c>
      <c r="K17" s="25" t="s">
        <v>69</v>
      </c>
    </row>
    <row r="18" spans="1:11" s="23" customFormat="1" ht="30" customHeight="1" x14ac:dyDescent="0.25">
      <c r="A18" s="56"/>
      <c r="B18" s="61"/>
      <c r="C18" s="38"/>
      <c r="D18" s="4" t="s">
        <v>8</v>
      </c>
      <c r="E18" s="9"/>
      <c r="F18" s="9"/>
      <c r="G18" s="9"/>
      <c r="H18" s="9"/>
      <c r="I18" s="9"/>
      <c r="J18" s="9"/>
      <c r="K18" s="25"/>
    </row>
    <row r="19" spans="1:11" s="23" customFormat="1" ht="30" customHeight="1" x14ac:dyDescent="0.25">
      <c r="A19" s="56"/>
      <c r="B19" s="61"/>
      <c r="C19" s="38"/>
      <c r="D19" s="4" t="s">
        <v>9</v>
      </c>
      <c r="E19" s="9"/>
      <c r="F19" s="9"/>
      <c r="G19" s="9"/>
      <c r="H19" s="9"/>
      <c r="I19" s="9"/>
      <c r="J19" s="9"/>
      <c r="K19" s="25"/>
    </row>
    <row r="20" spans="1:11" s="23" customFormat="1" ht="30" customHeight="1" x14ac:dyDescent="0.25">
      <c r="A20" s="56"/>
      <c r="B20" s="61"/>
      <c r="C20" s="38"/>
      <c r="D20" s="4" t="s">
        <v>10</v>
      </c>
      <c r="E20" s="9"/>
      <c r="F20" s="9"/>
      <c r="G20" s="9"/>
      <c r="H20" s="9"/>
      <c r="I20" s="9"/>
      <c r="J20" s="9"/>
      <c r="K20" s="25"/>
    </row>
    <row r="21" spans="1:11" s="23" customFormat="1" ht="24.75" customHeight="1" x14ac:dyDescent="0.25">
      <c r="A21" s="57"/>
      <c r="B21" s="62"/>
      <c r="C21" s="39"/>
      <c r="D21" s="2" t="s">
        <v>11</v>
      </c>
      <c r="E21" s="9">
        <f>E17</f>
        <v>3735300</v>
      </c>
      <c r="F21" s="9">
        <f t="shared" ref="F21:J21" si="6">F17</f>
        <v>3702622</v>
      </c>
      <c r="G21" s="9">
        <f t="shared" si="6"/>
        <v>3854330</v>
      </c>
      <c r="H21" s="9">
        <f t="shared" si="6"/>
        <v>3838100</v>
      </c>
      <c r="I21" s="9">
        <f t="shared" si="6"/>
        <v>3838100</v>
      </c>
      <c r="J21" s="9">
        <f t="shared" si="6"/>
        <v>3838100</v>
      </c>
      <c r="K21" s="25"/>
    </row>
    <row r="22" spans="1:11" s="23" customFormat="1" ht="30.75" customHeight="1" x14ac:dyDescent="0.25">
      <c r="A22" s="55" t="s">
        <v>58</v>
      </c>
      <c r="B22" s="60" t="s">
        <v>57</v>
      </c>
      <c r="C22" s="37" t="s">
        <v>6</v>
      </c>
      <c r="D22" s="4" t="s">
        <v>7</v>
      </c>
      <c r="E22" s="8">
        <f t="shared" ref="E22:J25" si="7">E27+E32+E37+E42+E47++E52+E57+E62+E67+E77</f>
        <v>3008376.25</v>
      </c>
      <c r="F22" s="8">
        <f t="shared" si="7"/>
        <v>9037789.8200000003</v>
      </c>
      <c r="G22" s="8">
        <f t="shared" si="7"/>
        <v>10644041.84</v>
      </c>
      <c r="H22" s="8">
        <f t="shared" si="7"/>
        <v>3100000</v>
      </c>
      <c r="I22" s="8">
        <f t="shared" si="7"/>
        <v>3300000</v>
      </c>
      <c r="J22" s="8">
        <f t="shared" si="7"/>
        <v>3500000</v>
      </c>
      <c r="K22" s="25"/>
    </row>
    <row r="23" spans="1:11" s="23" customFormat="1" ht="30.75" customHeight="1" x14ac:dyDescent="0.25">
      <c r="A23" s="56"/>
      <c r="B23" s="61"/>
      <c r="C23" s="38"/>
      <c r="D23" s="4" t="s">
        <v>8</v>
      </c>
      <c r="E23" s="8">
        <f t="shared" si="7"/>
        <v>29214562</v>
      </c>
      <c r="F23" s="8">
        <f t="shared" si="7"/>
        <v>36603678</v>
      </c>
      <c r="G23" s="8">
        <f t="shared" si="7"/>
        <v>2305603</v>
      </c>
      <c r="H23" s="8">
        <f t="shared" si="7"/>
        <v>1464000</v>
      </c>
      <c r="I23" s="8">
        <f t="shared" si="7"/>
        <v>1464000</v>
      </c>
      <c r="J23" s="8">
        <f t="shared" si="7"/>
        <v>1464000</v>
      </c>
      <c r="K23" s="25"/>
    </row>
    <row r="24" spans="1:11" s="23" customFormat="1" ht="30.75" customHeight="1" x14ac:dyDescent="0.25">
      <c r="A24" s="56"/>
      <c r="B24" s="61"/>
      <c r="C24" s="38"/>
      <c r="D24" s="4" t="s">
        <v>9</v>
      </c>
      <c r="E24" s="8">
        <f t="shared" si="7"/>
        <v>0</v>
      </c>
      <c r="F24" s="8">
        <f t="shared" si="7"/>
        <v>0</v>
      </c>
      <c r="G24" s="8">
        <f t="shared" si="7"/>
        <v>0</v>
      </c>
      <c r="H24" s="8">
        <f t="shared" si="7"/>
        <v>0</v>
      </c>
      <c r="I24" s="8">
        <f t="shared" si="7"/>
        <v>0</v>
      </c>
      <c r="J24" s="8">
        <f t="shared" si="7"/>
        <v>0</v>
      </c>
      <c r="K24" s="25"/>
    </row>
    <row r="25" spans="1:11" s="23" customFormat="1" ht="30.75" customHeight="1" x14ac:dyDescent="0.25">
      <c r="A25" s="56"/>
      <c r="B25" s="61"/>
      <c r="C25" s="38"/>
      <c r="D25" s="4" t="s">
        <v>10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0</v>
      </c>
      <c r="J25" s="8">
        <f t="shared" si="7"/>
        <v>0</v>
      </c>
      <c r="K25" s="25"/>
    </row>
    <row r="26" spans="1:11" s="23" customFormat="1" ht="21" customHeight="1" x14ac:dyDescent="0.25">
      <c r="A26" s="57"/>
      <c r="B26" s="62"/>
      <c r="C26" s="39"/>
      <c r="D26" s="2" t="s">
        <v>11</v>
      </c>
      <c r="E26" s="9">
        <f>E22+E23+E24+E25</f>
        <v>32222938.25</v>
      </c>
      <c r="F26" s="9">
        <f t="shared" ref="F26:J26" si="8">F22+F23+F24+F25</f>
        <v>45641467.82</v>
      </c>
      <c r="G26" s="9">
        <f t="shared" si="8"/>
        <v>12949644.84</v>
      </c>
      <c r="H26" s="9">
        <f t="shared" si="8"/>
        <v>4564000</v>
      </c>
      <c r="I26" s="9">
        <f t="shared" si="8"/>
        <v>4764000</v>
      </c>
      <c r="J26" s="9">
        <f t="shared" si="8"/>
        <v>4964000</v>
      </c>
      <c r="K26" s="25"/>
    </row>
    <row r="27" spans="1:11" s="23" customFormat="1" ht="30.75" customHeight="1" x14ac:dyDescent="0.25">
      <c r="A27" s="55" t="s">
        <v>59</v>
      </c>
      <c r="B27" s="34" t="s">
        <v>15</v>
      </c>
      <c r="C27" s="37" t="s">
        <v>6</v>
      </c>
      <c r="D27" s="4" t="s">
        <v>7</v>
      </c>
      <c r="E27" s="8"/>
      <c r="F27" s="11"/>
      <c r="G27" s="8"/>
      <c r="H27" s="10"/>
      <c r="I27" s="10"/>
      <c r="J27" s="10"/>
      <c r="K27" s="25"/>
    </row>
    <row r="28" spans="1:11" s="23" customFormat="1" ht="30.75" customHeight="1" x14ac:dyDescent="0.25">
      <c r="A28" s="56"/>
      <c r="B28" s="35"/>
      <c r="C28" s="38"/>
      <c r="D28" s="4" t="s">
        <v>8</v>
      </c>
      <c r="E28" s="8">
        <v>5882000</v>
      </c>
      <c r="F28" s="11">
        <v>5886000</v>
      </c>
      <c r="G28" s="8">
        <v>738000</v>
      </c>
      <c r="H28" s="8">
        <v>732000</v>
      </c>
      <c r="I28" s="8">
        <v>732000</v>
      </c>
      <c r="J28" s="8">
        <v>732000</v>
      </c>
      <c r="K28" s="25"/>
    </row>
    <row r="29" spans="1:11" s="23" customFormat="1" ht="33" customHeight="1" x14ac:dyDescent="0.25">
      <c r="A29" s="56"/>
      <c r="B29" s="35"/>
      <c r="C29" s="38"/>
      <c r="D29" s="4" t="s">
        <v>9</v>
      </c>
      <c r="E29" s="8"/>
      <c r="F29" s="11"/>
      <c r="G29" s="8"/>
      <c r="H29" s="10"/>
      <c r="I29" s="10"/>
      <c r="J29" s="10"/>
      <c r="K29" s="25"/>
    </row>
    <row r="30" spans="1:11" s="23" customFormat="1" ht="16.5" customHeight="1" x14ac:dyDescent="0.25">
      <c r="A30" s="56"/>
      <c r="B30" s="35"/>
      <c r="C30" s="38"/>
      <c r="D30" s="4" t="s">
        <v>10</v>
      </c>
      <c r="E30" s="8"/>
      <c r="F30" s="11"/>
      <c r="G30" s="8"/>
      <c r="H30" s="10"/>
      <c r="I30" s="10"/>
      <c r="J30" s="10"/>
      <c r="K30" s="25"/>
    </row>
    <row r="31" spans="1:11" s="23" customFormat="1" ht="19.5" customHeight="1" x14ac:dyDescent="0.25">
      <c r="A31" s="57"/>
      <c r="B31" s="36"/>
      <c r="C31" s="39"/>
      <c r="D31" s="2" t="s">
        <v>11</v>
      </c>
      <c r="E31" s="9">
        <f t="shared" ref="E31:J31" si="9">SUM(E27:E30)</f>
        <v>5882000</v>
      </c>
      <c r="F31" s="12">
        <f t="shared" si="9"/>
        <v>5886000</v>
      </c>
      <c r="G31" s="9">
        <f t="shared" si="9"/>
        <v>738000</v>
      </c>
      <c r="H31" s="9">
        <f t="shared" si="9"/>
        <v>732000</v>
      </c>
      <c r="I31" s="9">
        <f t="shared" ref="I31" si="10">SUM(I27:I30)</f>
        <v>732000</v>
      </c>
      <c r="J31" s="9">
        <f t="shared" si="9"/>
        <v>732000</v>
      </c>
      <c r="K31" s="25"/>
    </row>
    <row r="32" spans="1:11" s="23" customFormat="1" ht="30.75" customHeight="1" x14ac:dyDescent="0.25">
      <c r="A32" s="55" t="s">
        <v>61</v>
      </c>
      <c r="B32" s="40" t="s">
        <v>21</v>
      </c>
      <c r="C32" s="37" t="s">
        <v>6</v>
      </c>
      <c r="D32" s="4" t="s">
        <v>7</v>
      </c>
      <c r="E32" s="8">
        <v>200000</v>
      </c>
      <c r="F32" s="8">
        <v>1840000</v>
      </c>
      <c r="G32" s="8">
        <v>10400000</v>
      </c>
      <c r="H32" s="8">
        <v>3100000</v>
      </c>
      <c r="I32" s="8">
        <v>3300000</v>
      </c>
      <c r="J32" s="8">
        <v>3500000</v>
      </c>
      <c r="K32" s="25"/>
    </row>
    <row r="33" spans="1:11" s="23" customFormat="1" ht="30.75" customHeight="1" x14ac:dyDescent="0.25">
      <c r="A33" s="56"/>
      <c r="B33" s="41"/>
      <c r="C33" s="38"/>
      <c r="D33" s="4" t="s">
        <v>8</v>
      </c>
      <c r="E33" s="8"/>
      <c r="F33" s="8"/>
      <c r="G33" s="8"/>
      <c r="H33" s="10"/>
      <c r="I33" s="10"/>
      <c r="J33" s="10"/>
      <c r="K33" s="25"/>
    </row>
    <row r="34" spans="1:11" s="23" customFormat="1" ht="30.75" customHeight="1" x14ac:dyDescent="0.25">
      <c r="A34" s="56"/>
      <c r="B34" s="41"/>
      <c r="C34" s="38"/>
      <c r="D34" s="4" t="s">
        <v>9</v>
      </c>
      <c r="E34" s="8"/>
      <c r="F34" s="11"/>
      <c r="G34" s="8"/>
      <c r="H34" s="10"/>
      <c r="I34" s="10"/>
      <c r="J34" s="10"/>
      <c r="K34" s="25"/>
    </row>
    <row r="35" spans="1:11" s="23" customFormat="1" ht="26.25" customHeight="1" x14ac:dyDescent="0.25">
      <c r="A35" s="56"/>
      <c r="B35" s="41"/>
      <c r="C35" s="38"/>
      <c r="D35" s="4" t="s">
        <v>10</v>
      </c>
      <c r="E35" s="8"/>
      <c r="F35" s="11"/>
      <c r="G35" s="8"/>
      <c r="H35" s="10"/>
      <c r="I35" s="10"/>
      <c r="J35" s="10"/>
      <c r="K35" s="25"/>
    </row>
    <row r="36" spans="1:11" s="23" customFormat="1" ht="21" customHeight="1" x14ac:dyDescent="0.25">
      <c r="A36" s="57"/>
      <c r="B36" s="42"/>
      <c r="C36" s="39"/>
      <c r="D36" s="2" t="s">
        <v>11</v>
      </c>
      <c r="E36" s="9">
        <f t="shared" ref="E36:J36" si="11">SUM(E32:E35)</f>
        <v>200000</v>
      </c>
      <c r="F36" s="12">
        <f t="shared" si="11"/>
        <v>1840000</v>
      </c>
      <c r="G36" s="9">
        <f t="shared" si="11"/>
        <v>10400000</v>
      </c>
      <c r="H36" s="9">
        <f t="shared" si="11"/>
        <v>3100000</v>
      </c>
      <c r="I36" s="9">
        <f t="shared" ref="I36" si="12">SUM(I32:I35)</f>
        <v>3300000</v>
      </c>
      <c r="J36" s="9">
        <f t="shared" si="11"/>
        <v>3500000</v>
      </c>
      <c r="K36" s="25"/>
    </row>
    <row r="37" spans="1:11" s="23" customFormat="1" ht="30.75" customHeight="1" x14ac:dyDescent="0.25">
      <c r="A37" s="66" t="s">
        <v>62</v>
      </c>
      <c r="B37" s="34" t="s">
        <v>13</v>
      </c>
      <c r="C37" s="37" t="s">
        <v>6</v>
      </c>
      <c r="D37" s="4" t="s">
        <v>7</v>
      </c>
      <c r="E37" s="8"/>
      <c r="F37" s="11"/>
      <c r="G37" s="8"/>
      <c r="H37" s="10"/>
      <c r="I37" s="10"/>
      <c r="J37" s="10"/>
      <c r="K37" s="25"/>
    </row>
    <row r="38" spans="1:11" s="23" customFormat="1" ht="30.75" customHeight="1" x14ac:dyDescent="0.25">
      <c r="A38" s="56"/>
      <c r="B38" s="35"/>
      <c r="C38" s="38"/>
      <c r="D38" s="4" t="s">
        <v>8</v>
      </c>
      <c r="E38" s="8">
        <f>800617-74105+80719</f>
        <v>807231</v>
      </c>
      <c r="F38" s="11">
        <v>845392</v>
      </c>
      <c r="G38" s="8">
        <v>414801.5</v>
      </c>
      <c r="H38" s="8">
        <v>0</v>
      </c>
      <c r="I38" s="8">
        <v>0</v>
      </c>
      <c r="J38" s="8">
        <v>0</v>
      </c>
      <c r="K38" s="25"/>
    </row>
    <row r="39" spans="1:11" s="23" customFormat="1" ht="30" customHeight="1" x14ac:dyDescent="0.25">
      <c r="A39" s="56"/>
      <c r="B39" s="35"/>
      <c r="C39" s="38"/>
      <c r="D39" s="4" t="s">
        <v>9</v>
      </c>
      <c r="E39" s="8"/>
      <c r="F39" s="11"/>
      <c r="G39" s="8"/>
      <c r="H39" s="10"/>
      <c r="I39" s="10"/>
      <c r="J39" s="10"/>
      <c r="K39" s="25"/>
    </row>
    <row r="40" spans="1:11" s="23" customFormat="1" ht="16.5" customHeight="1" x14ac:dyDescent="0.25">
      <c r="A40" s="56"/>
      <c r="B40" s="35"/>
      <c r="C40" s="38"/>
      <c r="D40" s="4" t="s">
        <v>10</v>
      </c>
      <c r="E40" s="8"/>
      <c r="F40" s="11"/>
      <c r="G40" s="8"/>
      <c r="H40" s="10"/>
      <c r="I40" s="10"/>
      <c r="J40" s="10"/>
      <c r="K40" s="25"/>
    </row>
    <row r="41" spans="1:11" s="23" customFormat="1" ht="17.25" customHeight="1" x14ac:dyDescent="0.25">
      <c r="A41" s="57"/>
      <c r="B41" s="36"/>
      <c r="C41" s="39"/>
      <c r="D41" s="2" t="s">
        <v>11</v>
      </c>
      <c r="E41" s="9">
        <f t="shared" ref="E41:J41" si="13">SUM(E37:E40)</f>
        <v>807231</v>
      </c>
      <c r="F41" s="12">
        <f t="shared" si="13"/>
        <v>845392</v>
      </c>
      <c r="G41" s="9">
        <f t="shared" si="13"/>
        <v>414801.5</v>
      </c>
      <c r="H41" s="9">
        <f t="shared" si="13"/>
        <v>0</v>
      </c>
      <c r="I41" s="9">
        <f t="shared" ref="I41" si="14">SUM(I37:I40)</f>
        <v>0</v>
      </c>
      <c r="J41" s="9">
        <f t="shared" si="13"/>
        <v>0</v>
      </c>
      <c r="K41" s="25"/>
    </row>
    <row r="42" spans="1:11" s="23" customFormat="1" ht="33.75" customHeight="1" x14ac:dyDescent="0.25">
      <c r="A42" s="55" t="s">
        <v>63</v>
      </c>
      <c r="B42" s="40" t="s">
        <v>20</v>
      </c>
      <c r="C42" s="37" t="s">
        <v>6</v>
      </c>
      <c r="D42" s="4" t="s">
        <v>7</v>
      </c>
      <c r="E42" s="8">
        <v>206563</v>
      </c>
      <c r="F42" s="11">
        <v>300</v>
      </c>
      <c r="G42" s="8">
        <v>300</v>
      </c>
      <c r="H42" s="8">
        <v>0</v>
      </c>
      <c r="I42" s="8">
        <v>0</v>
      </c>
      <c r="J42" s="8">
        <v>0</v>
      </c>
      <c r="K42" s="25"/>
    </row>
    <row r="43" spans="1:11" s="23" customFormat="1" ht="33.75" customHeight="1" x14ac:dyDescent="0.25">
      <c r="A43" s="56"/>
      <c r="B43" s="41"/>
      <c r="C43" s="38"/>
      <c r="D43" s="4" t="s">
        <v>8</v>
      </c>
      <c r="E43" s="8"/>
      <c r="F43" s="11"/>
      <c r="G43" s="8"/>
      <c r="H43" s="10"/>
      <c r="I43" s="10"/>
      <c r="J43" s="10"/>
      <c r="K43" s="25"/>
    </row>
    <row r="44" spans="1:11" s="23" customFormat="1" ht="33.75" customHeight="1" x14ac:dyDescent="0.25">
      <c r="A44" s="56"/>
      <c r="B44" s="41"/>
      <c r="C44" s="38"/>
      <c r="D44" s="4" t="s">
        <v>9</v>
      </c>
      <c r="E44" s="8"/>
      <c r="F44" s="11"/>
      <c r="G44" s="8"/>
      <c r="H44" s="10"/>
      <c r="I44" s="10"/>
      <c r="J44" s="10"/>
      <c r="K44" s="25"/>
    </row>
    <row r="45" spans="1:11" s="23" customFormat="1" ht="33.75" customHeight="1" x14ac:dyDescent="0.25">
      <c r="A45" s="56"/>
      <c r="B45" s="41"/>
      <c r="C45" s="38"/>
      <c r="D45" s="4" t="s">
        <v>10</v>
      </c>
      <c r="E45" s="8"/>
      <c r="F45" s="11"/>
      <c r="G45" s="8"/>
      <c r="H45" s="10"/>
      <c r="I45" s="10"/>
      <c r="J45" s="10"/>
      <c r="K45" s="25"/>
    </row>
    <row r="46" spans="1:11" s="23" customFormat="1" ht="33.75" customHeight="1" x14ac:dyDescent="0.25">
      <c r="A46" s="57"/>
      <c r="B46" s="42"/>
      <c r="C46" s="39"/>
      <c r="D46" s="2" t="s">
        <v>11</v>
      </c>
      <c r="E46" s="9">
        <f t="shared" ref="E46:J46" si="15">SUM(E42:E45)</f>
        <v>206563</v>
      </c>
      <c r="F46" s="12">
        <f t="shared" si="15"/>
        <v>300</v>
      </c>
      <c r="G46" s="9">
        <f t="shared" si="15"/>
        <v>300</v>
      </c>
      <c r="H46" s="9">
        <f t="shared" si="15"/>
        <v>0</v>
      </c>
      <c r="I46" s="9">
        <f t="shared" ref="I46" si="16">SUM(I42:I45)</f>
        <v>0</v>
      </c>
      <c r="J46" s="9">
        <f t="shared" si="15"/>
        <v>0</v>
      </c>
      <c r="K46" s="25"/>
    </row>
    <row r="47" spans="1:11" s="23" customFormat="1" ht="60" customHeight="1" x14ac:dyDescent="0.25">
      <c r="A47" s="55" t="s">
        <v>64</v>
      </c>
      <c r="B47" s="40" t="s">
        <v>19</v>
      </c>
      <c r="C47" s="37" t="s">
        <v>6</v>
      </c>
      <c r="D47" s="4" t="s">
        <v>7</v>
      </c>
      <c r="E47" s="8">
        <f>136204.6-12391.35</f>
        <v>123813.25</v>
      </c>
      <c r="F47" s="11">
        <v>126398</v>
      </c>
      <c r="G47" s="8">
        <v>45767.93</v>
      </c>
      <c r="H47" s="8">
        <v>0</v>
      </c>
      <c r="I47" s="8">
        <v>0</v>
      </c>
      <c r="J47" s="8">
        <v>0</v>
      </c>
      <c r="K47" s="25"/>
    </row>
    <row r="48" spans="1:11" s="23" customFormat="1" ht="60" customHeight="1" x14ac:dyDescent="0.25">
      <c r="A48" s="56"/>
      <c r="B48" s="41"/>
      <c r="C48" s="38"/>
      <c r="D48" s="4" t="s">
        <v>8</v>
      </c>
      <c r="E48" s="8"/>
      <c r="F48" s="11"/>
      <c r="G48" s="8"/>
      <c r="H48" s="10"/>
      <c r="I48" s="10"/>
      <c r="J48" s="10"/>
      <c r="K48" s="25"/>
    </row>
    <row r="49" spans="1:11" s="23" customFormat="1" ht="60" customHeight="1" x14ac:dyDescent="0.25">
      <c r="A49" s="56"/>
      <c r="B49" s="41"/>
      <c r="C49" s="38"/>
      <c r="D49" s="4" t="s">
        <v>9</v>
      </c>
      <c r="E49" s="8"/>
      <c r="F49" s="11"/>
      <c r="G49" s="8"/>
      <c r="H49" s="10"/>
      <c r="I49" s="10"/>
      <c r="J49" s="10"/>
      <c r="K49" s="25"/>
    </row>
    <row r="50" spans="1:11" s="23" customFormat="1" ht="60" customHeight="1" x14ac:dyDescent="0.25">
      <c r="A50" s="56"/>
      <c r="B50" s="41"/>
      <c r="C50" s="38"/>
      <c r="D50" s="4" t="s">
        <v>10</v>
      </c>
      <c r="E50" s="8"/>
      <c r="F50" s="11"/>
      <c r="G50" s="8"/>
      <c r="H50" s="10"/>
      <c r="I50" s="10"/>
      <c r="J50" s="10"/>
      <c r="K50" s="25"/>
    </row>
    <row r="51" spans="1:11" s="23" customFormat="1" ht="60" customHeight="1" x14ac:dyDescent="0.25">
      <c r="A51" s="57"/>
      <c r="B51" s="42"/>
      <c r="C51" s="39"/>
      <c r="D51" s="2" t="s">
        <v>11</v>
      </c>
      <c r="E51" s="9">
        <f t="shared" ref="E51:J51" si="17">SUM(E47:E50)</f>
        <v>123813.25</v>
      </c>
      <c r="F51" s="12">
        <f t="shared" si="17"/>
        <v>126398</v>
      </c>
      <c r="G51" s="9">
        <f t="shared" si="17"/>
        <v>45767.93</v>
      </c>
      <c r="H51" s="9">
        <f t="shared" si="17"/>
        <v>0</v>
      </c>
      <c r="I51" s="9">
        <f t="shared" ref="I51" si="18">SUM(I47:I50)</f>
        <v>0</v>
      </c>
      <c r="J51" s="9">
        <f t="shared" si="17"/>
        <v>0</v>
      </c>
      <c r="K51" s="25"/>
    </row>
    <row r="52" spans="1:11" s="23" customFormat="1" ht="103.5" customHeight="1" x14ac:dyDescent="0.25">
      <c r="A52" s="55" t="s">
        <v>65</v>
      </c>
      <c r="B52" s="40" t="s">
        <v>23</v>
      </c>
      <c r="C52" s="37" t="s">
        <v>6</v>
      </c>
      <c r="D52" s="4" t="s">
        <v>7</v>
      </c>
      <c r="E52" s="8">
        <v>2478000</v>
      </c>
      <c r="F52" s="11">
        <v>7071091.8200000003</v>
      </c>
      <c r="G52" s="8">
        <v>197973.91</v>
      </c>
      <c r="H52" s="8">
        <v>0</v>
      </c>
      <c r="I52" s="8">
        <v>0</v>
      </c>
      <c r="J52" s="8">
        <v>0</v>
      </c>
      <c r="K52" s="25"/>
    </row>
    <row r="53" spans="1:11" s="23" customFormat="1" ht="103.5" customHeight="1" x14ac:dyDescent="0.25">
      <c r="A53" s="56"/>
      <c r="B53" s="41"/>
      <c r="C53" s="38"/>
      <c r="D53" s="4" t="s">
        <v>8</v>
      </c>
      <c r="E53" s="8"/>
      <c r="F53" s="11"/>
      <c r="G53" s="8"/>
      <c r="H53" s="10"/>
      <c r="I53" s="10"/>
      <c r="J53" s="10"/>
      <c r="K53" s="25"/>
    </row>
    <row r="54" spans="1:11" s="23" customFormat="1" ht="103.5" customHeight="1" x14ac:dyDescent="0.25">
      <c r="A54" s="56"/>
      <c r="B54" s="41"/>
      <c r="C54" s="38"/>
      <c r="D54" s="4" t="s">
        <v>9</v>
      </c>
      <c r="E54" s="8"/>
      <c r="F54" s="11"/>
      <c r="G54" s="8"/>
      <c r="H54" s="10"/>
      <c r="I54" s="10"/>
      <c r="J54" s="10"/>
      <c r="K54" s="25"/>
    </row>
    <row r="55" spans="1:11" s="23" customFormat="1" ht="103.5" customHeight="1" x14ac:dyDescent="0.25">
      <c r="A55" s="56"/>
      <c r="B55" s="41"/>
      <c r="C55" s="38"/>
      <c r="D55" s="4" t="s">
        <v>10</v>
      </c>
      <c r="E55" s="8"/>
      <c r="F55" s="11"/>
      <c r="G55" s="8"/>
      <c r="H55" s="10"/>
      <c r="I55" s="10"/>
      <c r="J55" s="10"/>
      <c r="K55" s="25"/>
    </row>
    <row r="56" spans="1:11" s="23" customFormat="1" ht="103.5" customHeight="1" x14ac:dyDescent="0.25">
      <c r="A56" s="57"/>
      <c r="B56" s="42"/>
      <c r="C56" s="39"/>
      <c r="D56" s="2" t="s">
        <v>11</v>
      </c>
      <c r="E56" s="9">
        <f t="shared" ref="E56:J56" si="19">SUM(E52:E55)</f>
        <v>2478000</v>
      </c>
      <c r="F56" s="12">
        <f t="shared" si="19"/>
        <v>7071091.8200000003</v>
      </c>
      <c r="G56" s="9">
        <f t="shared" si="19"/>
        <v>197973.91</v>
      </c>
      <c r="H56" s="9">
        <f t="shared" si="19"/>
        <v>0</v>
      </c>
      <c r="I56" s="9">
        <f t="shared" ref="I56" si="20">SUM(I52:I55)</f>
        <v>0</v>
      </c>
      <c r="J56" s="9">
        <f t="shared" si="19"/>
        <v>0</v>
      </c>
      <c r="K56" s="25"/>
    </row>
    <row r="57" spans="1:11" s="23" customFormat="1" ht="42" customHeight="1" x14ac:dyDescent="0.25">
      <c r="A57" s="55" t="s">
        <v>66</v>
      </c>
      <c r="B57" s="40" t="s">
        <v>12</v>
      </c>
      <c r="C57" s="37" t="s">
        <v>6</v>
      </c>
      <c r="D57" s="4" t="s">
        <v>7</v>
      </c>
      <c r="E57" s="8"/>
      <c r="F57" s="11"/>
      <c r="G57" s="8"/>
      <c r="H57" s="10"/>
      <c r="I57" s="10"/>
      <c r="J57" s="10"/>
      <c r="K57" s="25"/>
    </row>
    <row r="58" spans="1:11" s="23" customFormat="1" ht="28.5" customHeight="1" x14ac:dyDescent="0.25">
      <c r="A58" s="56"/>
      <c r="B58" s="41"/>
      <c r="C58" s="38"/>
      <c r="D58" s="4" t="s">
        <v>8</v>
      </c>
      <c r="E58" s="8">
        <f t="shared" ref="E58:J58" si="21">E63+E38+E68+E28+E78</f>
        <v>14607281</v>
      </c>
      <c r="F58" s="11">
        <f t="shared" si="21"/>
        <v>18301839</v>
      </c>
      <c r="G58" s="8">
        <f t="shared" si="21"/>
        <v>1152801.5</v>
      </c>
      <c r="H58" s="8">
        <f t="shared" si="21"/>
        <v>732000</v>
      </c>
      <c r="I58" s="8">
        <f t="shared" si="21"/>
        <v>732000</v>
      </c>
      <c r="J58" s="8">
        <f t="shared" si="21"/>
        <v>732000</v>
      </c>
      <c r="K58" s="25"/>
    </row>
    <row r="59" spans="1:11" s="23" customFormat="1" ht="28.5" customHeight="1" x14ac:dyDescent="0.25">
      <c r="A59" s="56"/>
      <c r="B59" s="41"/>
      <c r="C59" s="38"/>
      <c r="D59" s="4" t="s">
        <v>9</v>
      </c>
      <c r="E59" s="8"/>
      <c r="F59" s="11"/>
      <c r="G59" s="8"/>
      <c r="H59" s="8"/>
      <c r="I59" s="8"/>
      <c r="J59" s="8"/>
      <c r="K59" s="25"/>
    </row>
    <row r="60" spans="1:11" s="23" customFormat="1" ht="18" customHeight="1" x14ac:dyDescent="0.25">
      <c r="A60" s="56"/>
      <c r="B60" s="41"/>
      <c r="C60" s="38"/>
      <c r="D60" s="4" t="s">
        <v>10</v>
      </c>
      <c r="E60" s="8"/>
      <c r="F60" s="11"/>
      <c r="G60" s="8"/>
      <c r="H60" s="8"/>
      <c r="I60" s="8"/>
      <c r="J60" s="8"/>
      <c r="K60" s="25"/>
    </row>
    <row r="61" spans="1:11" s="23" customFormat="1" ht="20.25" customHeight="1" x14ac:dyDescent="0.25">
      <c r="A61" s="57"/>
      <c r="B61" s="42"/>
      <c r="C61" s="39"/>
      <c r="D61" s="2" t="s">
        <v>11</v>
      </c>
      <c r="E61" s="9">
        <f t="shared" ref="E61:F61" si="22">SUM(E57:E60)</f>
        <v>14607281</v>
      </c>
      <c r="F61" s="12">
        <f t="shared" si="22"/>
        <v>18301839</v>
      </c>
      <c r="G61" s="9">
        <f t="shared" ref="G61:J61" si="23">SUM(G57:G60)</f>
        <v>1152801.5</v>
      </c>
      <c r="H61" s="9">
        <f t="shared" si="23"/>
        <v>732000</v>
      </c>
      <c r="I61" s="9">
        <f t="shared" ref="I61" si="24">SUM(I57:I60)</f>
        <v>732000</v>
      </c>
      <c r="J61" s="9">
        <f t="shared" si="23"/>
        <v>732000</v>
      </c>
      <c r="K61" s="25"/>
    </row>
    <row r="62" spans="1:11" s="23" customFormat="1" ht="42" customHeight="1" x14ac:dyDescent="0.25">
      <c r="A62" s="55" t="s">
        <v>67</v>
      </c>
      <c r="B62" s="40" t="s">
        <v>22</v>
      </c>
      <c r="C62" s="37" t="s">
        <v>6</v>
      </c>
      <c r="D62" s="4" t="s">
        <v>7</v>
      </c>
      <c r="E62" s="8"/>
      <c r="F62" s="11"/>
      <c r="G62" s="8"/>
      <c r="H62" s="10"/>
      <c r="I62" s="10"/>
      <c r="J62" s="10"/>
      <c r="K62" s="25"/>
    </row>
    <row r="63" spans="1:11" s="23" customFormat="1" ht="42" customHeight="1" x14ac:dyDescent="0.25">
      <c r="A63" s="56"/>
      <c r="B63" s="41"/>
      <c r="C63" s="38"/>
      <c r="D63" s="4" t="s">
        <v>8</v>
      </c>
      <c r="E63" s="8">
        <v>200</v>
      </c>
      <c r="F63" s="11">
        <v>200</v>
      </c>
      <c r="G63" s="8">
        <v>0</v>
      </c>
      <c r="H63" s="8">
        <v>0</v>
      </c>
      <c r="I63" s="8">
        <v>0</v>
      </c>
      <c r="J63" s="8">
        <v>0</v>
      </c>
      <c r="K63" s="25"/>
    </row>
    <row r="64" spans="1:11" s="23" customFormat="1" ht="42" customHeight="1" x14ac:dyDescent="0.25">
      <c r="A64" s="56"/>
      <c r="B64" s="41"/>
      <c r="C64" s="38"/>
      <c r="D64" s="4" t="s">
        <v>9</v>
      </c>
      <c r="E64" s="8"/>
      <c r="F64" s="11"/>
      <c r="G64" s="8"/>
      <c r="H64" s="8"/>
      <c r="I64" s="8"/>
      <c r="J64" s="8"/>
      <c r="K64" s="25"/>
    </row>
    <row r="65" spans="1:11" s="23" customFormat="1" ht="42" customHeight="1" x14ac:dyDescent="0.25">
      <c r="A65" s="56"/>
      <c r="B65" s="41"/>
      <c r="C65" s="38"/>
      <c r="D65" s="4" t="s">
        <v>10</v>
      </c>
      <c r="E65" s="8"/>
      <c r="F65" s="11"/>
      <c r="G65" s="8"/>
      <c r="H65" s="8"/>
      <c r="I65" s="8"/>
      <c r="J65" s="8"/>
      <c r="K65" s="25"/>
    </row>
    <row r="66" spans="1:11" s="23" customFormat="1" ht="42" customHeight="1" x14ac:dyDescent="0.25">
      <c r="A66" s="57"/>
      <c r="B66" s="42"/>
      <c r="C66" s="39"/>
      <c r="D66" s="2" t="s">
        <v>11</v>
      </c>
      <c r="E66" s="9">
        <f t="shared" ref="E66:J66" si="25">SUM(E62:E65)</f>
        <v>200</v>
      </c>
      <c r="F66" s="12">
        <f t="shared" si="25"/>
        <v>200</v>
      </c>
      <c r="G66" s="9">
        <f t="shared" si="25"/>
        <v>0</v>
      </c>
      <c r="H66" s="9">
        <f t="shared" si="25"/>
        <v>0</v>
      </c>
      <c r="I66" s="9">
        <f t="shared" ref="I66" si="26">SUM(I62:I65)</f>
        <v>0</v>
      </c>
      <c r="J66" s="9">
        <f t="shared" si="25"/>
        <v>0</v>
      </c>
      <c r="K66" s="25"/>
    </row>
    <row r="67" spans="1:11" s="23" customFormat="1" ht="35.25" customHeight="1" x14ac:dyDescent="0.25">
      <c r="A67" s="55" t="s">
        <v>68</v>
      </c>
      <c r="B67" s="34" t="s">
        <v>14</v>
      </c>
      <c r="C67" s="37" t="s">
        <v>6</v>
      </c>
      <c r="D67" s="4" t="s">
        <v>7</v>
      </c>
      <c r="E67" s="8"/>
      <c r="F67" s="11"/>
      <c r="G67" s="8"/>
      <c r="H67" s="10"/>
      <c r="I67" s="10"/>
      <c r="J67" s="10"/>
      <c r="K67" s="25"/>
    </row>
    <row r="68" spans="1:11" s="23" customFormat="1" ht="35.25" customHeight="1" x14ac:dyDescent="0.25">
      <c r="A68" s="56"/>
      <c r="B68" s="35"/>
      <c r="C68" s="38"/>
      <c r="D68" s="4" t="s">
        <v>8</v>
      </c>
      <c r="E68" s="8">
        <f>95400-7950-15900</f>
        <v>71550</v>
      </c>
      <c r="F68" s="11">
        <v>68635</v>
      </c>
      <c r="G68" s="13"/>
      <c r="H68" s="10"/>
      <c r="I68" s="10"/>
      <c r="J68" s="10"/>
      <c r="K68" s="25"/>
    </row>
    <row r="69" spans="1:11" s="23" customFormat="1" ht="35.25" customHeight="1" x14ac:dyDescent="0.25">
      <c r="A69" s="56"/>
      <c r="B69" s="35"/>
      <c r="C69" s="38"/>
      <c r="D69" s="4" t="s">
        <v>9</v>
      </c>
      <c r="E69" s="8"/>
      <c r="F69" s="11"/>
      <c r="G69" s="8"/>
      <c r="H69" s="10"/>
      <c r="I69" s="10"/>
      <c r="J69" s="10"/>
      <c r="K69" s="25"/>
    </row>
    <row r="70" spans="1:11" s="23" customFormat="1" ht="35.25" customHeight="1" x14ac:dyDescent="0.25">
      <c r="A70" s="56"/>
      <c r="B70" s="35"/>
      <c r="C70" s="38"/>
      <c r="D70" s="4" t="s">
        <v>10</v>
      </c>
      <c r="E70" s="8"/>
      <c r="F70" s="11"/>
      <c r="G70" s="8"/>
      <c r="H70" s="10"/>
      <c r="I70" s="10"/>
      <c r="J70" s="10"/>
      <c r="K70" s="25"/>
    </row>
    <row r="71" spans="1:11" s="23" customFormat="1" ht="35.25" customHeight="1" x14ac:dyDescent="0.25">
      <c r="A71" s="56"/>
      <c r="B71" s="36"/>
      <c r="C71" s="39"/>
      <c r="D71" s="2" t="s">
        <v>11</v>
      </c>
      <c r="E71" s="9">
        <f t="shared" ref="E71:F71" si="27">SUM(E67:E70)</f>
        <v>71550</v>
      </c>
      <c r="F71" s="12">
        <f t="shared" si="27"/>
        <v>68635</v>
      </c>
      <c r="G71" s="8"/>
      <c r="H71" s="10"/>
      <c r="I71" s="10"/>
      <c r="J71" s="10"/>
      <c r="K71" s="25"/>
    </row>
    <row r="72" spans="1:11" s="23" customFormat="1" ht="19.5" hidden="1" customHeight="1" x14ac:dyDescent="0.25">
      <c r="A72" s="56"/>
      <c r="B72" s="30"/>
      <c r="C72" s="5"/>
      <c r="D72" s="2"/>
      <c r="E72" s="9"/>
      <c r="F72" s="12"/>
      <c r="G72" s="8"/>
      <c r="H72" s="10"/>
      <c r="I72" s="10"/>
      <c r="J72" s="10"/>
      <c r="K72" s="25"/>
    </row>
    <row r="73" spans="1:11" s="23" customFormat="1" ht="19.5" hidden="1" customHeight="1" x14ac:dyDescent="0.25">
      <c r="A73" s="56"/>
      <c r="B73" s="30"/>
      <c r="C73" s="5"/>
      <c r="D73" s="2"/>
      <c r="E73" s="9"/>
      <c r="F73" s="12"/>
      <c r="G73" s="8"/>
      <c r="H73" s="10"/>
      <c r="I73" s="10"/>
      <c r="J73" s="10"/>
      <c r="K73" s="25"/>
    </row>
    <row r="74" spans="1:11" s="23" customFormat="1" ht="19.5" hidden="1" customHeight="1" x14ac:dyDescent="0.25">
      <c r="A74" s="56"/>
      <c r="B74" s="30"/>
      <c r="C74" s="5"/>
      <c r="D74" s="2"/>
      <c r="E74" s="9"/>
      <c r="F74" s="12"/>
      <c r="G74" s="8"/>
      <c r="H74" s="10"/>
      <c r="I74" s="10"/>
      <c r="J74" s="10"/>
      <c r="K74" s="25"/>
    </row>
    <row r="75" spans="1:11" s="23" customFormat="1" ht="19.5" hidden="1" customHeight="1" x14ac:dyDescent="0.25">
      <c r="A75" s="56"/>
      <c r="B75" s="30"/>
      <c r="C75" s="5"/>
      <c r="D75" s="2"/>
      <c r="E75" s="9"/>
      <c r="F75" s="12"/>
      <c r="G75" s="8"/>
      <c r="H75" s="10"/>
      <c r="I75" s="10"/>
      <c r="J75" s="10"/>
      <c r="K75" s="25"/>
    </row>
    <row r="76" spans="1:11" s="23" customFormat="1" ht="19.5" hidden="1" customHeight="1" x14ac:dyDescent="0.25">
      <c r="A76" s="56"/>
      <c r="B76" s="30"/>
      <c r="C76" s="5"/>
      <c r="D76" s="2"/>
      <c r="E76" s="9"/>
      <c r="F76" s="12"/>
      <c r="G76" s="8"/>
      <c r="H76" s="10"/>
      <c r="I76" s="10"/>
      <c r="J76" s="10"/>
      <c r="K76" s="25"/>
    </row>
    <row r="77" spans="1:11" s="23" customFormat="1" ht="30.75" customHeight="1" x14ac:dyDescent="0.25">
      <c r="A77" s="56"/>
      <c r="B77" s="40" t="s">
        <v>16</v>
      </c>
      <c r="C77" s="37" t="s">
        <v>6</v>
      </c>
      <c r="D77" s="4" t="s">
        <v>7</v>
      </c>
      <c r="E77" s="8"/>
      <c r="F77" s="11"/>
      <c r="G77" s="8"/>
      <c r="H77" s="10"/>
      <c r="I77" s="10"/>
      <c r="J77" s="10"/>
      <c r="K77" s="25"/>
    </row>
    <row r="78" spans="1:11" s="23" customFormat="1" ht="30.75" customHeight="1" x14ac:dyDescent="0.25">
      <c r="A78" s="56"/>
      <c r="B78" s="41"/>
      <c r="C78" s="38"/>
      <c r="D78" s="4" t="s">
        <v>8</v>
      </c>
      <c r="E78" s="8">
        <f>8607000-860700+100000</f>
        <v>7846300</v>
      </c>
      <c r="F78" s="11">
        <v>11501612</v>
      </c>
      <c r="G78" s="8"/>
      <c r="H78" s="10"/>
      <c r="I78" s="10"/>
      <c r="J78" s="10"/>
      <c r="K78" s="25"/>
    </row>
    <row r="79" spans="1:11" s="23" customFormat="1" ht="29.25" customHeight="1" x14ac:dyDescent="0.25">
      <c r="A79" s="56"/>
      <c r="B79" s="41"/>
      <c r="C79" s="38"/>
      <c r="D79" s="4" t="s">
        <v>9</v>
      </c>
      <c r="E79" s="8"/>
      <c r="F79" s="11"/>
      <c r="G79" s="8"/>
      <c r="H79" s="10"/>
      <c r="I79" s="10"/>
      <c r="J79" s="10"/>
      <c r="K79" s="25"/>
    </row>
    <row r="80" spans="1:11" s="23" customFormat="1" ht="15.75" customHeight="1" x14ac:dyDescent="0.25">
      <c r="A80" s="56"/>
      <c r="B80" s="41"/>
      <c r="C80" s="38"/>
      <c r="D80" s="4" t="s">
        <v>10</v>
      </c>
      <c r="E80" s="8"/>
      <c r="F80" s="11"/>
      <c r="G80" s="8"/>
      <c r="H80" s="10"/>
      <c r="I80" s="10"/>
      <c r="J80" s="10"/>
      <c r="K80" s="25"/>
    </row>
    <row r="81" spans="1:11" s="23" customFormat="1" ht="22.5" customHeight="1" x14ac:dyDescent="0.25">
      <c r="A81" s="57"/>
      <c r="B81" s="42"/>
      <c r="C81" s="39"/>
      <c r="D81" s="2" t="s">
        <v>11</v>
      </c>
      <c r="E81" s="9">
        <f t="shared" ref="E81:F81" si="28">SUM(E77:E80)</f>
        <v>7846300</v>
      </c>
      <c r="F81" s="12">
        <f t="shared" si="28"/>
        <v>11501612</v>
      </c>
      <c r="G81" s="8"/>
      <c r="H81" s="10"/>
      <c r="I81" s="10"/>
      <c r="J81" s="10"/>
      <c r="K81" s="25"/>
    </row>
    <row r="82" spans="1:11" s="24" customFormat="1" ht="18.75" hidden="1" customHeight="1" x14ac:dyDescent="0.25">
      <c r="A82" s="29"/>
      <c r="B82" s="31"/>
      <c r="C82" s="31"/>
      <c r="D82" s="26"/>
      <c r="E82" s="9">
        <f>E12+E57</f>
        <v>3735300</v>
      </c>
      <c r="F82" s="9">
        <f>F12+F57</f>
        <v>3702622</v>
      </c>
      <c r="G82" s="14"/>
      <c r="H82" s="15"/>
      <c r="I82" s="15"/>
      <c r="J82" s="15"/>
    </row>
    <row r="83" spans="1:11" hidden="1" x14ac:dyDescent="0.25">
      <c r="E83" s="16">
        <v>24146721</v>
      </c>
      <c r="F83" s="16">
        <v>20781091</v>
      </c>
    </row>
    <row r="85" spans="1:11" x14ac:dyDescent="0.25">
      <c r="E85" s="7"/>
      <c r="F85" s="7"/>
    </row>
  </sheetData>
  <mergeCells count="50">
    <mergeCell ref="A57:A61"/>
    <mergeCell ref="A62:A66"/>
    <mergeCell ref="A67:A81"/>
    <mergeCell ref="K5:K6"/>
    <mergeCell ref="A37:A41"/>
    <mergeCell ref="A32:A36"/>
    <mergeCell ref="A42:A46"/>
    <mergeCell ref="A47:A51"/>
    <mergeCell ref="A52:A56"/>
    <mergeCell ref="C17:C21"/>
    <mergeCell ref="B22:B26"/>
    <mergeCell ref="C22:C26"/>
    <mergeCell ref="A22:A26"/>
    <mergeCell ref="A27:A31"/>
    <mergeCell ref="A17:A21"/>
    <mergeCell ref="A12:A16"/>
    <mergeCell ref="A7:A11"/>
    <mergeCell ref="A5:A6"/>
    <mergeCell ref="B17:B21"/>
    <mergeCell ref="D5:D6"/>
    <mergeCell ref="B3:J3"/>
    <mergeCell ref="B12:B16"/>
    <mergeCell ref="C12:C16"/>
    <mergeCell ref="E1:J1"/>
    <mergeCell ref="E2:J2"/>
    <mergeCell ref="E5:J5"/>
    <mergeCell ref="B7:B11"/>
    <mergeCell ref="C7:C11"/>
    <mergeCell ref="B5:B6"/>
    <mergeCell ref="C5:C6"/>
    <mergeCell ref="B77:B81"/>
    <mergeCell ref="C77:C81"/>
    <mergeCell ref="B37:B41"/>
    <mergeCell ref="C37:C41"/>
    <mergeCell ref="B67:B71"/>
    <mergeCell ref="C67:C71"/>
    <mergeCell ref="B62:B66"/>
    <mergeCell ref="C62:C66"/>
    <mergeCell ref="B42:B46"/>
    <mergeCell ref="C42:C46"/>
    <mergeCell ref="B47:B51"/>
    <mergeCell ref="C47:C51"/>
    <mergeCell ref="B27:B31"/>
    <mergeCell ref="C27:C31"/>
    <mergeCell ref="B52:B56"/>
    <mergeCell ref="C52:C56"/>
    <mergeCell ref="B57:B61"/>
    <mergeCell ref="C57:C61"/>
    <mergeCell ref="B32:B36"/>
    <mergeCell ref="C32:C36"/>
  </mergeCells>
  <pageMargins left="0.31496062992125984" right="0.31496062992125984" top="0.74803149606299213" bottom="0.5511811023622047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80" zoomScaleNormal="80" workbookViewId="0">
      <selection sqref="A1:XFD1048576"/>
    </sheetView>
  </sheetViews>
  <sheetFormatPr defaultRowHeight="15" x14ac:dyDescent="0.25"/>
  <cols>
    <col min="2" max="2" width="44.140625" customWidth="1"/>
    <col min="3" max="3" width="10.85546875" customWidth="1"/>
    <col min="4" max="11" width="11.85546875" customWidth="1"/>
  </cols>
  <sheetData>
    <row r="1" spans="1:11" ht="63.75" customHeight="1" x14ac:dyDescent="0.25">
      <c r="B1" s="33"/>
      <c r="C1" s="33"/>
      <c r="D1" s="33"/>
      <c r="E1" s="67" t="s">
        <v>40</v>
      </c>
      <c r="F1" s="67"/>
      <c r="G1" s="67"/>
      <c r="H1" s="67"/>
      <c r="I1" s="67"/>
      <c r="J1" s="67"/>
      <c r="K1" s="67"/>
    </row>
    <row r="2" spans="1:11" ht="43.5" customHeight="1" x14ac:dyDescent="0.25">
      <c r="A2" s="69" t="s">
        <v>41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8.75" x14ac:dyDescent="0.25">
      <c r="A3" s="70" t="s">
        <v>29</v>
      </c>
      <c r="B3" s="70" t="s">
        <v>30</v>
      </c>
      <c r="C3" s="70" t="s">
        <v>31</v>
      </c>
      <c r="D3" s="70" t="s">
        <v>32</v>
      </c>
      <c r="E3" s="70"/>
      <c r="F3" s="70"/>
      <c r="G3" s="70"/>
      <c r="H3" s="70"/>
      <c r="I3" s="70"/>
      <c r="J3" s="70"/>
      <c r="K3" s="70"/>
    </row>
    <row r="4" spans="1:11" ht="18.75" x14ac:dyDescent="0.25">
      <c r="A4" s="70"/>
      <c r="B4" s="70"/>
      <c r="C4" s="70"/>
      <c r="D4" s="17" t="s">
        <v>33</v>
      </c>
      <c r="E4" s="17" t="s">
        <v>34</v>
      </c>
      <c r="F4" s="18" t="s">
        <v>4</v>
      </c>
      <c r="G4" s="17" t="s">
        <v>5</v>
      </c>
      <c r="H4" s="70" t="s">
        <v>24</v>
      </c>
      <c r="I4" s="70" t="s">
        <v>25</v>
      </c>
      <c r="J4" s="70" t="s">
        <v>26</v>
      </c>
      <c r="K4" s="70" t="s">
        <v>27</v>
      </c>
    </row>
    <row r="5" spans="1:11" ht="18.75" x14ac:dyDescent="0.25">
      <c r="A5" s="70"/>
      <c r="B5" s="70"/>
      <c r="C5" s="70"/>
      <c r="D5" s="17" t="s">
        <v>35</v>
      </c>
      <c r="E5" s="17" t="s">
        <v>35</v>
      </c>
      <c r="F5" s="18" t="s">
        <v>35</v>
      </c>
      <c r="G5" s="17" t="s">
        <v>35</v>
      </c>
      <c r="H5" s="70"/>
      <c r="I5" s="70"/>
      <c r="J5" s="70"/>
      <c r="K5" s="70"/>
    </row>
    <row r="6" spans="1:11" ht="38.25" customHeight="1" x14ac:dyDescent="0.25">
      <c r="A6" s="68" t="s">
        <v>42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38.25" customHeight="1" x14ac:dyDescent="0.25">
      <c r="A7" s="68" t="s">
        <v>43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131.25" x14ac:dyDescent="0.25">
      <c r="A8" s="17">
        <v>1</v>
      </c>
      <c r="B8" s="18" t="s">
        <v>44</v>
      </c>
      <c r="C8" s="17" t="s">
        <v>36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ht="75" x14ac:dyDescent="0.25">
      <c r="A9" s="17">
        <v>2</v>
      </c>
      <c r="B9" s="18" t="s">
        <v>46</v>
      </c>
      <c r="C9" s="17" t="s">
        <v>36</v>
      </c>
      <c r="D9" s="17">
        <v>23.7</v>
      </c>
      <c r="E9" s="19">
        <v>0</v>
      </c>
      <c r="F9" s="17">
        <v>3.2</v>
      </c>
      <c r="G9" s="17">
        <v>4</v>
      </c>
      <c r="H9" s="20" t="s">
        <v>45</v>
      </c>
      <c r="I9" s="20" t="s">
        <v>45</v>
      </c>
      <c r="J9" s="20" t="s">
        <v>45</v>
      </c>
      <c r="K9" s="20" t="s">
        <v>45</v>
      </c>
    </row>
    <row r="10" spans="1:11" ht="93.75" x14ac:dyDescent="0.25">
      <c r="A10" s="17">
        <v>3</v>
      </c>
      <c r="B10" s="18" t="s">
        <v>47</v>
      </c>
      <c r="C10" s="17" t="s">
        <v>36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18.75" x14ac:dyDescent="0.25">
      <c r="A11" s="68" t="s">
        <v>48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56.25" x14ac:dyDescent="0.25">
      <c r="A12" s="17">
        <v>4</v>
      </c>
      <c r="B12" s="18" t="s">
        <v>49</v>
      </c>
      <c r="C12" s="17" t="s">
        <v>36</v>
      </c>
      <c r="D12" s="17">
        <v>99.6</v>
      </c>
      <c r="E12" s="19">
        <v>98.5</v>
      </c>
      <c r="F12" s="17">
        <v>99.2</v>
      </c>
      <c r="G12" s="17">
        <v>99.7</v>
      </c>
      <c r="H12" s="17" t="s">
        <v>37</v>
      </c>
      <c r="I12" s="17" t="s">
        <v>37</v>
      </c>
      <c r="J12" s="17" t="s">
        <v>37</v>
      </c>
      <c r="K12" s="17" t="s">
        <v>37</v>
      </c>
    </row>
    <row r="13" spans="1:11" ht="75" x14ac:dyDescent="0.25">
      <c r="A13" s="17">
        <v>5</v>
      </c>
      <c r="B13" s="18" t="s">
        <v>50</v>
      </c>
      <c r="C13" s="17" t="s">
        <v>36</v>
      </c>
      <c r="D13" s="17">
        <v>100</v>
      </c>
      <c r="E13" s="19">
        <v>100</v>
      </c>
      <c r="F13" s="17">
        <v>100</v>
      </c>
      <c r="G13" s="17">
        <v>100</v>
      </c>
      <c r="H13" s="17">
        <v>100</v>
      </c>
      <c r="I13" s="17">
        <v>100</v>
      </c>
      <c r="J13" s="17">
        <v>100</v>
      </c>
      <c r="K13" s="17">
        <v>100</v>
      </c>
    </row>
    <row r="14" spans="1:11" ht="18.75" x14ac:dyDescent="0.25">
      <c r="A14" s="68" t="s">
        <v>51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131.25" x14ac:dyDescent="0.25">
      <c r="A15" s="17">
        <v>6</v>
      </c>
      <c r="B15" s="18" t="s">
        <v>52</v>
      </c>
      <c r="C15" s="17" t="s">
        <v>38</v>
      </c>
      <c r="D15" s="17" t="s">
        <v>39</v>
      </c>
      <c r="E15" s="19" t="s">
        <v>39</v>
      </c>
      <c r="F15" s="17" t="s">
        <v>39</v>
      </c>
      <c r="G15" s="17" t="s">
        <v>39</v>
      </c>
      <c r="H15" s="17" t="s">
        <v>39</v>
      </c>
      <c r="I15" s="17" t="s">
        <v>39</v>
      </c>
      <c r="J15" s="17" t="s">
        <v>39</v>
      </c>
      <c r="K15" s="17" t="s">
        <v>39</v>
      </c>
    </row>
    <row r="16" spans="1:1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" x14ac:dyDescent="0.25">
      <c r="A17" s="22"/>
    </row>
  </sheetData>
  <mergeCells count="14">
    <mergeCell ref="E1:K1"/>
    <mergeCell ref="A6:K6"/>
    <mergeCell ref="A7:K7"/>
    <mergeCell ref="A11:K11"/>
    <mergeCell ref="A14:K14"/>
    <mergeCell ref="A2:K2"/>
    <mergeCell ref="A3:A5"/>
    <mergeCell ref="B3:B5"/>
    <mergeCell ref="C3:C5"/>
    <mergeCell ref="D3:K3"/>
    <mergeCell ref="H4:H5"/>
    <mergeCell ref="I4:I5"/>
    <mergeCell ref="J4:J5"/>
    <mergeCell ref="K4:K5"/>
  </mergeCells>
  <pageMargins left="0.11811023622047245" right="0.11811023622047245" top="0.55118110236220474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прил.2 Деньги</vt:lpstr>
      <vt:lpstr>прил.1</vt:lpstr>
      <vt:lpstr>прил.1!Заголовки_для_печати</vt:lpstr>
      <vt:lpstr>'прил.2 Деньги'!Заголовки_для_печати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2017-11-14T12:21:08Z</dcterms:modified>
</cp:coreProperties>
</file>