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3" activeTab="3"/>
  </bookViews>
  <sheets>
    <sheet name="Изменения 2017" sheetId="7" state="hidden" r:id="rId1"/>
    <sheet name="2015-2019 утв.на 2017 первонач." sheetId="6" state="hidden" r:id="rId2"/>
    <sheet name="2015-2019 с изм.февр." sheetId="8" state="hidden" r:id="rId3"/>
    <sheet name="2015-2019 с изм.май" sheetId="9" r:id="rId4"/>
  </sheets>
  <definedNames>
    <definedName name="_xlnm.Print_Titles" localSheetId="3">'2015-2019 с изм.май'!$5:$6</definedName>
    <definedName name="_xlnm.Print_Titles" localSheetId="1">'2015-2019 утв.на 2017 первонач.'!$5:$6</definedName>
    <definedName name="_xlnm.Print_Titles" localSheetId="0">'Изменения 2017'!$5:$6</definedName>
  </definedNames>
  <calcPr calcId="145621"/>
</workbook>
</file>

<file path=xl/calcChain.xml><?xml version="1.0" encoding="utf-8"?>
<calcChain xmlns="http://schemas.openxmlformats.org/spreadsheetml/2006/main">
  <c r="F73" i="9" l="1"/>
  <c r="E73" i="9"/>
  <c r="F72" i="9"/>
  <c r="E69" i="9"/>
  <c r="E72" i="9" s="1"/>
  <c r="I62" i="9"/>
  <c r="H62" i="9"/>
  <c r="G62" i="9"/>
  <c r="F62" i="9"/>
  <c r="E62" i="9"/>
  <c r="F57" i="9"/>
  <c r="E54" i="9"/>
  <c r="E57" i="9" s="1"/>
  <c r="I52" i="9"/>
  <c r="H52" i="9"/>
  <c r="G52" i="9"/>
  <c r="F52" i="9"/>
  <c r="E49" i="9"/>
  <c r="E52" i="9" s="1"/>
  <c r="I47" i="9"/>
  <c r="H47" i="9"/>
  <c r="G47" i="9"/>
  <c r="F47" i="9"/>
  <c r="E47" i="9"/>
  <c r="G42" i="9"/>
  <c r="I39" i="9"/>
  <c r="I8" i="9" s="1"/>
  <c r="H39" i="9"/>
  <c r="H8" i="9" s="1"/>
  <c r="G39" i="9"/>
  <c r="F39" i="9"/>
  <c r="F42" i="9" s="1"/>
  <c r="I36" i="9"/>
  <c r="H36" i="9"/>
  <c r="G36" i="9"/>
  <c r="F36" i="9"/>
  <c r="E36" i="9"/>
  <c r="I31" i="9"/>
  <c r="H31" i="9"/>
  <c r="G31" i="9"/>
  <c r="G11" i="9" s="1"/>
  <c r="F31" i="9"/>
  <c r="E27" i="9"/>
  <c r="E31" i="9" s="1"/>
  <c r="I26" i="9"/>
  <c r="H26" i="9"/>
  <c r="G26" i="9"/>
  <c r="F26" i="9"/>
  <c r="E26" i="9"/>
  <c r="I21" i="9"/>
  <c r="H21" i="9"/>
  <c r="G21" i="9"/>
  <c r="F21" i="9"/>
  <c r="E21" i="9"/>
  <c r="I16" i="9"/>
  <c r="H16" i="9"/>
  <c r="G16" i="9"/>
  <c r="F16" i="9"/>
  <c r="F11" i="9" s="1"/>
  <c r="E16" i="9"/>
  <c r="I10" i="9"/>
  <c r="H10" i="9"/>
  <c r="G10" i="9"/>
  <c r="F10" i="9"/>
  <c r="E10" i="9"/>
  <c r="I9" i="9"/>
  <c r="H9" i="9"/>
  <c r="G9" i="9"/>
  <c r="F9" i="9"/>
  <c r="E9" i="9"/>
  <c r="G8" i="9"/>
  <c r="F8" i="9"/>
  <c r="I7" i="9"/>
  <c r="H7" i="9"/>
  <c r="G7" i="9"/>
  <c r="F7" i="9"/>
  <c r="E7" i="9"/>
  <c r="F73" i="8"/>
  <c r="E73" i="8"/>
  <c r="F72" i="8"/>
  <c r="E72" i="8"/>
  <c r="E69" i="8"/>
  <c r="I62" i="8"/>
  <c r="H62" i="8"/>
  <c r="G62" i="8"/>
  <c r="F62" i="8"/>
  <c r="E62" i="8"/>
  <c r="F57" i="8"/>
  <c r="E57" i="8"/>
  <c r="E54" i="8"/>
  <c r="I52" i="8"/>
  <c r="H52" i="8"/>
  <c r="G52" i="8"/>
  <c r="F52" i="8"/>
  <c r="E49" i="8"/>
  <c r="E52" i="8" s="1"/>
  <c r="I47" i="8"/>
  <c r="H47" i="8"/>
  <c r="G47" i="8"/>
  <c r="F47" i="8"/>
  <c r="E47" i="8"/>
  <c r="G42" i="8"/>
  <c r="F42" i="8"/>
  <c r="I39" i="8"/>
  <c r="I42" i="8" s="1"/>
  <c r="H39" i="8"/>
  <c r="H8" i="8" s="1"/>
  <c r="G39" i="8"/>
  <c r="G8" i="8" s="1"/>
  <c r="F39" i="8"/>
  <c r="I36" i="8"/>
  <c r="H36" i="8"/>
  <c r="G36" i="8"/>
  <c r="F36" i="8"/>
  <c r="E36" i="8"/>
  <c r="I31" i="8"/>
  <c r="H31" i="8"/>
  <c r="G31" i="8"/>
  <c r="F31" i="8"/>
  <c r="E31" i="8"/>
  <c r="E27" i="8"/>
  <c r="I26" i="8"/>
  <c r="H26" i="8"/>
  <c r="G26" i="8"/>
  <c r="F26" i="8"/>
  <c r="E26" i="8"/>
  <c r="I21" i="8"/>
  <c r="H21" i="8"/>
  <c r="G21" i="8"/>
  <c r="F21" i="8"/>
  <c r="E21" i="8"/>
  <c r="I16" i="8"/>
  <c r="H16" i="8"/>
  <c r="G16" i="8"/>
  <c r="F16" i="8"/>
  <c r="F11" i="8" s="1"/>
  <c r="E16" i="8"/>
  <c r="I10" i="8"/>
  <c r="H10" i="8"/>
  <c r="G10" i="8"/>
  <c r="F10" i="8"/>
  <c r="E10" i="8"/>
  <c r="I9" i="8"/>
  <c r="H9" i="8"/>
  <c r="G9" i="8"/>
  <c r="F9" i="8"/>
  <c r="E9" i="8"/>
  <c r="I8" i="8"/>
  <c r="F8" i="8"/>
  <c r="I7" i="8"/>
  <c r="H7" i="8"/>
  <c r="G7" i="8"/>
  <c r="F7" i="8"/>
  <c r="E7" i="8"/>
  <c r="U72" i="7"/>
  <c r="T72" i="7"/>
  <c r="T62" i="7"/>
  <c r="U59" i="7"/>
  <c r="U62" i="7" s="1"/>
  <c r="T52" i="7"/>
  <c r="U49" i="7"/>
  <c r="U52" i="7" s="1"/>
  <c r="T47" i="7"/>
  <c r="U44" i="7"/>
  <c r="U47" i="7" s="1"/>
  <c r="T39" i="7"/>
  <c r="T42" i="7" s="1"/>
  <c r="T36" i="7"/>
  <c r="U32" i="7"/>
  <c r="U36" i="7" s="1"/>
  <c r="T31" i="7"/>
  <c r="U27" i="7"/>
  <c r="U31" i="7" s="1"/>
  <c r="T26" i="7"/>
  <c r="U22" i="7"/>
  <c r="U26" i="7" s="1"/>
  <c r="U21" i="7"/>
  <c r="T21" i="7"/>
  <c r="U17" i="7"/>
  <c r="T16" i="7"/>
  <c r="U12" i="7"/>
  <c r="U10" i="7"/>
  <c r="T10" i="7"/>
  <c r="U9" i="7"/>
  <c r="T9" i="7"/>
  <c r="T8" i="7"/>
  <c r="T7" i="7"/>
  <c r="P72" i="7"/>
  <c r="O72" i="7"/>
  <c r="O62" i="7"/>
  <c r="P59" i="7"/>
  <c r="P62" i="7" s="1"/>
  <c r="O52" i="7"/>
  <c r="P49" i="7"/>
  <c r="P52" i="7" s="1"/>
  <c r="O47" i="7"/>
  <c r="P44" i="7"/>
  <c r="P47" i="7" s="1"/>
  <c r="O39" i="7"/>
  <c r="O42" i="7" s="1"/>
  <c r="O36" i="7"/>
  <c r="P32" i="7"/>
  <c r="P36" i="7" s="1"/>
  <c r="O31" i="7"/>
  <c r="P27" i="7"/>
  <c r="P31" i="7" s="1"/>
  <c r="O26" i="7"/>
  <c r="P22" i="7"/>
  <c r="P26" i="7" s="1"/>
  <c r="P21" i="7"/>
  <c r="O21" i="7"/>
  <c r="P17" i="7"/>
  <c r="O16" i="7"/>
  <c r="P12" i="7"/>
  <c r="P10" i="7"/>
  <c r="O10" i="7"/>
  <c r="P9" i="7"/>
  <c r="O9" i="7"/>
  <c r="O8" i="7"/>
  <c r="O7" i="7"/>
  <c r="J8" i="7"/>
  <c r="J9" i="7"/>
  <c r="J10" i="7"/>
  <c r="J7" i="7"/>
  <c r="J21" i="7"/>
  <c r="J26" i="7"/>
  <c r="J31" i="7"/>
  <c r="J36" i="7"/>
  <c r="J62" i="7"/>
  <c r="J72" i="7"/>
  <c r="J52" i="7"/>
  <c r="J47" i="7"/>
  <c r="J42" i="7"/>
  <c r="K72" i="7"/>
  <c r="K62" i="7"/>
  <c r="K59" i="7"/>
  <c r="K49" i="7"/>
  <c r="K52" i="7" s="1"/>
  <c r="K44" i="7"/>
  <c r="K39" i="7" s="1"/>
  <c r="K32" i="7"/>
  <c r="K36" i="7" s="1"/>
  <c r="K27" i="7"/>
  <c r="K31" i="7" s="1"/>
  <c r="K26" i="7"/>
  <c r="K22" i="7"/>
  <c r="K17" i="7"/>
  <c r="K21" i="7" s="1"/>
  <c r="K16" i="7"/>
  <c r="K12" i="7"/>
  <c r="J16" i="7"/>
  <c r="J11" i="7" s="1"/>
  <c r="K10" i="7"/>
  <c r="K9" i="7"/>
  <c r="E39" i="9" l="1"/>
  <c r="H42" i="9"/>
  <c r="H11" i="9" s="1"/>
  <c r="I42" i="9"/>
  <c r="I11" i="9" s="1"/>
  <c r="G11" i="8"/>
  <c r="I11" i="8"/>
  <c r="H11" i="8"/>
  <c r="E39" i="8"/>
  <c r="H42" i="8"/>
  <c r="T11" i="7"/>
  <c r="U39" i="7"/>
  <c r="U42" i="7" s="1"/>
  <c r="O11" i="7"/>
  <c r="P39" i="7"/>
  <c r="P42" i="7" s="1"/>
  <c r="U7" i="7"/>
  <c r="U8" i="7"/>
  <c r="U16" i="7"/>
  <c r="P7" i="7"/>
  <c r="P16" i="7"/>
  <c r="K42" i="7"/>
  <c r="K11" i="7" s="1"/>
  <c r="K8" i="7"/>
  <c r="K47" i="7"/>
  <c r="K7" i="7"/>
  <c r="N7" i="7"/>
  <c r="N39" i="7"/>
  <c r="S72" i="7"/>
  <c r="R72" i="7"/>
  <c r="S62" i="7"/>
  <c r="R62" i="7"/>
  <c r="S59" i="7"/>
  <c r="S52" i="7"/>
  <c r="R52" i="7"/>
  <c r="S49" i="7"/>
  <c r="R47" i="7"/>
  <c r="S44" i="7"/>
  <c r="S47" i="7" s="1"/>
  <c r="R39" i="7"/>
  <c r="R42" i="7" s="1"/>
  <c r="R36" i="7"/>
  <c r="S32" i="7"/>
  <c r="S36" i="7" s="1"/>
  <c r="S31" i="7"/>
  <c r="R31" i="7"/>
  <c r="S27" i="7"/>
  <c r="S26" i="7"/>
  <c r="R26" i="7"/>
  <c r="S22" i="7"/>
  <c r="R21" i="7"/>
  <c r="S17" i="7"/>
  <c r="S21" i="7" s="1"/>
  <c r="R16" i="7"/>
  <c r="S12" i="7"/>
  <c r="S16" i="7" s="1"/>
  <c r="S10" i="7"/>
  <c r="R10" i="7"/>
  <c r="S9" i="7"/>
  <c r="R9" i="7"/>
  <c r="R7" i="7"/>
  <c r="N72" i="7"/>
  <c r="M72" i="7"/>
  <c r="N62" i="7"/>
  <c r="M62" i="7"/>
  <c r="N59" i="7"/>
  <c r="N52" i="7"/>
  <c r="M52" i="7"/>
  <c r="N49" i="7"/>
  <c r="M47" i="7"/>
  <c r="N44" i="7"/>
  <c r="N47" i="7" s="1"/>
  <c r="M39" i="7"/>
  <c r="M42" i="7" s="1"/>
  <c r="M36" i="7"/>
  <c r="N32" i="7"/>
  <c r="N36" i="7" s="1"/>
  <c r="N31" i="7"/>
  <c r="M31" i="7"/>
  <c r="N27" i="7"/>
  <c r="N26" i="7"/>
  <c r="M26" i="7"/>
  <c r="N22" i="7"/>
  <c r="M21" i="7"/>
  <c r="N17" i="7"/>
  <c r="M16" i="7"/>
  <c r="N12" i="7"/>
  <c r="N16" i="7" s="1"/>
  <c r="N10" i="7"/>
  <c r="M10" i="7"/>
  <c r="N9" i="7"/>
  <c r="M9" i="7"/>
  <c r="M7" i="7"/>
  <c r="G72" i="7"/>
  <c r="H72" i="7"/>
  <c r="I72" i="7"/>
  <c r="L72" i="7"/>
  <c r="Q72" i="7"/>
  <c r="I12" i="7"/>
  <c r="I7" i="7" s="1"/>
  <c r="I17" i="7"/>
  <c r="I22" i="7"/>
  <c r="I49" i="7"/>
  <c r="I59" i="7"/>
  <c r="I39" i="7" s="1"/>
  <c r="I42" i="7" s="1"/>
  <c r="I44" i="7"/>
  <c r="I27" i="7"/>
  <c r="I32" i="7"/>
  <c r="I36" i="7" s="1"/>
  <c r="H62" i="7"/>
  <c r="I62" i="7"/>
  <c r="H52" i="7"/>
  <c r="I52" i="7"/>
  <c r="H47" i="7"/>
  <c r="I47" i="7"/>
  <c r="H39" i="7"/>
  <c r="H42" i="7"/>
  <c r="H36" i="7"/>
  <c r="H31" i="7"/>
  <c r="I31" i="7"/>
  <c r="H26" i="7"/>
  <c r="I26" i="7"/>
  <c r="H21" i="7"/>
  <c r="I21" i="7"/>
  <c r="H16" i="7"/>
  <c r="I16" i="7"/>
  <c r="H7" i="7"/>
  <c r="H8" i="7"/>
  <c r="H9" i="7"/>
  <c r="I9" i="7"/>
  <c r="H10" i="7"/>
  <c r="I10" i="7"/>
  <c r="F73" i="7"/>
  <c r="E73" i="7"/>
  <c r="F72" i="7"/>
  <c r="E69" i="7"/>
  <c r="E72" i="7" s="1"/>
  <c r="Q62" i="7"/>
  <c r="L62" i="7"/>
  <c r="G62" i="7"/>
  <c r="F62" i="7"/>
  <c r="E62" i="7"/>
  <c r="F57" i="7"/>
  <c r="E54" i="7"/>
  <c r="E57" i="7" s="1"/>
  <c r="Q52" i="7"/>
  <c r="L52" i="7"/>
  <c r="G52" i="7"/>
  <c r="F52" i="7"/>
  <c r="E52" i="7"/>
  <c r="E49" i="7"/>
  <c r="Q47" i="7"/>
  <c r="L47" i="7"/>
  <c r="G47" i="7"/>
  <c r="F47" i="7"/>
  <c r="E47" i="7"/>
  <c r="L42" i="7"/>
  <c r="G42" i="7"/>
  <c r="Q39" i="7"/>
  <c r="Q8" i="7" s="1"/>
  <c r="L39" i="7"/>
  <c r="L8" i="7" s="1"/>
  <c r="G39" i="7"/>
  <c r="F39" i="7"/>
  <c r="F42" i="7" s="1"/>
  <c r="E39" i="7"/>
  <c r="E8" i="7" s="1"/>
  <c r="Q36" i="7"/>
  <c r="L36" i="7"/>
  <c r="G36" i="7"/>
  <c r="F36" i="7"/>
  <c r="E36" i="7"/>
  <c r="Q31" i="7"/>
  <c r="L31" i="7"/>
  <c r="G31" i="7"/>
  <c r="F31" i="7"/>
  <c r="E27" i="7"/>
  <c r="E31" i="7" s="1"/>
  <c r="Q26" i="7"/>
  <c r="L26" i="7"/>
  <c r="G26" i="7"/>
  <c r="F26" i="7"/>
  <c r="E26" i="7"/>
  <c r="Q21" i="7"/>
  <c r="L21" i="7"/>
  <c r="G21" i="7"/>
  <c r="F21" i="7"/>
  <c r="E21" i="7"/>
  <c r="Q16" i="7"/>
  <c r="L16" i="7"/>
  <c r="G16" i="7"/>
  <c r="G11" i="7" s="1"/>
  <c r="F16" i="7"/>
  <c r="F11" i="7" s="1"/>
  <c r="E16" i="7"/>
  <c r="L11" i="7"/>
  <c r="Q10" i="7"/>
  <c r="L10" i="7"/>
  <c r="G10" i="7"/>
  <c r="F10" i="7"/>
  <c r="E10" i="7"/>
  <c r="Q9" i="7"/>
  <c r="L9" i="7"/>
  <c r="G9" i="7"/>
  <c r="F9" i="7"/>
  <c r="E9" i="7"/>
  <c r="G8" i="7"/>
  <c r="F8" i="7"/>
  <c r="Q7" i="7"/>
  <c r="L7" i="7"/>
  <c r="G7" i="7"/>
  <c r="F7" i="7"/>
  <c r="E7" i="7"/>
  <c r="E8" i="9" l="1"/>
  <c r="E42" i="9"/>
  <c r="E11" i="9" s="1"/>
  <c r="E42" i="8"/>
  <c r="E11" i="8" s="1"/>
  <c r="E8" i="8"/>
  <c r="U11" i="7"/>
  <c r="P11" i="7"/>
  <c r="P8" i="7"/>
  <c r="S7" i="7"/>
  <c r="R11" i="7"/>
  <c r="R8" i="7"/>
  <c r="S39" i="7"/>
  <c r="M11" i="7"/>
  <c r="M8" i="7"/>
  <c r="N21" i="7"/>
  <c r="I8" i="7"/>
  <c r="H11" i="7"/>
  <c r="I11" i="7"/>
  <c r="Q11" i="7"/>
  <c r="E42" i="7"/>
  <c r="E11" i="7" s="1"/>
  <c r="Q42" i="7"/>
  <c r="G39" i="6"/>
  <c r="G42" i="6" s="1"/>
  <c r="H39" i="6"/>
  <c r="H8" i="6" s="1"/>
  <c r="I39" i="6"/>
  <c r="I8" i="6" s="1"/>
  <c r="G8" i="6"/>
  <c r="G36" i="6"/>
  <c r="H36" i="6"/>
  <c r="I36" i="6"/>
  <c r="G31" i="6"/>
  <c r="H31" i="6"/>
  <c r="I31" i="6"/>
  <c r="G52" i="6"/>
  <c r="H52" i="6"/>
  <c r="I52" i="6"/>
  <c r="G26" i="6"/>
  <c r="H26" i="6"/>
  <c r="I26" i="6"/>
  <c r="G62" i="6"/>
  <c r="H62" i="6"/>
  <c r="I62" i="6"/>
  <c r="G47" i="6"/>
  <c r="H47" i="6"/>
  <c r="I47" i="6"/>
  <c r="G21" i="6"/>
  <c r="H21" i="6"/>
  <c r="I21" i="6"/>
  <c r="G16" i="6"/>
  <c r="H16" i="6"/>
  <c r="I16" i="6"/>
  <c r="G7" i="6"/>
  <c r="H7" i="6"/>
  <c r="I7" i="6"/>
  <c r="G9" i="6"/>
  <c r="H9" i="6"/>
  <c r="I9" i="6"/>
  <c r="G10" i="6"/>
  <c r="H10" i="6"/>
  <c r="I10" i="6"/>
  <c r="S42" i="7" l="1"/>
  <c r="S11" i="7" s="1"/>
  <c r="S8" i="7"/>
  <c r="N42" i="7"/>
  <c r="N11" i="7" s="1"/>
  <c r="N8" i="7"/>
  <c r="I42" i="6"/>
  <c r="H42" i="6"/>
  <c r="H11" i="6" s="1"/>
  <c r="I11" i="6"/>
  <c r="G11" i="6"/>
  <c r="E69" i="6"/>
  <c r="E27" i="6"/>
  <c r="E54" i="6"/>
  <c r="E49" i="6"/>
  <c r="F73" i="6" l="1"/>
  <c r="E73" i="6"/>
  <c r="F72" i="6"/>
  <c r="E72" i="6"/>
  <c r="F62" i="6"/>
  <c r="E62" i="6"/>
  <c r="F57" i="6"/>
  <c r="E57" i="6"/>
  <c r="F52" i="6"/>
  <c r="E52" i="6"/>
  <c r="F47" i="6"/>
  <c r="E47" i="6"/>
  <c r="F39" i="6"/>
  <c r="F42" i="6" s="1"/>
  <c r="F36" i="6"/>
  <c r="E36" i="6"/>
  <c r="F31" i="6"/>
  <c r="E31" i="6"/>
  <c r="F26" i="6"/>
  <c r="E26" i="6"/>
  <c r="F21" i="6"/>
  <c r="E21" i="6"/>
  <c r="F16" i="6"/>
  <c r="E16" i="6"/>
  <c r="F10" i="6"/>
  <c r="E10" i="6"/>
  <c r="F9" i="6"/>
  <c r="E9" i="6"/>
  <c r="F7" i="6"/>
  <c r="E7" i="6"/>
  <c r="F8" i="6" l="1"/>
  <c r="F11" i="6"/>
  <c r="E39" i="6"/>
  <c r="E42" i="6" l="1"/>
  <c r="E11" i="6" s="1"/>
  <c r="E8" i="6"/>
</calcChain>
</file>

<file path=xl/sharedStrings.xml><?xml version="1.0" encoding="utf-8"?>
<sst xmlns="http://schemas.openxmlformats.org/spreadsheetml/2006/main" count="400" uniqueCount="42">
  <si>
    <t>Программа, мероприятие</t>
  </si>
  <si>
    <t>Ответственный исполнитель</t>
  </si>
  <si>
    <t>Источник финансового обеспечения</t>
  </si>
  <si>
    <t>в том числе</t>
  </si>
  <si>
    <t>2015 год</t>
  </si>
  <si>
    <t>2016 год</t>
  </si>
  <si>
    <t>Финансовое управление администрации Клетнянского района</t>
  </si>
  <si>
    <t>средства бюджета муниципального района</t>
  </si>
  <si>
    <t>поступления из областного бюджета</t>
  </si>
  <si>
    <t>срества бюджетов поселений</t>
  </si>
  <si>
    <t>внебюджетные средства</t>
  </si>
  <si>
    <t>Итого</t>
  </si>
  <si>
    <t>Обеспечение деятельности финансового управления администрации Клетнянского района</t>
  </si>
  <si>
    <t>Межбюджетные трансферты бюджетам поселений, за счет субвенций из областного бюджета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</si>
  <si>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</si>
  <si>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</si>
  <si>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</si>
  <si>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Поддержка мер по обеспечению сбалансированности бюджетов поселений</t>
  </si>
  <si>
    <t>Всего по рограмме</t>
  </si>
  <si>
    <t>Управление муниципальными финансами муниципального образования "Клетнянский муниципальный район" на 2015-2017 годы</t>
  </si>
  <si>
    <t>Приложение 2</t>
  </si>
  <si>
    <t>Полномочия бюджетам поселений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</si>
  <si>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Полномочия бюджетам поселений на организацию в границах поселений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</si>
  <si>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Поддержка мер по обеспечению сбалансированности  бюджетов поселений из бюджета муниципального образования "Клетнянский муниципальный  район"
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</si>
  <si>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</si>
  <si>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</si>
  <si>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План реализации муниципальной программы «Управление муниципальными финансами муниципального образования «Клетнянский муниципальный район на 2015-2019 годы»
</t>
  </si>
  <si>
    <t>2017 год</t>
  </si>
  <si>
    <t>2018 год</t>
  </si>
  <si>
    <t>2019 год</t>
  </si>
  <si>
    <t xml:space="preserve">к постановлению администрации Клетнянского района "Об утверждении муниципальной программы «Управление муниципальными финансами муниципального образования «Клетнянский муниципальный район на 2015-2019 годы»
</t>
  </si>
  <si>
    <t>изм.февраль</t>
  </si>
  <si>
    <t>2017 год на 01.03.17.</t>
  </si>
  <si>
    <t>2019 год на 01.03.17.</t>
  </si>
  <si>
    <t>2018 год на 01.03.17.</t>
  </si>
  <si>
    <t>изм.май</t>
  </si>
  <si>
    <t>2017 год на 01.06.17.</t>
  </si>
  <si>
    <t>2018 год на 01.06.17.</t>
  </si>
  <si>
    <t>2019 год на 01.06.17.</t>
  </si>
  <si>
    <t>изм.май 2017</t>
  </si>
  <si>
    <t>изм.февраль 2017</t>
  </si>
  <si>
    <t>Управление муниципальными финансами муниципального образования "Клетнянский муниципальный район" на 2015-2019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</si>
</sst>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Fill="1" applyAlignment="1">
      <alignment vertical="top"/>
    </xf>
    <xf numFmtId="4" fontId="8" fillId="0" borderId="4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11" fillId="0" borderId="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" fillId="0" borderId="0" xfId="0" applyFont="1" applyFill="1"/>
    <xf numFmtId="0" fontId="3" fillId="0" borderId="0" xfId="0" applyFont="1" applyFill="1"/>
    <xf numFmtId="0" fontId="7" fillId="0" borderId="12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8" fillId="0" borderId="4" xfId="0" applyNumberFormat="1" applyFont="1" applyFill="1" applyBorder="1" applyAlignment="1">
      <alignment horizontal="right" vertical="top"/>
    </xf>
    <xf numFmtId="4" fontId="9" fillId="0" borderId="4" xfId="0" applyNumberFormat="1" applyFont="1" applyFill="1" applyBorder="1" applyAlignment="1">
      <alignment horizontal="right" vertical="top"/>
    </xf>
    <xf numFmtId="0" fontId="8" fillId="0" borderId="4" xfId="0" applyFont="1" applyFill="1" applyBorder="1" applyAlignment="1">
      <alignment horizontal="right" vertical="top"/>
    </xf>
    <xf numFmtId="4" fontId="8" fillId="0" borderId="5" xfId="0" applyNumberFormat="1" applyFont="1" applyFill="1" applyBorder="1" applyAlignment="1">
      <alignment horizontal="right" vertical="top"/>
    </xf>
    <xf numFmtId="4" fontId="9" fillId="0" borderId="5" xfId="0" applyNumberFormat="1" applyFont="1" applyFill="1" applyBorder="1" applyAlignment="1">
      <alignment horizontal="right" vertical="top"/>
    </xf>
    <xf numFmtId="4" fontId="12" fillId="0" borderId="4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4" fontId="8" fillId="0" borderId="12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zoomScale="80" zoomScaleNormal="80" workbookViewId="0">
      <pane xSplit="4" ySplit="6" topLeftCell="K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" x14ac:dyDescent="0.25"/>
  <cols>
    <col min="1" max="1" width="1.28515625" style="13" customWidth="1"/>
    <col min="2" max="2" width="32.28515625" style="13" customWidth="1"/>
    <col min="3" max="3" width="13" style="13" customWidth="1"/>
    <col min="4" max="4" width="8.7109375" style="13" customWidth="1"/>
    <col min="5" max="6" width="14.7109375" style="20" customWidth="1"/>
    <col min="7" max="11" width="15" style="20" customWidth="1"/>
    <col min="12" max="12" width="14.5703125" style="20" customWidth="1"/>
    <col min="13" max="13" width="13.42578125" style="20" customWidth="1"/>
    <col min="14" max="16" width="15" style="20" customWidth="1"/>
    <col min="17" max="17" width="14.5703125" style="20" customWidth="1"/>
    <col min="18" max="18" width="13.7109375" style="20" customWidth="1"/>
    <col min="19" max="19" width="15" style="20" customWidth="1"/>
    <col min="20" max="20" width="13.7109375" style="20" customWidth="1"/>
    <col min="21" max="21" width="15" style="20" customWidth="1"/>
    <col min="22" max="16384" width="9.140625" style="13"/>
  </cols>
  <sheetData>
    <row r="1" spans="1:21" x14ac:dyDescent="0.25">
      <c r="A1" s="12"/>
      <c r="B1" s="12"/>
      <c r="C1" s="12"/>
      <c r="E1" s="39" t="s">
        <v>20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3"/>
      <c r="S1" s="13"/>
      <c r="T1" s="13"/>
      <c r="U1" s="13"/>
    </row>
    <row r="2" spans="1:21" ht="36.75" customHeight="1" x14ac:dyDescent="0.25">
      <c r="A2" s="12"/>
      <c r="B2" s="12"/>
      <c r="C2" s="12"/>
      <c r="E2" s="40" t="s">
        <v>30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3"/>
      <c r="S2" s="13"/>
      <c r="T2" s="13"/>
      <c r="U2" s="13"/>
    </row>
    <row r="3" spans="1:21" ht="31.5" customHeight="1" x14ac:dyDescent="0.25">
      <c r="A3" s="12"/>
      <c r="B3" s="41" t="s">
        <v>26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13"/>
      <c r="S3" s="13"/>
      <c r="T3" s="13"/>
      <c r="U3" s="13"/>
    </row>
    <row r="4" spans="1:21" ht="6.75" customHeight="1" x14ac:dyDescent="0.25">
      <c r="A4" s="12"/>
      <c r="B4" s="12"/>
      <c r="C4" s="12"/>
      <c r="D4" s="12"/>
      <c r="E4" s="21"/>
    </row>
    <row r="5" spans="1:21" ht="12" customHeight="1" x14ac:dyDescent="0.2">
      <c r="A5" s="42" t="s">
        <v>0</v>
      </c>
      <c r="B5" s="43"/>
      <c r="C5" s="46" t="s">
        <v>1</v>
      </c>
      <c r="D5" s="46" t="s">
        <v>2</v>
      </c>
      <c r="E5" s="48" t="s">
        <v>3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  <c r="R5" s="13"/>
      <c r="S5" s="13"/>
      <c r="T5" s="13"/>
      <c r="U5" s="13"/>
    </row>
    <row r="6" spans="1:21" s="1" customFormat="1" ht="34.5" customHeight="1" x14ac:dyDescent="0.25">
      <c r="A6" s="44"/>
      <c r="B6" s="45"/>
      <c r="C6" s="47"/>
      <c r="D6" s="47"/>
      <c r="E6" s="2" t="s">
        <v>4</v>
      </c>
      <c r="F6" s="2" t="s">
        <v>5</v>
      </c>
      <c r="G6" s="2" t="s">
        <v>27</v>
      </c>
      <c r="H6" s="2" t="s">
        <v>31</v>
      </c>
      <c r="I6" s="37" t="s">
        <v>32</v>
      </c>
      <c r="J6" s="38" t="s">
        <v>35</v>
      </c>
      <c r="K6" s="37" t="s">
        <v>36</v>
      </c>
      <c r="L6" s="2" t="s">
        <v>28</v>
      </c>
      <c r="M6" s="38" t="s">
        <v>40</v>
      </c>
      <c r="N6" s="37" t="s">
        <v>34</v>
      </c>
      <c r="O6" s="2" t="s">
        <v>39</v>
      </c>
      <c r="P6" s="37" t="s">
        <v>37</v>
      </c>
      <c r="Q6" s="2" t="s">
        <v>29</v>
      </c>
      <c r="R6" s="38" t="s">
        <v>40</v>
      </c>
      <c r="S6" s="37" t="s">
        <v>33</v>
      </c>
      <c r="T6" s="38" t="s">
        <v>39</v>
      </c>
      <c r="U6" s="37" t="s">
        <v>38</v>
      </c>
    </row>
    <row r="7" spans="1:21" s="1" customFormat="1" ht="31.5" customHeight="1" x14ac:dyDescent="0.25">
      <c r="A7" s="51" t="s">
        <v>41</v>
      </c>
      <c r="B7" s="52"/>
      <c r="C7" s="57" t="s">
        <v>6</v>
      </c>
      <c r="D7" s="15" t="s">
        <v>7</v>
      </c>
      <c r="E7" s="22">
        <f t="shared" ref="E7:S7" si="0">E12+E17+E22+E27+E32+E38</f>
        <v>6743676.25</v>
      </c>
      <c r="F7" s="22">
        <f t="shared" si="0"/>
        <v>12775789.82</v>
      </c>
      <c r="G7" s="22">
        <f t="shared" si="0"/>
        <v>16034330</v>
      </c>
      <c r="H7" s="22">
        <f t="shared" ref="H7:I7" si="1">H12+H17+H22+H27+H32+H38</f>
        <v>6800728.6500000004</v>
      </c>
      <c r="I7" s="22">
        <f t="shared" si="1"/>
        <v>22835058.649999999</v>
      </c>
      <c r="J7" s="22">
        <f>J12+J17+J22+J27+J32+J38+J48+J54+J59+J69</f>
        <v>-8504286.8100000005</v>
      </c>
      <c r="K7" s="22">
        <f t="shared" ref="K7" si="2">K12+K17+K22+K27+K32+K38</f>
        <v>14330771.84</v>
      </c>
      <c r="L7" s="22">
        <f t="shared" si="0"/>
        <v>16693230</v>
      </c>
      <c r="M7" s="22">
        <f t="shared" si="0"/>
        <v>-2195600</v>
      </c>
      <c r="N7" s="22">
        <f>N12+N17+N22+N27+N32+N38</f>
        <v>14497630</v>
      </c>
      <c r="O7" s="22">
        <f t="shared" ref="O7" si="3">O12+O17+O22+O27+O32+O38</f>
        <v>-5410900</v>
      </c>
      <c r="P7" s="22">
        <f>P12+P17+P22+P27+P32+P38</f>
        <v>9086730</v>
      </c>
      <c r="Q7" s="22">
        <f t="shared" si="0"/>
        <v>16966430</v>
      </c>
      <c r="R7" s="22">
        <f t="shared" si="0"/>
        <v>-1804300</v>
      </c>
      <c r="S7" s="22">
        <f t="shared" si="0"/>
        <v>15162130</v>
      </c>
      <c r="T7" s="22">
        <f t="shared" ref="T7:U7" si="4">T12+T17+T22+T27+T32+T38</f>
        <v>-6075400</v>
      </c>
      <c r="U7" s="22">
        <f t="shared" si="4"/>
        <v>9086730</v>
      </c>
    </row>
    <row r="8" spans="1:21" s="1" customFormat="1" ht="31.5" customHeight="1" x14ac:dyDescent="0.25">
      <c r="A8" s="53"/>
      <c r="B8" s="54"/>
      <c r="C8" s="58"/>
      <c r="D8" s="15" t="s">
        <v>8</v>
      </c>
      <c r="E8" s="22">
        <f t="shared" ref="E8:S10" si="5">E13+E18+E23+E28+E39</f>
        <v>14607281</v>
      </c>
      <c r="F8" s="22">
        <f t="shared" si="5"/>
        <v>17983632</v>
      </c>
      <c r="G8" s="22">
        <f t="shared" si="5"/>
        <v>1567803</v>
      </c>
      <c r="H8" s="22">
        <f t="shared" ref="H8:I8" si="6">H13+H18+H23+H28+H39</f>
        <v>0</v>
      </c>
      <c r="I8" s="22">
        <f t="shared" si="6"/>
        <v>1567803</v>
      </c>
      <c r="J8" s="22">
        <f t="shared" ref="J8:J10" si="7">J13+J18+J23+J28+J33+J39+J49+J55+J60+J70</f>
        <v>-414801.5</v>
      </c>
      <c r="K8" s="22">
        <f t="shared" ref="K8" si="8">K13+K18+K23+K28+K39</f>
        <v>1152801.5</v>
      </c>
      <c r="L8" s="22">
        <f t="shared" si="5"/>
        <v>1567803</v>
      </c>
      <c r="M8" s="22">
        <f t="shared" si="5"/>
        <v>0</v>
      </c>
      <c r="N8" s="22">
        <f t="shared" si="5"/>
        <v>1567803</v>
      </c>
      <c r="O8" s="22">
        <f t="shared" ref="O8:P8" si="9">O13+O18+O23+O28+O39</f>
        <v>-829803</v>
      </c>
      <c r="P8" s="22">
        <f t="shared" si="9"/>
        <v>738000</v>
      </c>
      <c r="Q8" s="22">
        <f t="shared" si="5"/>
        <v>1567803</v>
      </c>
      <c r="R8" s="22">
        <f t="shared" si="5"/>
        <v>0</v>
      </c>
      <c r="S8" s="22">
        <f t="shared" si="5"/>
        <v>1567803</v>
      </c>
      <c r="T8" s="22">
        <f t="shared" ref="T8:U8" si="10">T13+T18+T23+T28+T39</f>
        <v>-829803</v>
      </c>
      <c r="U8" s="22">
        <f t="shared" si="10"/>
        <v>738000</v>
      </c>
    </row>
    <row r="9" spans="1:21" s="1" customFormat="1" ht="29.25" customHeight="1" x14ac:dyDescent="0.25">
      <c r="A9" s="53"/>
      <c r="B9" s="54"/>
      <c r="C9" s="58"/>
      <c r="D9" s="15" t="s">
        <v>9</v>
      </c>
      <c r="E9" s="22">
        <f t="shared" si="5"/>
        <v>0</v>
      </c>
      <c r="F9" s="22">
        <f t="shared" si="5"/>
        <v>0</v>
      </c>
      <c r="G9" s="22">
        <f t="shared" si="5"/>
        <v>0</v>
      </c>
      <c r="H9" s="22">
        <f t="shared" ref="H9:I9" si="11">H14+H19+H24+H29+H40</f>
        <v>0</v>
      </c>
      <c r="I9" s="22">
        <f t="shared" si="11"/>
        <v>0</v>
      </c>
      <c r="J9" s="22">
        <f t="shared" si="7"/>
        <v>0</v>
      </c>
      <c r="K9" s="22">
        <f t="shared" ref="K9" si="12">K14+K19+K24+K29+K40</f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ref="O9:P9" si="13">O14+O19+O24+O29+O40</f>
        <v>0</v>
      </c>
      <c r="P9" s="22">
        <f t="shared" si="13"/>
        <v>0</v>
      </c>
      <c r="Q9" s="22">
        <f t="shared" si="5"/>
        <v>0</v>
      </c>
      <c r="R9" s="22">
        <f t="shared" si="5"/>
        <v>0</v>
      </c>
      <c r="S9" s="22">
        <f t="shared" si="5"/>
        <v>0</v>
      </c>
      <c r="T9" s="22">
        <f t="shared" ref="T9:U9" si="14">T14+T19+T24+T29+T40</f>
        <v>0</v>
      </c>
      <c r="U9" s="22">
        <f t="shared" si="14"/>
        <v>0</v>
      </c>
    </row>
    <row r="10" spans="1:21" s="1" customFormat="1" ht="15.75" customHeight="1" x14ac:dyDescent="0.25">
      <c r="A10" s="53"/>
      <c r="B10" s="54"/>
      <c r="C10" s="58"/>
      <c r="D10" s="15" t="s">
        <v>10</v>
      </c>
      <c r="E10" s="22">
        <f t="shared" si="5"/>
        <v>0</v>
      </c>
      <c r="F10" s="22">
        <f t="shared" si="5"/>
        <v>0</v>
      </c>
      <c r="G10" s="22">
        <f t="shared" si="5"/>
        <v>0</v>
      </c>
      <c r="H10" s="22">
        <f t="shared" ref="H10:I10" si="15">H15+H20+H25+H30+H41</f>
        <v>0</v>
      </c>
      <c r="I10" s="22">
        <f t="shared" si="15"/>
        <v>0</v>
      </c>
      <c r="J10" s="22">
        <f t="shared" si="7"/>
        <v>0</v>
      </c>
      <c r="K10" s="22">
        <f t="shared" ref="K10" si="16">K15+K20+K25+K30+K41</f>
        <v>0</v>
      </c>
      <c r="L10" s="22">
        <f t="shared" si="5"/>
        <v>0</v>
      </c>
      <c r="M10" s="22">
        <f t="shared" si="5"/>
        <v>0</v>
      </c>
      <c r="N10" s="22">
        <f t="shared" si="5"/>
        <v>0</v>
      </c>
      <c r="O10" s="22">
        <f t="shared" ref="O10:P10" si="17">O15+O20+O25+O30+O41</f>
        <v>0</v>
      </c>
      <c r="P10" s="22">
        <f t="shared" si="17"/>
        <v>0</v>
      </c>
      <c r="Q10" s="22">
        <f t="shared" si="5"/>
        <v>0</v>
      </c>
      <c r="R10" s="22">
        <f t="shared" si="5"/>
        <v>0</v>
      </c>
      <c r="S10" s="22">
        <f t="shared" si="5"/>
        <v>0</v>
      </c>
      <c r="T10" s="22">
        <f t="shared" ref="T10:U10" si="18">T15+T20+T25+T30+T41</f>
        <v>0</v>
      </c>
      <c r="U10" s="22">
        <f t="shared" si="18"/>
        <v>0</v>
      </c>
    </row>
    <row r="11" spans="1:21" s="4" customFormat="1" ht="15.75" customHeight="1" x14ac:dyDescent="0.25">
      <c r="A11" s="55"/>
      <c r="B11" s="56"/>
      <c r="C11" s="59"/>
      <c r="D11" s="3" t="s">
        <v>11</v>
      </c>
      <c r="E11" s="23">
        <f>E16+E21+E26+E31+E36+E42</f>
        <v>21350957.25</v>
      </c>
      <c r="F11" s="23">
        <f t="shared" ref="F11:S11" si="19">F16+F21+F26+F31+F36+F42</f>
        <v>30759421.82</v>
      </c>
      <c r="G11" s="23">
        <f t="shared" si="19"/>
        <v>17602133</v>
      </c>
      <c r="H11" s="23">
        <f t="shared" ref="H11:I11" si="20">H16+H21+H26+H31+H36+H42</f>
        <v>6800728.6500000004</v>
      </c>
      <c r="I11" s="23">
        <f t="shared" si="20"/>
        <v>24402861.649999999</v>
      </c>
      <c r="J11" s="23">
        <f>J16+J21+J26+J31+J36+J42+J47+J52+J62+J72</f>
        <v>-8919288.3100000005</v>
      </c>
      <c r="K11" s="23">
        <f t="shared" ref="K11" si="21">K16+K21+K26+K31+K36+K42</f>
        <v>15483573.34</v>
      </c>
      <c r="L11" s="23">
        <f t="shared" si="19"/>
        <v>18261033</v>
      </c>
      <c r="M11" s="23">
        <f t="shared" si="19"/>
        <v>-2195600</v>
      </c>
      <c r="N11" s="23">
        <f t="shared" si="19"/>
        <v>16065433</v>
      </c>
      <c r="O11" s="23">
        <f t="shared" ref="O11:P11" si="22">O16+O21+O26+O31+O36+O42</f>
        <v>-6240703</v>
      </c>
      <c r="P11" s="23">
        <f t="shared" si="22"/>
        <v>9824730</v>
      </c>
      <c r="Q11" s="23">
        <f t="shared" si="19"/>
        <v>18534233</v>
      </c>
      <c r="R11" s="23">
        <f t="shared" si="19"/>
        <v>-1804300</v>
      </c>
      <c r="S11" s="23">
        <f t="shared" si="19"/>
        <v>16729933</v>
      </c>
      <c r="T11" s="23">
        <f t="shared" ref="T11:U11" si="23">T16+T21+T26+T31+T36+T42</f>
        <v>-6905203</v>
      </c>
      <c r="U11" s="23">
        <f t="shared" si="23"/>
        <v>9824730</v>
      </c>
    </row>
    <row r="12" spans="1:21" s="1" customFormat="1" ht="32.25" customHeight="1" x14ac:dyDescent="0.25">
      <c r="A12" s="60" t="s">
        <v>12</v>
      </c>
      <c r="B12" s="61"/>
      <c r="C12" s="57" t="s">
        <v>6</v>
      </c>
      <c r="D12" s="15" t="s">
        <v>7</v>
      </c>
      <c r="E12" s="22">
        <v>3735300</v>
      </c>
      <c r="F12" s="22">
        <v>3738000</v>
      </c>
      <c r="G12" s="22">
        <v>3686730</v>
      </c>
      <c r="H12" s="22"/>
      <c r="I12" s="22">
        <f>G12+H12</f>
        <v>3686730</v>
      </c>
      <c r="J12" s="22"/>
      <c r="K12" s="22">
        <f>I12+J12</f>
        <v>3686730</v>
      </c>
      <c r="L12" s="22">
        <v>3686730</v>
      </c>
      <c r="M12" s="22"/>
      <c r="N12" s="22">
        <f>L12+M12</f>
        <v>3686730</v>
      </c>
      <c r="O12" s="22"/>
      <c r="P12" s="22">
        <f>N12+O12</f>
        <v>3686730</v>
      </c>
      <c r="Q12" s="22">
        <v>3686730</v>
      </c>
      <c r="R12" s="22"/>
      <c r="S12" s="22">
        <f>Q12+R12</f>
        <v>3686730</v>
      </c>
      <c r="T12" s="22"/>
      <c r="U12" s="22">
        <f>S12+T12</f>
        <v>3686730</v>
      </c>
    </row>
    <row r="13" spans="1:21" s="1" customFormat="1" ht="32.25" customHeight="1" x14ac:dyDescent="0.25">
      <c r="A13" s="62"/>
      <c r="B13" s="63"/>
      <c r="C13" s="58"/>
      <c r="D13" s="15" t="s">
        <v>8</v>
      </c>
      <c r="E13" s="22"/>
      <c r="F13" s="22"/>
      <c r="G13" s="22"/>
      <c r="H13" s="22"/>
      <c r="I13" s="22"/>
      <c r="J13" s="22"/>
      <c r="K13" s="22"/>
      <c r="L13" s="24"/>
      <c r="M13" s="22"/>
      <c r="N13" s="22"/>
      <c r="O13" s="22"/>
      <c r="P13" s="22"/>
      <c r="Q13" s="24"/>
      <c r="R13" s="22"/>
      <c r="S13" s="22"/>
      <c r="T13" s="22"/>
      <c r="U13" s="22"/>
    </row>
    <row r="14" spans="1:21" s="1" customFormat="1" ht="30" customHeight="1" x14ac:dyDescent="0.25">
      <c r="A14" s="62"/>
      <c r="B14" s="63"/>
      <c r="C14" s="58"/>
      <c r="D14" s="15" t="s">
        <v>9</v>
      </c>
      <c r="E14" s="22"/>
      <c r="F14" s="22"/>
      <c r="G14" s="22"/>
      <c r="H14" s="22"/>
      <c r="I14" s="22"/>
      <c r="J14" s="22"/>
      <c r="K14" s="22"/>
      <c r="L14" s="24"/>
      <c r="M14" s="22"/>
      <c r="N14" s="22"/>
      <c r="O14" s="22"/>
      <c r="P14" s="22"/>
      <c r="Q14" s="24"/>
      <c r="R14" s="22"/>
      <c r="S14" s="22"/>
      <c r="T14" s="22"/>
      <c r="U14" s="22"/>
    </row>
    <row r="15" spans="1:21" s="1" customFormat="1" ht="16.5" customHeight="1" x14ac:dyDescent="0.25">
      <c r="A15" s="62"/>
      <c r="B15" s="63"/>
      <c r="C15" s="58"/>
      <c r="D15" s="15" t="s">
        <v>10</v>
      </c>
      <c r="E15" s="22"/>
      <c r="F15" s="22"/>
      <c r="G15" s="22"/>
      <c r="H15" s="22"/>
      <c r="I15" s="22"/>
      <c r="J15" s="22"/>
      <c r="K15" s="22"/>
      <c r="L15" s="24"/>
      <c r="M15" s="22"/>
      <c r="N15" s="22"/>
      <c r="O15" s="22"/>
      <c r="P15" s="22"/>
      <c r="Q15" s="24"/>
      <c r="R15" s="22"/>
      <c r="S15" s="22"/>
      <c r="T15" s="22"/>
      <c r="U15" s="22"/>
    </row>
    <row r="16" spans="1:21" s="1" customFormat="1" ht="15" customHeight="1" x14ac:dyDescent="0.25">
      <c r="A16" s="64"/>
      <c r="B16" s="65"/>
      <c r="C16" s="59"/>
      <c r="D16" s="3" t="s">
        <v>11</v>
      </c>
      <c r="E16" s="23">
        <f t="shared" ref="E16:Q16" si="24">SUM(E12:E15)</f>
        <v>3735300</v>
      </c>
      <c r="F16" s="23">
        <f t="shared" si="24"/>
        <v>3738000</v>
      </c>
      <c r="G16" s="23">
        <f t="shared" si="24"/>
        <v>3686730</v>
      </c>
      <c r="H16" s="23">
        <f t="shared" si="24"/>
        <v>0</v>
      </c>
      <c r="I16" s="23">
        <f t="shared" si="24"/>
        <v>3686730</v>
      </c>
      <c r="J16" s="23">
        <f t="shared" si="24"/>
        <v>0</v>
      </c>
      <c r="K16" s="23">
        <f t="shared" ref="K16" si="25">SUM(K12:K15)</f>
        <v>3686730</v>
      </c>
      <c r="L16" s="23">
        <f t="shared" si="24"/>
        <v>3686730</v>
      </c>
      <c r="M16" s="23">
        <f t="shared" ref="M16:N16" si="26">SUM(M12:M15)</f>
        <v>0</v>
      </c>
      <c r="N16" s="23">
        <f t="shared" si="26"/>
        <v>3686730</v>
      </c>
      <c r="O16" s="23">
        <f t="shared" ref="O16:P16" si="27">SUM(O12:O15)</f>
        <v>0</v>
      </c>
      <c r="P16" s="23">
        <f t="shared" si="27"/>
        <v>3686730</v>
      </c>
      <c r="Q16" s="23">
        <f t="shared" si="24"/>
        <v>3686730</v>
      </c>
      <c r="R16" s="23">
        <f t="shared" ref="R16:S16" si="28">SUM(R12:R15)</f>
        <v>0</v>
      </c>
      <c r="S16" s="23">
        <f t="shared" si="28"/>
        <v>3686730</v>
      </c>
      <c r="T16" s="23">
        <f t="shared" ref="T16:U16" si="29">SUM(T12:T15)</f>
        <v>0</v>
      </c>
      <c r="U16" s="23">
        <f t="shared" si="29"/>
        <v>3686730</v>
      </c>
    </row>
    <row r="17" spans="1:21" s="1" customFormat="1" ht="30.75" customHeight="1" x14ac:dyDescent="0.25">
      <c r="A17" s="60" t="s">
        <v>23</v>
      </c>
      <c r="B17" s="61"/>
      <c r="C17" s="57" t="s">
        <v>6</v>
      </c>
      <c r="D17" s="15" t="s">
        <v>7</v>
      </c>
      <c r="E17" s="22">
        <v>200000</v>
      </c>
      <c r="F17" s="22">
        <v>1840000</v>
      </c>
      <c r="G17" s="22">
        <v>5400000</v>
      </c>
      <c r="H17" s="22">
        <v>5000000</v>
      </c>
      <c r="I17" s="22">
        <f>G17+H17</f>
        <v>10400000</v>
      </c>
      <c r="J17" s="22"/>
      <c r="K17" s="22">
        <f>I17+J17</f>
        <v>10400000</v>
      </c>
      <c r="L17" s="22">
        <v>5400000</v>
      </c>
      <c r="M17" s="22"/>
      <c r="N17" s="22">
        <f>L17+M17</f>
        <v>5400000</v>
      </c>
      <c r="O17" s="22"/>
      <c r="P17" s="22">
        <f>N17+O17</f>
        <v>5400000</v>
      </c>
      <c r="Q17" s="22">
        <v>5400000</v>
      </c>
      <c r="R17" s="22"/>
      <c r="S17" s="22">
        <f>Q17+R17</f>
        <v>5400000</v>
      </c>
      <c r="T17" s="22"/>
      <c r="U17" s="22">
        <f>S17+T17</f>
        <v>5400000</v>
      </c>
    </row>
    <row r="18" spans="1:21" s="1" customFormat="1" ht="30.75" customHeight="1" x14ac:dyDescent="0.25">
      <c r="A18" s="62"/>
      <c r="B18" s="63"/>
      <c r="C18" s="58"/>
      <c r="D18" s="15" t="s">
        <v>8</v>
      </c>
      <c r="E18" s="22"/>
      <c r="F18" s="22"/>
      <c r="G18" s="22"/>
      <c r="H18" s="22"/>
      <c r="I18" s="22"/>
      <c r="J18" s="22"/>
      <c r="K18" s="22"/>
      <c r="L18" s="24"/>
      <c r="M18" s="22"/>
      <c r="N18" s="22"/>
      <c r="O18" s="22"/>
      <c r="P18" s="22"/>
      <c r="Q18" s="24"/>
      <c r="R18" s="22"/>
      <c r="S18" s="22"/>
      <c r="T18" s="22"/>
      <c r="U18" s="22"/>
    </row>
    <row r="19" spans="1:21" s="1" customFormat="1" ht="30.75" customHeight="1" x14ac:dyDescent="0.25">
      <c r="A19" s="62"/>
      <c r="B19" s="63"/>
      <c r="C19" s="58"/>
      <c r="D19" s="15" t="s">
        <v>9</v>
      </c>
      <c r="E19" s="22"/>
      <c r="F19" s="25"/>
      <c r="G19" s="22"/>
      <c r="H19" s="22"/>
      <c r="I19" s="22"/>
      <c r="J19" s="22"/>
      <c r="K19" s="22"/>
      <c r="L19" s="24"/>
      <c r="M19" s="22"/>
      <c r="N19" s="22"/>
      <c r="O19" s="22"/>
      <c r="P19" s="22"/>
      <c r="Q19" s="24"/>
      <c r="R19" s="22"/>
      <c r="S19" s="22"/>
      <c r="T19" s="22"/>
      <c r="U19" s="22"/>
    </row>
    <row r="20" spans="1:21" s="1" customFormat="1" ht="16.5" customHeight="1" x14ac:dyDescent="0.25">
      <c r="A20" s="62"/>
      <c r="B20" s="63"/>
      <c r="C20" s="58"/>
      <c r="D20" s="15" t="s">
        <v>10</v>
      </c>
      <c r="E20" s="22"/>
      <c r="F20" s="25"/>
      <c r="G20" s="22"/>
      <c r="H20" s="22"/>
      <c r="I20" s="22"/>
      <c r="J20" s="22"/>
      <c r="K20" s="22"/>
      <c r="L20" s="24"/>
      <c r="M20" s="22"/>
      <c r="N20" s="22"/>
      <c r="O20" s="22"/>
      <c r="P20" s="22"/>
      <c r="Q20" s="24"/>
      <c r="R20" s="22"/>
      <c r="S20" s="22"/>
      <c r="T20" s="22"/>
      <c r="U20" s="22"/>
    </row>
    <row r="21" spans="1:21" s="1" customFormat="1" ht="15" customHeight="1" x14ac:dyDescent="0.25">
      <c r="A21" s="64"/>
      <c r="B21" s="65"/>
      <c r="C21" s="59"/>
      <c r="D21" s="3" t="s">
        <v>11</v>
      </c>
      <c r="E21" s="23">
        <f t="shared" ref="E21:Q21" si="30">SUM(E17:E20)</f>
        <v>200000</v>
      </c>
      <c r="F21" s="26">
        <f t="shared" si="30"/>
        <v>1840000</v>
      </c>
      <c r="G21" s="23">
        <f t="shared" si="30"/>
        <v>5400000</v>
      </c>
      <c r="H21" s="23">
        <f t="shared" si="30"/>
        <v>5000000</v>
      </c>
      <c r="I21" s="23">
        <f t="shared" si="30"/>
        <v>10400000</v>
      </c>
      <c r="J21" s="23">
        <f t="shared" si="30"/>
        <v>0</v>
      </c>
      <c r="K21" s="23">
        <f t="shared" ref="K21" si="31">SUM(K17:K20)</f>
        <v>10400000</v>
      </c>
      <c r="L21" s="23">
        <f t="shared" si="30"/>
        <v>5400000</v>
      </c>
      <c r="M21" s="23">
        <f t="shared" ref="M21:N21" si="32">SUM(M17:M20)</f>
        <v>0</v>
      </c>
      <c r="N21" s="23">
        <f t="shared" si="32"/>
        <v>5400000</v>
      </c>
      <c r="O21" s="23">
        <f t="shared" ref="O21:P21" si="33">SUM(O17:O20)</f>
        <v>0</v>
      </c>
      <c r="P21" s="23">
        <f t="shared" si="33"/>
        <v>5400000</v>
      </c>
      <c r="Q21" s="23">
        <f t="shared" si="30"/>
        <v>5400000</v>
      </c>
      <c r="R21" s="23">
        <f t="shared" ref="R21:S21" si="34">SUM(R17:R20)</f>
        <v>0</v>
      </c>
      <c r="S21" s="23">
        <f t="shared" si="34"/>
        <v>5400000</v>
      </c>
      <c r="T21" s="23">
        <f t="shared" ref="T21:U21" si="35">SUM(T17:T20)</f>
        <v>0</v>
      </c>
      <c r="U21" s="23">
        <f t="shared" si="35"/>
        <v>5400000</v>
      </c>
    </row>
    <row r="22" spans="1:21" s="1" customFormat="1" ht="30.75" customHeight="1" x14ac:dyDescent="0.25">
      <c r="A22" s="60" t="s">
        <v>22</v>
      </c>
      <c r="B22" s="61"/>
      <c r="C22" s="57" t="s">
        <v>6</v>
      </c>
      <c r="D22" s="15" t="s">
        <v>7</v>
      </c>
      <c r="E22" s="22">
        <v>206563</v>
      </c>
      <c r="F22" s="25">
        <v>300</v>
      </c>
      <c r="G22" s="22">
        <v>300</v>
      </c>
      <c r="H22" s="22"/>
      <c r="I22" s="22">
        <f>G22+H22</f>
        <v>300</v>
      </c>
      <c r="J22" s="22"/>
      <c r="K22" s="22">
        <f>I22+J22</f>
        <v>300</v>
      </c>
      <c r="L22" s="22">
        <v>300</v>
      </c>
      <c r="M22" s="22"/>
      <c r="N22" s="22">
        <f>L22+M22</f>
        <v>300</v>
      </c>
      <c r="O22" s="22">
        <v>-300</v>
      </c>
      <c r="P22" s="22">
        <f>N22+O22</f>
        <v>0</v>
      </c>
      <c r="Q22" s="22">
        <v>300</v>
      </c>
      <c r="R22" s="22"/>
      <c r="S22" s="22">
        <f>Q22+R22</f>
        <v>300</v>
      </c>
      <c r="T22" s="22">
        <v>-300</v>
      </c>
      <c r="U22" s="22">
        <f>S22+T22</f>
        <v>0</v>
      </c>
    </row>
    <row r="23" spans="1:21" s="1" customFormat="1" ht="30.75" customHeight="1" x14ac:dyDescent="0.25">
      <c r="A23" s="62"/>
      <c r="B23" s="63"/>
      <c r="C23" s="58"/>
      <c r="D23" s="15" t="s">
        <v>8</v>
      </c>
      <c r="E23" s="22"/>
      <c r="F23" s="25"/>
      <c r="G23" s="22"/>
      <c r="H23" s="22"/>
      <c r="I23" s="22"/>
      <c r="J23" s="22"/>
      <c r="K23" s="22"/>
      <c r="L23" s="24"/>
      <c r="M23" s="22"/>
      <c r="N23" s="22"/>
      <c r="O23" s="22"/>
      <c r="P23" s="22"/>
      <c r="Q23" s="24"/>
      <c r="R23" s="22"/>
      <c r="S23" s="22"/>
      <c r="T23" s="22"/>
      <c r="U23" s="22"/>
    </row>
    <row r="24" spans="1:21" s="1" customFormat="1" ht="32.25" customHeight="1" x14ac:dyDescent="0.25">
      <c r="A24" s="62"/>
      <c r="B24" s="63"/>
      <c r="C24" s="58"/>
      <c r="D24" s="15" t="s">
        <v>9</v>
      </c>
      <c r="E24" s="22"/>
      <c r="F24" s="25"/>
      <c r="G24" s="22"/>
      <c r="H24" s="22"/>
      <c r="I24" s="22"/>
      <c r="J24" s="22"/>
      <c r="K24" s="22"/>
      <c r="L24" s="24"/>
      <c r="M24" s="22"/>
      <c r="N24" s="22"/>
      <c r="O24" s="22"/>
      <c r="P24" s="22"/>
      <c r="Q24" s="24"/>
      <c r="R24" s="22"/>
      <c r="S24" s="22"/>
      <c r="T24" s="22"/>
      <c r="U24" s="22"/>
    </row>
    <row r="25" spans="1:21" s="1" customFormat="1" ht="19.5" customHeight="1" x14ac:dyDescent="0.25">
      <c r="A25" s="62"/>
      <c r="B25" s="63"/>
      <c r="C25" s="58"/>
      <c r="D25" s="15" t="s">
        <v>10</v>
      </c>
      <c r="E25" s="22"/>
      <c r="F25" s="25"/>
      <c r="G25" s="22"/>
      <c r="H25" s="22"/>
      <c r="I25" s="22"/>
      <c r="J25" s="22"/>
      <c r="K25" s="22"/>
      <c r="L25" s="24"/>
      <c r="M25" s="22"/>
      <c r="N25" s="22"/>
      <c r="O25" s="22"/>
      <c r="P25" s="22"/>
      <c r="Q25" s="24"/>
      <c r="R25" s="22"/>
      <c r="S25" s="22"/>
      <c r="T25" s="22"/>
      <c r="U25" s="22"/>
    </row>
    <row r="26" spans="1:21" s="1" customFormat="1" ht="19.5" customHeight="1" x14ac:dyDescent="0.25">
      <c r="A26" s="64"/>
      <c r="B26" s="65"/>
      <c r="C26" s="59"/>
      <c r="D26" s="3" t="s">
        <v>11</v>
      </c>
      <c r="E26" s="23">
        <f t="shared" ref="E26:Q26" si="36">SUM(E22:E25)</f>
        <v>206563</v>
      </c>
      <c r="F26" s="26">
        <f t="shared" si="36"/>
        <v>300</v>
      </c>
      <c r="G26" s="23">
        <f t="shared" si="36"/>
        <v>300</v>
      </c>
      <c r="H26" s="23">
        <f t="shared" si="36"/>
        <v>0</v>
      </c>
      <c r="I26" s="23">
        <f t="shared" si="36"/>
        <v>300</v>
      </c>
      <c r="J26" s="23">
        <f t="shared" si="36"/>
        <v>0</v>
      </c>
      <c r="K26" s="23">
        <f t="shared" ref="K26" si="37">SUM(K22:K25)</f>
        <v>300</v>
      </c>
      <c r="L26" s="23">
        <f t="shared" si="36"/>
        <v>300</v>
      </c>
      <c r="M26" s="23">
        <f t="shared" ref="M26:N26" si="38">SUM(M22:M25)</f>
        <v>0</v>
      </c>
      <c r="N26" s="23">
        <f t="shared" si="38"/>
        <v>300</v>
      </c>
      <c r="O26" s="23">
        <f t="shared" ref="O26:P26" si="39">SUM(O22:O25)</f>
        <v>-300</v>
      </c>
      <c r="P26" s="23">
        <f t="shared" si="39"/>
        <v>0</v>
      </c>
      <c r="Q26" s="23">
        <f t="shared" si="36"/>
        <v>300</v>
      </c>
      <c r="R26" s="23">
        <f t="shared" ref="R26:S26" si="40">SUM(R22:R25)</f>
        <v>0</v>
      </c>
      <c r="S26" s="23">
        <f t="shared" si="40"/>
        <v>300</v>
      </c>
      <c r="T26" s="23">
        <f t="shared" ref="T26:U26" si="41">SUM(T22:T25)</f>
        <v>-300</v>
      </c>
      <c r="U26" s="23">
        <f t="shared" si="41"/>
        <v>0</v>
      </c>
    </row>
    <row r="27" spans="1:21" s="1" customFormat="1" ht="38.25" customHeight="1" x14ac:dyDescent="0.25">
      <c r="A27" s="60" t="s">
        <v>21</v>
      </c>
      <c r="B27" s="61"/>
      <c r="C27" s="57" t="s">
        <v>6</v>
      </c>
      <c r="D27" s="15" t="s">
        <v>7</v>
      </c>
      <c r="E27" s="22">
        <f>136204.6-12391.35</f>
        <v>123813.25</v>
      </c>
      <c r="F27" s="25">
        <v>126398</v>
      </c>
      <c r="G27" s="22">
        <v>124900</v>
      </c>
      <c r="H27" s="22">
        <v>8109</v>
      </c>
      <c r="I27" s="22">
        <f>G27+H27</f>
        <v>133009</v>
      </c>
      <c r="J27" s="22">
        <v>-87241.07</v>
      </c>
      <c r="K27" s="22">
        <f>I27+J27</f>
        <v>45767.929999999993</v>
      </c>
      <c r="L27" s="22">
        <v>124900</v>
      </c>
      <c r="M27" s="22"/>
      <c r="N27" s="22">
        <f>L27+M27</f>
        <v>124900</v>
      </c>
      <c r="O27" s="22">
        <v>-124900</v>
      </c>
      <c r="P27" s="22">
        <f>N27+O27</f>
        <v>0</v>
      </c>
      <c r="Q27" s="22">
        <v>124900</v>
      </c>
      <c r="R27" s="22"/>
      <c r="S27" s="22">
        <f>Q27+R27</f>
        <v>124900</v>
      </c>
      <c r="T27" s="22">
        <v>-124900</v>
      </c>
      <c r="U27" s="22">
        <f>S27+T27</f>
        <v>0</v>
      </c>
    </row>
    <row r="28" spans="1:21" s="1" customFormat="1" ht="31.5" customHeight="1" x14ac:dyDescent="0.25">
      <c r="A28" s="62"/>
      <c r="B28" s="63"/>
      <c r="C28" s="58"/>
      <c r="D28" s="15" t="s">
        <v>8</v>
      </c>
      <c r="E28" s="22"/>
      <c r="F28" s="25"/>
      <c r="G28" s="22"/>
      <c r="H28" s="22"/>
      <c r="I28" s="22"/>
      <c r="J28" s="22"/>
      <c r="K28" s="22"/>
      <c r="L28" s="24"/>
      <c r="M28" s="22"/>
      <c r="N28" s="22"/>
      <c r="O28" s="22"/>
      <c r="P28" s="22"/>
      <c r="Q28" s="24"/>
      <c r="R28" s="22"/>
      <c r="S28" s="22"/>
      <c r="T28" s="22"/>
      <c r="U28" s="22"/>
    </row>
    <row r="29" spans="1:21" s="1" customFormat="1" ht="30.75" customHeight="1" x14ac:dyDescent="0.25">
      <c r="A29" s="62"/>
      <c r="B29" s="63"/>
      <c r="C29" s="58"/>
      <c r="D29" s="15" t="s">
        <v>9</v>
      </c>
      <c r="E29" s="22"/>
      <c r="F29" s="25"/>
      <c r="G29" s="22"/>
      <c r="H29" s="22"/>
      <c r="I29" s="22"/>
      <c r="J29" s="22"/>
      <c r="K29" s="22"/>
      <c r="L29" s="24"/>
      <c r="M29" s="22"/>
      <c r="N29" s="22"/>
      <c r="O29" s="22"/>
      <c r="P29" s="22"/>
      <c r="Q29" s="24"/>
      <c r="R29" s="22"/>
      <c r="S29" s="22"/>
      <c r="T29" s="22"/>
      <c r="U29" s="22"/>
    </row>
    <row r="30" spans="1:21" s="1" customFormat="1" ht="26.25" customHeight="1" x14ac:dyDescent="0.25">
      <c r="A30" s="62"/>
      <c r="B30" s="63"/>
      <c r="C30" s="58"/>
      <c r="D30" s="15" t="s">
        <v>10</v>
      </c>
      <c r="E30" s="22"/>
      <c r="F30" s="25"/>
      <c r="G30" s="22"/>
      <c r="H30" s="22"/>
      <c r="I30" s="22"/>
      <c r="J30" s="22"/>
      <c r="K30" s="22"/>
      <c r="L30" s="24"/>
      <c r="M30" s="22"/>
      <c r="N30" s="22"/>
      <c r="O30" s="22"/>
      <c r="P30" s="22"/>
      <c r="Q30" s="24"/>
      <c r="R30" s="22"/>
      <c r="S30" s="22"/>
      <c r="T30" s="22"/>
      <c r="U30" s="22"/>
    </row>
    <row r="31" spans="1:21" s="1" customFormat="1" ht="38.25" customHeight="1" x14ac:dyDescent="0.25">
      <c r="A31" s="64"/>
      <c r="B31" s="65"/>
      <c r="C31" s="59"/>
      <c r="D31" s="3" t="s">
        <v>11</v>
      </c>
      <c r="E31" s="23">
        <f t="shared" ref="E31:Q31" si="42">SUM(E27:E30)</f>
        <v>123813.25</v>
      </c>
      <c r="F31" s="26">
        <f t="shared" si="42"/>
        <v>126398</v>
      </c>
      <c r="G31" s="23">
        <f t="shared" si="42"/>
        <v>124900</v>
      </c>
      <c r="H31" s="23">
        <f t="shared" si="42"/>
        <v>8109</v>
      </c>
      <c r="I31" s="23">
        <f t="shared" si="42"/>
        <v>133009</v>
      </c>
      <c r="J31" s="23">
        <f t="shared" si="42"/>
        <v>-87241.07</v>
      </c>
      <c r="K31" s="23">
        <f t="shared" ref="K31" si="43">SUM(K27:K30)</f>
        <v>45767.929999999993</v>
      </c>
      <c r="L31" s="23">
        <f t="shared" si="42"/>
        <v>124900</v>
      </c>
      <c r="M31" s="23">
        <f t="shared" ref="M31:N31" si="44">SUM(M27:M30)</f>
        <v>0</v>
      </c>
      <c r="N31" s="23">
        <f t="shared" si="44"/>
        <v>124900</v>
      </c>
      <c r="O31" s="23">
        <f t="shared" ref="O31:P31" si="45">SUM(O27:O30)</f>
        <v>-124900</v>
      </c>
      <c r="P31" s="23">
        <f t="shared" si="45"/>
        <v>0</v>
      </c>
      <c r="Q31" s="23">
        <f t="shared" si="42"/>
        <v>124900</v>
      </c>
      <c r="R31" s="23">
        <f t="shared" ref="R31:S31" si="46">SUM(R27:R30)</f>
        <v>0</v>
      </c>
      <c r="S31" s="23">
        <f t="shared" si="46"/>
        <v>124900</v>
      </c>
      <c r="T31" s="23">
        <f t="shared" ref="T31:U31" si="47">SUM(T27:T30)</f>
        <v>-124900</v>
      </c>
      <c r="U31" s="23">
        <f t="shared" si="47"/>
        <v>0</v>
      </c>
    </row>
    <row r="32" spans="1:21" s="1" customFormat="1" ht="26.25" customHeight="1" x14ac:dyDescent="0.25">
      <c r="A32" s="60" t="s">
        <v>25</v>
      </c>
      <c r="B32" s="61"/>
      <c r="C32" s="57" t="s">
        <v>6</v>
      </c>
      <c r="D32" s="15" t="s">
        <v>7</v>
      </c>
      <c r="E32" s="22">
        <v>2478000</v>
      </c>
      <c r="F32" s="25">
        <v>7071091.8200000003</v>
      </c>
      <c r="G32" s="22">
        <v>6822400</v>
      </c>
      <c r="H32" s="22">
        <v>1792619.65</v>
      </c>
      <c r="I32" s="22">
        <f>G32+H32</f>
        <v>8615019.6500000004</v>
      </c>
      <c r="J32" s="22">
        <v>-8417045.7400000002</v>
      </c>
      <c r="K32" s="22">
        <f>I32+J32</f>
        <v>197973.91000000015</v>
      </c>
      <c r="L32" s="22">
        <v>7481300</v>
      </c>
      <c r="M32" s="22">
        <v>-2195600</v>
      </c>
      <c r="N32" s="22">
        <f>L32+M32</f>
        <v>5285700</v>
      </c>
      <c r="O32" s="22">
        <v>-5285700</v>
      </c>
      <c r="P32" s="22">
        <f>N32+O32</f>
        <v>0</v>
      </c>
      <c r="Q32" s="22">
        <v>7754500</v>
      </c>
      <c r="R32" s="22">
        <v>-1804300</v>
      </c>
      <c r="S32" s="22">
        <f>Q32+R32</f>
        <v>5950200</v>
      </c>
      <c r="T32" s="22">
        <v>-5950200</v>
      </c>
      <c r="U32" s="22">
        <f>S32+T32</f>
        <v>0</v>
      </c>
    </row>
    <row r="33" spans="1:21" s="1" customFormat="1" ht="26.25" customHeight="1" x14ac:dyDescent="0.25">
      <c r="A33" s="62"/>
      <c r="B33" s="63"/>
      <c r="C33" s="58"/>
      <c r="D33" s="15" t="s">
        <v>8</v>
      </c>
      <c r="E33" s="22"/>
      <c r="F33" s="25"/>
      <c r="G33" s="22"/>
      <c r="H33" s="22"/>
      <c r="I33" s="22"/>
      <c r="J33" s="22"/>
      <c r="K33" s="22"/>
      <c r="L33" s="24"/>
      <c r="M33" s="22"/>
      <c r="N33" s="22"/>
      <c r="O33" s="22"/>
      <c r="P33" s="22"/>
      <c r="Q33" s="24"/>
      <c r="R33" s="22"/>
      <c r="S33" s="22"/>
      <c r="T33" s="22"/>
      <c r="U33" s="22"/>
    </row>
    <row r="34" spans="1:21" s="1" customFormat="1" ht="26.25" customHeight="1" x14ac:dyDescent="0.25">
      <c r="A34" s="62"/>
      <c r="B34" s="63"/>
      <c r="C34" s="58"/>
      <c r="D34" s="15" t="s">
        <v>9</v>
      </c>
      <c r="E34" s="22"/>
      <c r="F34" s="25"/>
      <c r="G34" s="22"/>
      <c r="H34" s="22"/>
      <c r="I34" s="22"/>
      <c r="J34" s="22"/>
      <c r="K34" s="22"/>
      <c r="L34" s="24"/>
      <c r="M34" s="22"/>
      <c r="N34" s="22"/>
      <c r="O34" s="22"/>
      <c r="P34" s="22"/>
      <c r="Q34" s="24"/>
      <c r="R34" s="22"/>
      <c r="S34" s="22"/>
      <c r="T34" s="22"/>
      <c r="U34" s="22"/>
    </row>
    <row r="35" spans="1:21" s="1" customFormat="1" ht="26.25" customHeight="1" x14ac:dyDescent="0.25">
      <c r="A35" s="62"/>
      <c r="B35" s="63"/>
      <c r="C35" s="58"/>
      <c r="D35" s="15" t="s">
        <v>10</v>
      </c>
      <c r="E35" s="22"/>
      <c r="F35" s="25"/>
      <c r="G35" s="22"/>
      <c r="H35" s="22"/>
      <c r="I35" s="22"/>
      <c r="J35" s="22"/>
      <c r="K35" s="22"/>
      <c r="L35" s="24"/>
      <c r="M35" s="22"/>
      <c r="N35" s="22"/>
      <c r="O35" s="22"/>
      <c r="P35" s="22"/>
      <c r="Q35" s="24"/>
      <c r="R35" s="22"/>
      <c r="S35" s="22"/>
      <c r="T35" s="22"/>
      <c r="U35" s="22"/>
    </row>
    <row r="36" spans="1:21" s="1" customFormat="1" ht="26.25" customHeight="1" x14ac:dyDescent="0.25">
      <c r="A36" s="64"/>
      <c r="B36" s="65"/>
      <c r="C36" s="59"/>
      <c r="D36" s="3" t="s">
        <v>11</v>
      </c>
      <c r="E36" s="23">
        <f t="shared" ref="E36:Q36" si="48">SUM(E32:E35)</f>
        <v>2478000</v>
      </c>
      <c r="F36" s="26">
        <f t="shared" si="48"/>
        <v>7071091.8200000003</v>
      </c>
      <c r="G36" s="23">
        <f t="shared" si="48"/>
        <v>6822400</v>
      </c>
      <c r="H36" s="23">
        <f t="shared" si="48"/>
        <v>1792619.65</v>
      </c>
      <c r="I36" s="23">
        <f t="shared" si="48"/>
        <v>8615019.6500000004</v>
      </c>
      <c r="J36" s="23">
        <f t="shared" si="48"/>
        <v>-8417045.7400000002</v>
      </c>
      <c r="K36" s="23">
        <f t="shared" ref="K36" si="49">SUM(K32:K35)</f>
        <v>197973.91000000015</v>
      </c>
      <c r="L36" s="23">
        <f t="shared" si="48"/>
        <v>7481300</v>
      </c>
      <c r="M36" s="23">
        <f t="shared" ref="M36:N36" si="50">SUM(M32:M35)</f>
        <v>-2195600</v>
      </c>
      <c r="N36" s="23">
        <f t="shared" si="50"/>
        <v>5285700</v>
      </c>
      <c r="O36" s="23">
        <f t="shared" ref="O36:P36" si="51">SUM(O32:O35)</f>
        <v>-5285700</v>
      </c>
      <c r="P36" s="23">
        <f t="shared" si="51"/>
        <v>0</v>
      </c>
      <c r="Q36" s="23">
        <f t="shared" si="48"/>
        <v>7754500</v>
      </c>
      <c r="R36" s="23">
        <f t="shared" ref="R36:S36" si="52">SUM(R32:R35)</f>
        <v>-1804300</v>
      </c>
      <c r="S36" s="23">
        <f t="shared" si="52"/>
        <v>5950200</v>
      </c>
      <c r="T36" s="23">
        <f t="shared" ref="T36:U36" si="53">SUM(T32:T35)</f>
        <v>-5950200</v>
      </c>
      <c r="U36" s="23">
        <f t="shared" si="53"/>
        <v>0</v>
      </c>
    </row>
    <row r="37" spans="1:21" s="1" customFormat="1" ht="19.5" hidden="1" customHeight="1" x14ac:dyDescent="0.25">
      <c r="A37" s="16"/>
      <c r="B37" s="17"/>
      <c r="C37" s="14"/>
      <c r="D37" s="3"/>
      <c r="E37" s="23"/>
      <c r="F37" s="26"/>
      <c r="G37" s="22"/>
      <c r="H37" s="22"/>
      <c r="I37" s="22"/>
      <c r="J37" s="22"/>
      <c r="K37" s="22"/>
      <c r="L37" s="24"/>
      <c r="M37" s="22"/>
      <c r="N37" s="22"/>
      <c r="O37" s="22"/>
      <c r="P37" s="22"/>
      <c r="Q37" s="24"/>
      <c r="R37" s="22"/>
      <c r="S37" s="22"/>
      <c r="T37" s="22"/>
      <c r="U37" s="22"/>
    </row>
    <row r="38" spans="1:21" s="1" customFormat="1" ht="30.75" customHeight="1" x14ac:dyDescent="0.25">
      <c r="A38" s="60" t="s">
        <v>13</v>
      </c>
      <c r="B38" s="61"/>
      <c r="C38" s="57" t="s">
        <v>6</v>
      </c>
      <c r="D38" s="15" t="s">
        <v>7</v>
      </c>
      <c r="E38" s="22"/>
      <c r="F38" s="25"/>
      <c r="G38" s="22"/>
      <c r="H38" s="22"/>
      <c r="I38" s="22"/>
      <c r="J38" s="22"/>
      <c r="K38" s="22"/>
      <c r="L38" s="24"/>
      <c r="M38" s="22"/>
      <c r="N38" s="22"/>
      <c r="O38" s="22"/>
      <c r="P38" s="22"/>
      <c r="Q38" s="24"/>
      <c r="R38" s="22"/>
      <c r="S38" s="22"/>
      <c r="T38" s="22"/>
      <c r="U38" s="22"/>
    </row>
    <row r="39" spans="1:21" s="1" customFormat="1" ht="30.75" customHeight="1" x14ac:dyDescent="0.25">
      <c r="A39" s="62"/>
      <c r="B39" s="63"/>
      <c r="C39" s="58"/>
      <c r="D39" s="15" t="s">
        <v>8</v>
      </c>
      <c r="E39" s="22">
        <f t="shared" ref="E39:S39" si="54">E44+E49+E54+E59+E69</f>
        <v>14607281</v>
      </c>
      <c r="F39" s="25">
        <f t="shared" si="54"/>
        <v>17983632</v>
      </c>
      <c r="G39" s="22">
        <f t="shared" si="54"/>
        <v>1567803</v>
      </c>
      <c r="H39" s="22">
        <f t="shared" ref="H39:I39" si="55">H44+H49+H54+H59+H69</f>
        <v>0</v>
      </c>
      <c r="I39" s="22">
        <f t="shared" si="55"/>
        <v>1567803</v>
      </c>
      <c r="J39" s="22"/>
      <c r="K39" s="22">
        <f t="shared" ref="K39" si="56">K44+K49+K54+K59+K69</f>
        <v>1152801.5</v>
      </c>
      <c r="L39" s="22">
        <f t="shared" si="54"/>
        <v>1567803</v>
      </c>
      <c r="M39" s="22">
        <f t="shared" si="54"/>
        <v>0</v>
      </c>
      <c r="N39" s="22">
        <f>N44+N49+N54+N59+N69</f>
        <v>1567803</v>
      </c>
      <c r="O39" s="22">
        <f t="shared" ref="O39" si="57">O44+O49+O54+O59+O69</f>
        <v>-829803</v>
      </c>
      <c r="P39" s="22">
        <f>P44+P49+P54+P59+P69</f>
        <v>738000</v>
      </c>
      <c r="Q39" s="22">
        <f t="shared" si="54"/>
        <v>1567803</v>
      </c>
      <c r="R39" s="22">
        <f t="shared" si="54"/>
        <v>0</v>
      </c>
      <c r="S39" s="22">
        <f t="shared" si="54"/>
        <v>1567803</v>
      </c>
      <c r="T39" s="22">
        <f t="shared" ref="T39:U39" si="58">T44+T49+T54+T59+T69</f>
        <v>-829803</v>
      </c>
      <c r="U39" s="22">
        <f t="shared" si="58"/>
        <v>738000</v>
      </c>
    </row>
    <row r="40" spans="1:21" s="1" customFormat="1" ht="16.5" customHeight="1" x14ac:dyDescent="0.25">
      <c r="A40" s="62"/>
      <c r="B40" s="63"/>
      <c r="C40" s="58"/>
      <c r="D40" s="15" t="s">
        <v>9</v>
      </c>
      <c r="E40" s="22"/>
      <c r="F40" s="25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s="1" customFormat="1" ht="16.5" customHeight="1" x14ac:dyDescent="0.25">
      <c r="A41" s="62"/>
      <c r="B41" s="63"/>
      <c r="C41" s="58"/>
      <c r="D41" s="15" t="s">
        <v>10</v>
      </c>
      <c r="E41" s="22"/>
      <c r="F41" s="25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s="1" customFormat="1" ht="18.75" customHeight="1" x14ac:dyDescent="0.25">
      <c r="A42" s="64"/>
      <c r="B42" s="65"/>
      <c r="C42" s="59"/>
      <c r="D42" s="3" t="s">
        <v>11</v>
      </c>
      <c r="E42" s="23">
        <f t="shared" ref="E42:F42" si="59">SUM(E38:E41)</f>
        <v>14607281</v>
      </c>
      <c r="F42" s="26">
        <f t="shared" si="59"/>
        <v>17983632</v>
      </c>
      <c r="G42" s="23">
        <f t="shared" ref="G42:S42" si="60">SUM(G38:G41)</f>
        <v>1567803</v>
      </c>
      <c r="H42" s="23">
        <f t="shared" ref="H42:J42" si="61">SUM(H38:H41)</f>
        <v>0</v>
      </c>
      <c r="I42" s="23">
        <f t="shared" si="61"/>
        <v>1567803</v>
      </c>
      <c r="J42" s="23">
        <f t="shared" si="61"/>
        <v>0</v>
      </c>
      <c r="K42" s="23">
        <f t="shared" ref="K42" si="62">SUM(K38:K41)</f>
        <v>1152801.5</v>
      </c>
      <c r="L42" s="23">
        <f t="shared" si="60"/>
        <v>1567803</v>
      </c>
      <c r="M42" s="23">
        <f t="shared" si="60"/>
        <v>0</v>
      </c>
      <c r="N42" s="23">
        <f t="shared" si="60"/>
        <v>1567803</v>
      </c>
      <c r="O42" s="23">
        <f t="shared" ref="O42:P42" si="63">SUM(O38:O41)</f>
        <v>-829803</v>
      </c>
      <c r="P42" s="23">
        <f t="shared" si="63"/>
        <v>738000</v>
      </c>
      <c r="Q42" s="23">
        <f t="shared" si="60"/>
        <v>1567803</v>
      </c>
      <c r="R42" s="23">
        <f t="shared" si="60"/>
        <v>0</v>
      </c>
      <c r="S42" s="23">
        <f t="shared" si="60"/>
        <v>1567803</v>
      </c>
      <c r="T42" s="23">
        <f t="shared" ref="T42:U42" si="64">SUM(T38:T41)</f>
        <v>-829803</v>
      </c>
      <c r="U42" s="23">
        <f t="shared" si="64"/>
        <v>738000</v>
      </c>
    </row>
    <row r="43" spans="1:21" s="1" customFormat="1" ht="30.75" customHeight="1" x14ac:dyDescent="0.25">
      <c r="A43" s="60" t="s">
        <v>24</v>
      </c>
      <c r="B43" s="61"/>
      <c r="C43" s="66" t="s">
        <v>6</v>
      </c>
      <c r="D43" s="15" t="s">
        <v>7</v>
      </c>
      <c r="E43" s="22"/>
      <c r="F43" s="25"/>
      <c r="G43" s="22"/>
      <c r="H43" s="22"/>
      <c r="I43" s="22"/>
      <c r="J43" s="22"/>
      <c r="K43" s="22"/>
      <c r="L43" s="24"/>
      <c r="M43" s="22"/>
      <c r="N43" s="22"/>
      <c r="O43" s="22"/>
      <c r="P43" s="22"/>
      <c r="Q43" s="24"/>
      <c r="R43" s="22"/>
      <c r="S43" s="22"/>
      <c r="T43" s="22"/>
      <c r="U43" s="22"/>
    </row>
    <row r="44" spans="1:21" s="1" customFormat="1" ht="30.75" customHeight="1" x14ac:dyDescent="0.25">
      <c r="A44" s="62"/>
      <c r="B44" s="63"/>
      <c r="C44" s="67"/>
      <c r="D44" s="15" t="s">
        <v>8</v>
      </c>
      <c r="E44" s="22">
        <v>200</v>
      </c>
      <c r="F44" s="25">
        <v>200</v>
      </c>
      <c r="G44" s="22">
        <v>200</v>
      </c>
      <c r="H44" s="22"/>
      <c r="I44" s="22">
        <f>G44+H44</f>
        <v>200</v>
      </c>
      <c r="J44" s="22">
        <v>-200</v>
      </c>
      <c r="K44" s="22">
        <f>I44+J44</f>
        <v>0</v>
      </c>
      <c r="L44" s="22">
        <v>200</v>
      </c>
      <c r="M44" s="22"/>
      <c r="N44" s="22">
        <f>L44+M44</f>
        <v>200</v>
      </c>
      <c r="O44" s="22">
        <v>-200</v>
      </c>
      <c r="P44" s="22">
        <f>N44+O44</f>
        <v>0</v>
      </c>
      <c r="Q44" s="22">
        <v>200</v>
      </c>
      <c r="R44" s="22"/>
      <c r="S44" s="22">
        <f>Q44+R44</f>
        <v>200</v>
      </c>
      <c r="T44" s="22">
        <v>-200</v>
      </c>
      <c r="U44" s="22">
        <f>S44+T44</f>
        <v>0</v>
      </c>
    </row>
    <row r="45" spans="1:21" s="1" customFormat="1" ht="29.25" customHeight="1" x14ac:dyDescent="0.25">
      <c r="A45" s="62"/>
      <c r="B45" s="63"/>
      <c r="C45" s="67"/>
      <c r="D45" s="15" t="s">
        <v>9</v>
      </c>
      <c r="E45" s="22"/>
      <c r="F45" s="25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s="1" customFormat="1" ht="16.5" customHeight="1" x14ac:dyDescent="0.25">
      <c r="A46" s="62"/>
      <c r="B46" s="63"/>
      <c r="C46" s="67"/>
      <c r="D46" s="15" t="s">
        <v>10</v>
      </c>
      <c r="E46" s="22"/>
      <c r="F46" s="25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s="1" customFormat="1" ht="27" customHeight="1" x14ac:dyDescent="0.25">
      <c r="A47" s="64"/>
      <c r="B47" s="65"/>
      <c r="C47" s="68"/>
      <c r="D47" s="3" t="s">
        <v>11</v>
      </c>
      <c r="E47" s="23">
        <f t="shared" ref="E47:Q47" si="65">SUM(E43:E46)</f>
        <v>200</v>
      </c>
      <c r="F47" s="26">
        <f t="shared" si="65"/>
        <v>200</v>
      </c>
      <c r="G47" s="23">
        <f t="shared" si="65"/>
        <v>200</v>
      </c>
      <c r="H47" s="23">
        <f t="shared" si="65"/>
        <v>0</v>
      </c>
      <c r="I47" s="23">
        <f t="shared" si="65"/>
        <v>200</v>
      </c>
      <c r="J47" s="23">
        <f t="shared" si="65"/>
        <v>-200</v>
      </c>
      <c r="K47" s="23">
        <f t="shared" ref="K47" si="66">SUM(K43:K46)</f>
        <v>0</v>
      </c>
      <c r="L47" s="23">
        <f t="shared" si="65"/>
        <v>200</v>
      </c>
      <c r="M47" s="23">
        <f t="shared" ref="M47:N47" si="67">SUM(M43:M46)</f>
        <v>0</v>
      </c>
      <c r="N47" s="23">
        <f t="shared" si="67"/>
        <v>200</v>
      </c>
      <c r="O47" s="23">
        <f t="shared" ref="O47:P47" si="68">SUM(O43:O46)</f>
        <v>-200</v>
      </c>
      <c r="P47" s="23">
        <f t="shared" si="68"/>
        <v>0</v>
      </c>
      <c r="Q47" s="23">
        <f t="shared" si="65"/>
        <v>200</v>
      </c>
      <c r="R47" s="23">
        <f t="shared" ref="R47:S47" si="69">SUM(R43:R46)</f>
        <v>0</v>
      </c>
      <c r="S47" s="23">
        <f t="shared" si="69"/>
        <v>200</v>
      </c>
      <c r="T47" s="23">
        <f t="shared" ref="T47:U47" si="70">SUM(T43:T46)</f>
        <v>-200</v>
      </c>
      <c r="U47" s="23">
        <f t="shared" si="70"/>
        <v>0</v>
      </c>
    </row>
    <row r="48" spans="1:21" s="1" customFormat="1" ht="30.75" customHeight="1" x14ac:dyDescent="0.25">
      <c r="A48" s="69" t="s">
        <v>14</v>
      </c>
      <c r="B48" s="70"/>
      <c r="C48" s="57" t="s">
        <v>6</v>
      </c>
      <c r="D48" s="15" t="s">
        <v>7</v>
      </c>
      <c r="E48" s="22"/>
      <c r="F48" s="25"/>
      <c r="G48" s="22"/>
      <c r="H48" s="22"/>
      <c r="I48" s="22"/>
      <c r="J48" s="22"/>
      <c r="K48" s="22"/>
      <c r="L48" s="24"/>
      <c r="M48" s="22"/>
      <c r="N48" s="22"/>
      <c r="O48" s="22"/>
      <c r="P48" s="22"/>
      <c r="Q48" s="24"/>
      <c r="R48" s="22"/>
      <c r="S48" s="22"/>
      <c r="T48" s="22"/>
      <c r="U48" s="22"/>
    </row>
    <row r="49" spans="1:21" s="1" customFormat="1" ht="30.75" customHeight="1" x14ac:dyDescent="0.25">
      <c r="A49" s="71"/>
      <c r="B49" s="72"/>
      <c r="C49" s="58"/>
      <c r="D49" s="15" t="s">
        <v>8</v>
      </c>
      <c r="E49" s="22">
        <f>800617-74105+80719</f>
        <v>807231</v>
      </c>
      <c r="F49" s="25">
        <v>845392</v>
      </c>
      <c r="G49" s="22">
        <v>829603</v>
      </c>
      <c r="H49" s="22"/>
      <c r="I49" s="22">
        <f>G49+H49</f>
        <v>829603</v>
      </c>
      <c r="J49" s="22">
        <v>-414801.5</v>
      </c>
      <c r="K49" s="22">
        <f>I49+J49</f>
        <v>414801.5</v>
      </c>
      <c r="L49" s="22">
        <v>829603</v>
      </c>
      <c r="M49" s="22"/>
      <c r="N49" s="22">
        <f>L49+M49</f>
        <v>829603</v>
      </c>
      <c r="O49" s="22">
        <v>-829603</v>
      </c>
      <c r="P49" s="22">
        <f>N49+O49</f>
        <v>0</v>
      </c>
      <c r="Q49" s="22">
        <v>829603</v>
      </c>
      <c r="R49" s="22"/>
      <c r="S49" s="22">
        <f>Q49+R49</f>
        <v>829603</v>
      </c>
      <c r="T49" s="22">
        <v>-829603</v>
      </c>
      <c r="U49" s="22">
        <f>S49+T49</f>
        <v>0</v>
      </c>
    </row>
    <row r="50" spans="1:21" s="1" customFormat="1" ht="30" customHeight="1" x14ac:dyDescent="0.25">
      <c r="A50" s="71"/>
      <c r="B50" s="72"/>
      <c r="C50" s="58"/>
      <c r="D50" s="15" t="s">
        <v>9</v>
      </c>
      <c r="E50" s="22"/>
      <c r="F50" s="25"/>
      <c r="G50" s="22"/>
      <c r="H50" s="22"/>
      <c r="I50" s="22"/>
      <c r="J50" s="22"/>
      <c r="K50" s="22"/>
      <c r="L50" s="24"/>
      <c r="M50" s="22"/>
      <c r="N50" s="22"/>
      <c r="O50" s="22"/>
      <c r="P50" s="22"/>
      <c r="Q50" s="24"/>
      <c r="R50" s="22"/>
      <c r="S50" s="22"/>
      <c r="T50" s="22"/>
      <c r="U50" s="22"/>
    </row>
    <row r="51" spans="1:21" s="1" customFormat="1" ht="16.5" customHeight="1" x14ac:dyDescent="0.25">
      <c r="A51" s="71"/>
      <c r="B51" s="72"/>
      <c r="C51" s="58"/>
      <c r="D51" s="15" t="s">
        <v>10</v>
      </c>
      <c r="E51" s="22"/>
      <c r="F51" s="25"/>
      <c r="G51" s="22"/>
      <c r="H51" s="22"/>
      <c r="I51" s="22"/>
      <c r="J51" s="22"/>
      <c r="K51" s="22"/>
      <c r="L51" s="24"/>
      <c r="M51" s="22"/>
      <c r="N51" s="22"/>
      <c r="O51" s="22"/>
      <c r="P51" s="22"/>
      <c r="Q51" s="24"/>
      <c r="R51" s="22"/>
      <c r="S51" s="22"/>
      <c r="T51" s="22"/>
      <c r="U51" s="22"/>
    </row>
    <row r="52" spans="1:21" s="1" customFormat="1" ht="17.25" customHeight="1" x14ac:dyDescent="0.25">
      <c r="A52" s="73"/>
      <c r="B52" s="74"/>
      <c r="C52" s="59"/>
      <c r="D52" s="3" t="s">
        <v>11</v>
      </c>
      <c r="E52" s="23">
        <f t="shared" ref="E52:Q52" si="71">SUM(E48:E51)</f>
        <v>807231</v>
      </c>
      <c r="F52" s="26">
        <f t="shared" si="71"/>
        <v>845392</v>
      </c>
      <c r="G52" s="23">
        <f t="shared" si="71"/>
        <v>829603</v>
      </c>
      <c r="H52" s="23">
        <f t="shared" si="71"/>
        <v>0</v>
      </c>
      <c r="I52" s="23">
        <f t="shared" si="71"/>
        <v>829603</v>
      </c>
      <c r="J52" s="23">
        <f t="shared" si="71"/>
        <v>-414801.5</v>
      </c>
      <c r="K52" s="23">
        <f t="shared" ref="K52" si="72">SUM(K48:K51)</f>
        <v>414801.5</v>
      </c>
      <c r="L52" s="23">
        <f t="shared" si="71"/>
        <v>829603</v>
      </c>
      <c r="M52" s="23">
        <f t="shared" ref="M52:N52" si="73">SUM(M48:M51)</f>
        <v>0</v>
      </c>
      <c r="N52" s="23">
        <f t="shared" si="73"/>
        <v>829603</v>
      </c>
      <c r="O52" s="23">
        <f t="shared" ref="O52:P52" si="74">SUM(O48:O51)</f>
        <v>-829603</v>
      </c>
      <c r="P52" s="23">
        <f t="shared" si="74"/>
        <v>0</v>
      </c>
      <c r="Q52" s="23">
        <f t="shared" si="71"/>
        <v>829603</v>
      </c>
      <c r="R52" s="23">
        <f t="shared" ref="R52:S52" si="75">SUM(R48:R51)</f>
        <v>0</v>
      </c>
      <c r="S52" s="23">
        <f t="shared" si="75"/>
        <v>829603</v>
      </c>
      <c r="T52" s="23">
        <f t="shared" ref="T52:U52" si="76">SUM(T48:T51)</f>
        <v>-829603</v>
      </c>
      <c r="U52" s="23">
        <f t="shared" si="76"/>
        <v>0</v>
      </c>
    </row>
    <row r="53" spans="1:21" s="1" customFormat="1" ht="30.75" customHeight="1" x14ac:dyDescent="0.25">
      <c r="A53" s="69" t="s">
        <v>15</v>
      </c>
      <c r="B53" s="70"/>
      <c r="C53" s="57" t="s">
        <v>6</v>
      </c>
      <c r="D53" s="15" t="s">
        <v>7</v>
      </c>
      <c r="E53" s="22"/>
      <c r="F53" s="25"/>
      <c r="G53" s="22"/>
      <c r="H53" s="22"/>
      <c r="I53" s="22"/>
      <c r="J53" s="22"/>
      <c r="K53" s="22"/>
      <c r="L53" s="24"/>
      <c r="M53" s="22"/>
      <c r="N53" s="22"/>
      <c r="O53" s="22"/>
      <c r="P53" s="22"/>
      <c r="Q53" s="24"/>
      <c r="R53" s="22"/>
      <c r="S53" s="22"/>
      <c r="T53" s="22"/>
      <c r="U53" s="22"/>
    </row>
    <row r="54" spans="1:21" s="1" customFormat="1" ht="30.75" customHeight="1" x14ac:dyDescent="0.25">
      <c r="A54" s="71"/>
      <c r="B54" s="72"/>
      <c r="C54" s="58"/>
      <c r="D54" s="15" t="s">
        <v>8</v>
      </c>
      <c r="E54" s="22">
        <f>95400-7950-15900</f>
        <v>71550</v>
      </c>
      <c r="F54" s="25">
        <v>89040</v>
      </c>
      <c r="G54" s="27"/>
      <c r="H54" s="27"/>
      <c r="I54" s="27"/>
      <c r="J54" s="27"/>
      <c r="K54" s="27"/>
      <c r="L54" s="24"/>
      <c r="M54" s="27"/>
      <c r="N54" s="27"/>
      <c r="O54" s="27"/>
      <c r="P54" s="27"/>
      <c r="Q54" s="24"/>
      <c r="R54" s="27"/>
      <c r="S54" s="27"/>
      <c r="T54" s="27"/>
      <c r="U54" s="27"/>
    </row>
    <row r="55" spans="1:21" s="1" customFormat="1" ht="16.5" customHeight="1" x14ac:dyDescent="0.25">
      <c r="A55" s="71"/>
      <c r="B55" s="72"/>
      <c r="C55" s="58"/>
      <c r="D55" s="15" t="s">
        <v>9</v>
      </c>
      <c r="E55" s="22"/>
      <c r="F55" s="25"/>
      <c r="G55" s="22"/>
      <c r="H55" s="22"/>
      <c r="I55" s="22"/>
      <c r="J55" s="22"/>
      <c r="K55" s="22"/>
      <c r="L55" s="24"/>
      <c r="M55" s="22"/>
      <c r="N55" s="22"/>
      <c r="O55" s="22"/>
      <c r="P55" s="22"/>
      <c r="Q55" s="24"/>
      <c r="R55" s="22"/>
      <c r="S55" s="22"/>
      <c r="T55" s="22"/>
      <c r="U55" s="22"/>
    </row>
    <row r="56" spans="1:21" s="1" customFormat="1" ht="16.5" customHeight="1" x14ac:dyDescent="0.25">
      <c r="A56" s="71"/>
      <c r="B56" s="72"/>
      <c r="C56" s="58"/>
      <c r="D56" s="15" t="s">
        <v>10</v>
      </c>
      <c r="E56" s="22"/>
      <c r="F56" s="25"/>
      <c r="G56" s="22"/>
      <c r="H56" s="22"/>
      <c r="I56" s="22"/>
      <c r="J56" s="22"/>
      <c r="K56" s="22"/>
      <c r="L56" s="24"/>
      <c r="M56" s="22"/>
      <c r="N56" s="22"/>
      <c r="O56" s="22"/>
      <c r="P56" s="22"/>
      <c r="Q56" s="24"/>
      <c r="R56" s="22"/>
      <c r="S56" s="22"/>
      <c r="T56" s="22"/>
      <c r="U56" s="22"/>
    </row>
    <row r="57" spans="1:21" s="1" customFormat="1" ht="27.75" customHeight="1" x14ac:dyDescent="0.25">
      <c r="A57" s="73"/>
      <c r="B57" s="74"/>
      <c r="C57" s="59"/>
      <c r="D57" s="3" t="s">
        <v>11</v>
      </c>
      <c r="E57" s="23">
        <f t="shared" ref="E57:F57" si="77">SUM(E53:E56)</f>
        <v>71550</v>
      </c>
      <c r="F57" s="26">
        <f t="shared" si="77"/>
        <v>89040</v>
      </c>
      <c r="G57" s="22"/>
      <c r="H57" s="22"/>
      <c r="I57" s="22"/>
      <c r="J57" s="22"/>
      <c r="K57" s="22"/>
      <c r="L57" s="24"/>
      <c r="M57" s="22"/>
      <c r="N57" s="22"/>
      <c r="O57" s="22"/>
      <c r="P57" s="22"/>
      <c r="Q57" s="24"/>
      <c r="R57" s="22"/>
      <c r="S57" s="22"/>
      <c r="T57" s="22"/>
      <c r="U57" s="22"/>
    </row>
    <row r="58" spans="1:21" s="1" customFormat="1" ht="30.75" customHeight="1" x14ac:dyDescent="0.25">
      <c r="A58" s="69" t="s">
        <v>16</v>
      </c>
      <c r="B58" s="70"/>
      <c r="C58" s="57" t="s">
        <v>6</v>
      </c>
      <c r="D58" s="15" t="s">
        <v>7</v>
      </c>
      <c r="E58" s="22"/>
      <c r="F58" s="25"/>
      <c r="G58" s="22"/>
      <c r="H58" s="22"/>
      <c r="I58" s="22"/>
      <c r="J58" s="22"/>
      <c r="K58" s="22"/>
      <c r="L58" s="24"/>
      <c r="M58" s="22"/>
      <c r="N58" s="22"/>
      <c r="O58" s="22"/>
      <c r="P58" s="22"/>
      <c r="Q58" s="24"/>
      <c r="R58" s="22"/>
      <c r="S58" s="22"/>
      <c r="T58" s="22"/>
      <c r="U58" s="22"/>
    </row>
    <row r="59" spans="1:21" s="1" customFormat="1" ht="30.75" customHeight="1" x14ac:dyDescent="0.25">
      <c r="A59" s="71"/>
      <c r="B59" s="72"/>
      <c r="C59" s="58"/>
      <c r="D59" s="15" t="s">
        <v>8</v>
      </c>
      <c r="E59" s="22">
        <v>5882000</v>
      </c>
      <c r="F59" s="25">
        <v>5886000</v>
      </c>
      <c r="G59" s="22">
        <v>738000</v>
      </c>
      <c r="H59" s="22"/>
      <c r="I59" s="22">
        <f>G59+H59</f>
        <v>738000</v>
      </c>
      <c r="J59" s="22"/>
      <c r="K59" s="22">
        <f>I59+J59</f>
        <v>738000</v>
      </c>
      <c r="L59" s="22">
        <v>738000</v>
      </c>
      <c r="M59" s="22"/>
      <c r="N59" s="22">
        <f>L59+M59</f>
        <v>738000</v>
      </c>
      <c r="O59" s="22"/>
      <c r="P59" s="22">
        <f>N59+O59</f>
        <v>738000</v>
      </c>
      <c r="Q59" s="22">
        <v>738000</v>
      </c>
      <c r="R59" s="22"/>
      <c r="S59" s="22">
        <f>Q59+R59</f>
        <v>738000</v>
      </c>
      <c r="T59" s="22"/>
      <c r="U59" s="22">
        <f>S59+T59</f>
        <v>738000</v>
      </c>
    </row>
    <row r="60" spans="1:21" s="1" customFormat="1" ht="33" customHeight="1" x14ac:dyDescent="0.25">
      <c r="A60" s="71"/>
      <c r="B60" s="72"/>
      <c r="C60" s="58"/>
      <c r="D60" s="15" t="s">
        <v>9</v>
      </c>
      <c r="E60" s="22"/>
      <c r="F60" s="25"/>
      <c r="G60" s="22"/>
      <c r="H60" s="22"/>
      <c r="I60" s="22"/>
      <c r="J60" s="22"/>
      <c r="K60" s="22"/>
      <c r="L60" s="24"/>
      <c r="M60" s="22"/>
      <c r="N60" s="22"/>
      <c r="O60" s="22"/>
      <c r="P60" s="22"/>
      <c r="Q60" s="24"/>
      <c r="R60" s="22"/>
      <c r="S60" s="22"/>
      <c r="T60" s="22"/>
      <c r="U60" s="22"/>
    </row>
    <row r="61" spans="1:21" s="1" customFormat="1" ht="16.5" customHeight="1" x14ac:dyDescent="0.25">
      <c r="A61" s="71"/>
      <c r="B61" s="72"/>
      <c r="C61" s="58"/>
      <c r="D61" s="15" t="s">
        <v>10</v>
      </c>
      <c r="E61" s="22"/>
      <c r="F61" s="25"/>
      <c r="G61" s="22"/>
      <c r="H61" s="22"/>
      <c r="I61" s="22"/>
      <c r="J61" s="22"/>
      <c r="K61" s="22"/>
      <c r="L61" s="24"/>
      <c r="M61" s="22"/>
      <c r="N61" s="22"/>
      <c r="O61" s="22"/>
      <c r="P61" s="22"/>
      <c r="Q61" s="24"/>
      <c r="R61" s="22"/>
      <c r="S61" s="22"/>
      <c r="T61" s="22"/>
      <c r="U61" s="22"/>
    </row>
    <row r="62" spans="1:21" s="1" customFormat="1" ht="19.5" customHeight="1" x14ac:dyDescent="0.25">
      <c r="A62" s="73"/>
      <c r="B62" s="74"/>
      <c r="C62" s="59"/>
      <c r="D62" s="3" t="s">
        <v>11</v>
      </c>
      <c r="E62" s="23">
        <f t="shared" ref="E62:Q62" si="78">SUM(E58:E61)</f>
        <v>5882000</v>
      </c>
      <c r="F62" s="26">
        <f t="shared" si="78"/>
        <v>5886000</v>
      </c>
      <c r="G62" s="23">
        <f t="shared" si="78"/>
        <v>738000</v>
      </c>
      <c r="H62" s="23">
        <f t="shared" si="78"/>
        <v>0</v>
      </c>
      <c r="I62" s="23">
        <f t="shared" si="78"/>
        <v>738000</v>
      </c>
      <c r="J62" s="23">
        <f t="shared" si="78"/>
        <v>0</v>
      </c>
      <c r="K62" s="23">
        <f t="shared" ref="K62" si="79">SUM(K58:K61)</f>
        <v>738000</v>
      </c>
      <c r="L62" s="23">
        <f t="shared" si="78"/>
        <v>738000</v>
      </c>
      <c r="M62" s="23">
        <f t="shared" ref="M62:N62" si="80">SUM(M58:M61)</f>
        <v>0</v>
      </c>
      <c r="N62" s="23">
        <f t="shared" si="80"/>
        <v>738000</v>
      </c>
      <c r="O62" s="23">
        <f t="shared" ref="O62:P62" si="81">SUM(O58:O61)</f>
        <v>0</v>
      </c>
      <c r="P62" s="23">
        <f t="shared" si="81"/>
        <v>738000</v>
      </c>
      <c r="Q62" s="23">
        <f t="shared" si="78"/>
        <v>738000</v>
      </c>
      <c r="R62" s="23">
        <f t="shared" ref="R62:S62" si="82">SUM(R58:R61)</f>
        <v>0</v>
      </c>
      <c r="S62" s="23">
        <f t="shared" si="82"/>
        <v>738000</v>
      </c>
      <c r="T62" s="23">
        <f t="shared" ref="T62:U62" si="83">SUM(T58:T61)</f>
        <v>0</v>
      </c>
      <c r="U62" s="23">
        <f t="shared" si="83"/>
        <v>738000</v>
      </c>
    </row>
    <row r="63" spans="1:21" s="1" customFormat="1" ht="19.5" hidden="1" customHeight="1" x14ac:dyDescent="0.25">
      <c r="A63" s="18"/>
      <c r="B63" s="19"/>
      <c r="C63" s="14"/>
      <c r="D63" s="3"/>
      <c r="E63" s="23"/>
      <c r="F63" s="26"/>
      <c r="G63" s="22"/>
      <c r="H63" s="22"/>
      <c r="I63" s="22"/>
      <c r="J63" s="22"/>
      <c r="K63" s="22"/>
      <c r="L63" s="24"/>
      <c r="M63" s="22"/>
      <c r="N63" s="22"/>
      <c r="O63" s="22"/>
      <c r="P63" s="22"/>
      <c r="Q63" s="24"/>
      <c r="R63" s="22"/>
      <c r="S63" s="22"/>
      <c r="T63" s="22"/>
      <c r="U63" s="22"/>
    </row>
    <row r="64" spans="1:21" s="1" customFormat="1" ht="19.5" hidden="1" customHeight="1" x14ac:dyDescent="0.25">
      <c r="A64" s="18"/>
      <c r="B64" s="19"/>
      <c r="C64" s="14"/>
      <c r="D64" s="3"/>
      <c r="E64" s="23"/>
      <c r="F64" s="26"/>
      <c r="G64" s="22"/>
      <c r="H64" s="22"/>
      <c r="I64" s="22"/>
      <c r="J64" s="22"/>
      <c r="K64" s="22"/>
      <c r="L64" s="24"/>
      <c r="M64" s="22"/>
      <c r="N64" s="22"/>
      <c r="O64" s="22"/>
      <c r="P64" s="22"/>
      <c r="Q64" s="24"/>
      <c r="R64" s="22"/>
      <c r="S64" s="22"/>
      <c r="T64" s="22"/>
      <c r="U64" s="22"/>
    </row>
    <row r="65" spans="1:21" s="1" customFormat="1" ht="19.5" hidden="1" customHeight="1" x14ac:dyDescent="0.25">
      <c r="A65" s="18"/>
      <c r="B65" s="19"/>
      <c r="C65" s="14"/>
      <c r="D65" s="3"/>
      <c r="E65" s="23"/>
      <c r="F65" s="26"/>
      <c r="G65" s="22"/>
      <c r="H65" s="22"/>
      <c r="I65" s="22"/>
      <c r="J65" s="22"/>
      <c r="K65" s="22"/>
      <c r="L65" s="24"/>
      <c r="M65" s="22"/>
      <c r="N65" s="22"/>
      <c r="O65" s="22"/>
      <c r="P65" s="22"/>
      <c r="Q65" s="24"/>
      <c r="R65" s="22"/>
      <c r="S65" s="22"/>
      <c r="T65" s="22"/>
      <c r="U65" s="22"/>
    </row>
    <row r="66" spans="1:21" s="1" customFormat="1" ht="19.5" hidden="1" customHeight="1" x14ac:dyDescent="0.25">
      <c r="A66" s="18"/>
      <c r="B66" s="19"/>
      <c r="C66" s="14"/>
      <c r="D66" s="3"/>
      <c r="E66" s="23"/>
      <c r="F66" s="26"/>
      <c r="G66" s="22"/>
      <c r="H66" s="22"/>
      <c r="I66" s="22"/>
      <c r="J66" s="22"/>
      <c r="K66" s="22"/>
      <c r="L66" s="24"/>
      <c r="M66" s="22"/>
      <c r="N66" s="22"/>
      <c r="O66" s="22"/>
      <c r="P66" s="22"/>
      <c r="Q66" s="24"/>
      <c r="R66" s="22"/>
      <c r="S66" s="22"/>
      <c r="T66" s="22"/>
      <c r="U66" s="22"/>
    </row>
    <row r="67" spans="1:21" s="1" customFormat="1" ht="19.5" hidden="1" customHeight="1" x14ac:dyDescent="0.25">
      <c r="A67" s="18"/>
      <c r="B67" s="19"/>
      <c r="C67" s="14"/>
      <c r="D67" s="3"/>
      <c r="E67" s="23"/>
      <c r="F67" s="26"/>
      <c r="G67" s="22"/>
      <c r="H67" s="22"/>
      <c r="I67" s="22"/>
      <c r="J67" s="22"/>
      <c r="K67" s="22"/>
      <c r="L67" s="24"/>
      <c r="M67" s="22"/>
      <c r="N67" s="22"/>
      <c r="O67" s="22"/>
      <c r="P67" s="22"/>
      <c r="Q67" s="24"/>
      <c r="R67" s="22"/>
      <c r="S67" s="22"/>
      <c r="T67" s="22"/>
      <c r="U67" s="22"/>
    </row>
    <row r="68" spans="1:21" s="1" customFormat="1" ht="30.75" customHeight="1" x14ac:dyDescent="0.25">
      <c r="A68" s="60" t="s">
        <v>17</v>
      </c>
      <c r="B68" s="61"/>
      <c r="C68" s="57" t="s">
        <v>6</v>
      </c>
      <c r="D68" s="15" t="s">
        <v>7</v>
      </c>
      <c r="E68" s="22"/>
      <c r="F68" s="25"/>
      <c r="G68" s="22"/>
      <c r="H68" s="22"/>
      <c r="I68" s="22"/>
      <c r="J68" s="22"/>
      <c r="K68" s="22"/>
      <c r="L68" s="24"/>
      <c r="M68" s="22"/>
      <c r="N68" s="22"/>
      <c r="O68" s="22"/>
      <c r="P68" s="22"/>
      <c r="Q68" s="24"/>
      <c r="R68" s="22"/>
      <c r="S68" s="22"/>
      <c r="T68" s="22"/>
      <c r="U68" s="22"/>
    </row>
    <row r="69" spans="1:21" s="1" customFormat="1" ht="30.75" customHeight="1" x14ac:dyDescent="0.25">
      <c r="A69" s="62"/>
      <c r="B69" s="63"/>
      <c r="C69" s="58"/>
      <c r="D69" s="15" t="s">
        <v>8</v>
      </c>
      <c r="E69" s="22">
        <f>8607000-860700+100000</f>
        <v>7846300</v>
      </c>
      <c r="F69" s="25">
        <v>11163000</v>
      </c>
      <c r="G69" s="22"/>
      <c r="H69" s="22"/>
      <c r="I69" s="22"/>
      <c r="J69" s="22"/>
      <c r="K69" s="22"/>
      <c r="L69" s="24"/>
      <c r="M69" s="22"/>
      <c r="N69" s="22"/>
      <c r="O69" s="22"/>
      <c r="P69" s="22"/>
      <c r="Q69" s="24"/>
      <c r="R69" s="22"/>
      <c r="S69" s="22"/>
      <c r="T69" s="22"/>
      <c r="U69" s="22"/>
    </row>
    <row r="70" spans="1:21" s="1" customFormat="1" ht="29.25" customHeight="1" x14ac:dyDescent="0.25">
      <c r="A70" s="62"/>
      <c r="B70" s="63"/>
      <c r="C70" s="58"/>
      <c r="D70" s="15" t="s">
        <v>9</v>
      </c>
      <c r="E70" s="22"/>
      <c r="F70" s="25"/>
      <c r="G70" s="22"/>
      <c r="H70" s="22"/>
      <c r="I70" s="22"/>
      <c r="J70" s="22"/>
      <c r="K70" s="22"/>
      <c r="L70" s="24"/>
      <c r="M70" s="22"/>
      <c r="N70" s="22"/>
      <c r="O70" s="22"/>
      <c r="P70" s="22"/>
      <c r="Q70" s="24"/>
      <c r="R70" s="22"/>
      <c r="S70" s="22"/>
      <c r="T70" s="22"/>
      <c r="U70" s="22"/>
    </row>
    <row r="71" spans="1:21" s="1" customFormat="1" ht="15.75" customHeight="1" x14ac:dyDescent="0.25">
      <c r="A71" s="62"/>
      <c r="B71" s="63"/>
      <c r="C71" s="58"/>
      <c r="D71" s="15" t="s">
        <v>10</v>
      </c>
      <c r="E71" s="22"/>
      <c r="F71" s="25"/>
      <c r="G71" s="22"/>
      <c r="H71" s="22"/>
      <c r="I71" s="22"/>
      <c r="J71" s="22"/>
      <c r="K71" s="22"/>
      <c r="L71" s="24"/>
      <c r="M71" s="22"/>
      <c r="N71" s="22"/>
      <c r="O71" s="22"/>
      <c r="P71" s="22"/>
      <c r="Q71" s="24"/>
      <c r="R71" s="22"/>
      <c r="S71" s="22"/>
      <c r="T71" s="22"/>
      <c r="U71" s="22"/>
    </row>
    <row r="72" spans="1:21" s="1" customFormat="1" ht="22.5" customHeight="1" x14ac:dyDescent="0.25">
      <c r="A72" s="64"/>
      <c r="B72" s="65"/>
      <c r="C72" s="59"/>
      <c r="D72" s="3" t="s">
        <v>11</v>
      </c>
      <c r="E72" s="23">
        <f t="shared" ref="E72:Q72" si="84">SUM(E68:E71)</f>
        <v>7846300</v>
      </c>
      <c r="F72" s="26">
        <f t="shared" si="84"/>
        <v>11163000</v>
      </c>
      <c r="G72" s="26">
        <f t="shared" si="84"/>
        <v>0</v>
      </c>
      <c r="H72" s="26">
        <f t="shared" si="84"/>
        <v>0</v>
      </c>
      <c r="I72" s="26">
        <f t="shared" si="84"/>
        <v>0</v>
      </c>
      <c r="J72" s="26">
        <f t="shared" si="84"/>
        <v>0</v>
      </c>
      <c r="K72" s="26">
        <f t="shared" ref="K72" si="85">SUM(K68:K71)</f>
        <v>0</v>
      </c>
      <c r="L72" s="26">
        <f t="shared" si="84"/>
        <v>0</v>
      </c>
      <c r="M72" s="26">
        <f t="shared" ref="M72:N72" si="86">SUM(M68:M71)</f>
        <v>0</v>
      </c>
      <c r="N72" s="26">
        <f t="shared" si="86"/>
        <v>0</v>
      </c>
      <c r="O72" s="26">
        <f t="shared" ref="O72:P72" si="87">SUM(O68:O71)</f>
        <v>0</v>
      </c>
      <c r="P72" s="26">
        <f t="shared" si="87"/>
        <v>0</v>
      </c>
      <c r="Q72" s="26">
        <f t="shared" si="84"/>
        <v>0</v>
      </c>
      <c r="R72" s="26">
        <f t="shared" ref="R72:S72" si="88">SUM(R68:R71)</f>
        <v>0</v>
      </c>
      <c r="S72" s="26">
        <f t="shared" si="88"/>
        <v>0</v>
      </c>
      <c r="T72" s="26">
        <f t="shared" ref="T72:U72" si="89">SUM(T68:T71)</f>
        <v>0</v>
      </c>
      <c r="U72" s="26">
        <f t="shared" si="89"/>
        <v>0</v>
      </c>
    </row>
    <row r="73" spans="1:21" s="4" customFormat="1" ht="18.75" hidden="1" customHeight="1" x14ac:dyDescent="0.25">
      <c r="A73" s="5"/>
      <c r="B73" s="5" t="s">
        <v>18</v>
      </c>
      <c r="C73" s="5"/>
      <c r="D73" s="5"/>
      <c r="E73" s="23">
        <f>E12+E38</f>
        <v>3735300</v>
      </c>
      <c r="F73" s="23">
        <f>F12+F38</f>
        <v>3738000</v>
      </c>
      <c r="G73" s="28"/>
      <c r="H73" s="28"/>
      <c r="I73" s="28"/>
      <c r="J73" s="28"/>
      <c r="K73" s="28"/>
      <c r="L73" s="29"/>
      <c r="M73" s="28"/>
      <c r="N73" s="28"/>
      <c r="O73" s="28"/>
      <c r="P73" s="28"/>
      <c r="Q73" s="29"/>
      <c r="R73" s="28"/>
      <c r="S73" s="28"/>
      <c r="T73" s="28"/>
      <c r="U73" s="28"/>
    </row>
    <row r="74" spans="1:21" hidden="1" x14ac:dyDescent="0.25">
      <c r="E74" s="30">
        <v>24146721</v>
      </c>
      <c r="F74" s="30">
        <v>20781091</v>
      </c>
    </row>
    <row r="76" spans="1:21" x14ac:dyDescent="0.25">
      <c r="E76" s="21"/>
      <c r="F76" s="21"/>
    </row>
  </sheetData>
  <mergeCells count="31">
    <mergeCell ref="A53:B57"/>
    <mergeCell ref="C53:C57"/>
    <mergeCell ref="A58:B62"/>
    <mergeCell ref="C58:C62"/>
    <mergeCell ref="A68:B72"/>
    <mergeCell ref="C68:C72"/>
    <mergeCell ref="A38:B42"/>
    <mergeCell ref="C38:C42"/>
    <mergeCell ref="A43:B47"/>
    <mergeCell ref="C43:C47"/>
    <mergeCell ref="A48:B52"/>
    <mergeCell ref="C48:C52"/>
    <mergeCell ref="A22:B26"/>
    <mergeCell ref="C22:C26"/>
    <mergeCell ref="A27:B31"/>
    <mergeCell ref="C27:C31"/>
    <mergeCell ref="A32:B36"/>
    <mergeCell ref="C32:C36"/>
    <mergeCell ref="A7:B11"/>
    <mergeCell ref="C7:C11"/>
    <mergeCell ref="A12:B16"/>
    <mergeCell ref="C12:C16"/>
    <mergeCell ref="A17:B21"/>
    <mergeCell ref="C17:C21"/>
    <mergeCell ref="E1:Q1"/>
    <mergeCell ref="E2:Q2"/>
    <mergeCell ref="B3:Q3"/>
    <mergeCell ref="A5:B6"/>
    <mergeCell ref="C5:C6"/>
    <mergeCell ref="D5:D6"/>
    <mergeCell ref="E5:Q5"/>
  </mergeCells>
  <pageMargins left="0" right="0" top="0.15748031496062992" bottom="0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sqref="A1:XFD1048576"/>
    </sheetView>
  </sheetViews>
  <sheetFormatPr defaultRowHeight="15" x14ac:dyDescent="0.25"/>
  <cols>
    <col min="1" max="1" width="1.28515625" style="13" customWidth="1"/>
    <col min="2" max="2" width="35" style="13" customWidth="1"/>
    <col min="3" max="3" width="13" style="13" customWidth="1"/>
    <col min="4" max="4" width="25.28515625" style="13" customWidth="1"/>
    <col min="5" max="6" width="14.7109375" style="20" customWidth="1"/>
    <col min="7" max="7" width="15" style="20" customWidth="1"/>
    <col min="8" max="9" width="14.5703125" style="20" customWidth="1"/>
    <col min="10" max="10" width="13.28515625" style="13" customWidth="1"/>
    <col min="11" max="16384" width="9.140625" style="13"/>
  </cols>
  <sheetData>
    <row r="1" spans="1:9" x14ac:dyDescent="0.25">
      <c r="A1" s="12"/>
      <c r="B1" s="12"/>
      <c r="C1" s="12"/>
      <c r="E1" s="39" t="s">
        <v>20</v>
      </c>
      <c r="F1" s="39"/>
      <c r="G1" s="39"/>
      <c r="H1" s="39"/>
      <c r="I1" s="39"/>
    </row>
    <row r="2" spans="1:9" ht="36.75" customHeight="1" x14ac:dyDescent="0.25">
      <c r="A2" s="12"/>
      <c r="B2" s="12"/>
      <c r="C2" s="12"/>
      <c r="E2" s="40" t="s">
        <v>30</v>
      </c>
      <c r="F2" s="40"/>
      <c r="G2" s="40"/>
      <c r="H2" s="40"/>
      <c r="I2" s="40"/>
    </row>
    <row r="3" spans="1:9" ht="31.5" customHeight="1" x14ac:dyDescent="0.25">
      <c r="A3" s="12"/>
      <c r="B3" s="41" t="s">
        <v>26</v>
      </c>
      <c r="C3" s="41"/>
      <c r="D3" s="41"/>
      <c r="E3" s="41"/>
      <c r="F3" s="41"/>
      <c r="G3" s="41"/>
      <c r="H3" s="41"/>
      <c r="I3" s="41"/>
    </row>
    <row r="4" spans="1:9" ht="6.75" customHeight="1" x14ac:dyDescent="0.25">
      <c r="A4" s="12"/>
      <c r="B4" s="12"/>
      <c r="C4" s="12"/>
      <c r="D4" s="12"/>
      <c r="E4" s="21"/>
    </row>
    <row r="5" spans="1:9" ht="12" customHeight="1" x14ac:dyDescent="0.2">
      <c r="A5" s="42" t="s">
        <v>0</v>
      </c>
      <c r="B5" s="43"/>
      <c r="C5" s="46" t="s">
        <v>1</v>
      </c>
      <c r="D5" s="46" t="s">
        <v>2</v>
      </c>
      <c r="E5" s="48" t="s">
        <v>3</v>
      </c>
      <c r="F5" s="49"/>
      <c r="G5" s="49"/>
      <c r="H5" s="49"/>
      <c r="I5" s="50"/>
    </row>
    <row r="6" spans="1:9" s="1" customFormat="1" ht="24" customHeight="1" x14ac:dyDescent="0.25">
      <c r="A6" s="44"/>
      <c r="B6" s="45"/>
      <c r="C6" s="47"/>
      <c r="D6" s="47"/>
      <c r="E6" s="2" t="s">
        <v>4</v>
      </c>
      <c r="F6" s="2" t="s">
        <v>5</v>
      </c>
      <c r="G6" s="2" t="s">
        <v>27</v>
      </c>
      <c r="H6" s="2" t="s">
        <v>28</v>
      </c>
      <c r="I6" s="2" t="s">
        <v>29</v>
      </c>
    </row>
    <row r="7" spans="1:9" s="1" customFormat="1" ht="31.5" customHeight="1" x14ac:dyDescent="0.25">
      <c r="A7" s="51" t="s">
        <v>19</v>
      </c>
      <c r="B7" s="52"/>
      <c r="C7" s="57" t="s">
        <v>6</v>
      </c>
      <c r="D7" s="7" t="s">
        <v>7</v>
      </c>
      <c r="E7" s="22">
        <f t="shared" ref="E7:F7" si="0">E12+E17+E22+E27+E32+E38</f>
        <v>6743676.25</v>
      </c>
      <c r="F7" s="22">
        <f t="shared" si="0"/>
        <v>12775789.82</v>
      </c>
      <c r="G7" s="22">
        <f t="shared" ref="G7:I7" si="1">G12+G17+G22+G27+G32+G38</f>
        <v>16034330</v>
      </c>
      <c r="H7" s="22">
        <f t="shared" si="1"/>
        <v>16693230</v>
      </c>
      <c r="I7" s="22">
        <f t="shared" si="1"/>
        <v>16966430</v>
      </c>
    </row>
    <row r="8" spans="1:9" s="1" customFormat="1" ht="31.5" customHeight="1" x14ac:dyDescent="0.25">
      <c r="A8" s="53"/>
      <c r="B8" s="54"/>
      <c r="C8" s="58"/>
      <c r="D8" s="7" t="s">
        <v>8</v>
      </c>
      <c r="E8" s="22">
        <f t="shared" ref="E8:I10" si="2">E13+E18+E23+E28+E39</f>
        <v>14607281</v>
      </c>
      <c r="F8" s="22">
        <f t="shared" si="2"/>
        <v>17983632</v>
      </c>
      <c r="G8" s="22">
        <f t="shared" si="2"/>
        <v>1567803</v>
      </c>
      <c r="H8" s="22">
        <f t="shared" si="2"/>
        <v>1567803</v>
      </c>
      <c r="I8" s="22">
        <f t="shared" si="2"/>
        <v>1567803</v>
      </c>
    </row>
    <row r="9" spans="1:9" s="1" customFormat="1" ht="29.25" customHeight="1" x14ac:dyDescent="0.25">
      <c r="A9" s="53"/>
      <c r="B9" s="54"/>
      <c r="C9" s="58"/>
      <c r="D9" s="7" t="s">
        <v>9</v>
      </c>
      <c r="E9" s="22">
        <f t="shared" si="2"/>
        <v>0</v>
      </c>
      <c r="F9" s="22">
        <f t="shared" si="2"/>
        <v>0</v>
      </c>
      <c r="G9" s="22">
        <f t="shared" ref="G9:I9" si="3">G14+G19+G24+G29+G40</f>
        <v>0</v>
      </c>
      <c r="H9" s="22">
        <f t="shared" si="3"/>
        <v>0</v>
      </c>
      <c r="I9" s="22">
        <f t="shared" si="3"/>
        <v>0</v>
      </c>
    </row>
    <row r="10" spans="1:9" s="1" customFormat="1" ht="15.75" customHeight="1" x14ac:dyDescent="0.25">
      <c r="A10" s="53"/>
      <c r="B10" s="54"/>
      <c r="C10" s="58"/>
      <c r="D10" s="7" t="s">
        <v>10</v>
      </c>
      <c r="E10" s="22">
        <f t="shared" si="2"/>
        <v>0</v>
      </c>
      <c r="F10" s="22">
        <f t="shared" si="2"/>
        <v>0</v>
      </c>
      <c r="G10" s="22">
        <f t="shared" ref="G10:I10" si="4">G15+G20+G25+G30+G41</f>
        <v>0</v>
      </c>
      <c r="H10" s="22">
        <f t="shared" si="4"/>
        <v>0</v>
      </c>
      <c r="I10" s="22">
        <f t="shared" si="4"/>
        <v>0</v>
      </c>
    </row>
    <row r="11" spans="1:9" s="4" customFormat="1" ht="15.75" customHeight="1" x14ac:dyDescent="0.25">
      <c r="A11" s="55"/>
      <c r="B11" s="56"/>
      <c r="C11" s="59"/>
      <c r="D11" s="3" t="s">
        <v>11</v>
      </c>
      <c r="E11" s="23">
        <f>E16+E21+E26+E31+E36+E42</f>
        <v>21350957.25</v>
      </c>
      <c r="F11" s="23">
        <f t="shared" ref="F11:I11" si="5">F16+F21+F26+F31+F36+F42</f>
        <v>30759421.82</v>
      </c>
      <c r="G11" s="23">
        <f t="shared" si="5"/>
        <v>17602133</v>
      </c>
      <c r="H11" s="23">
        <f t="shared" si="5"/>
        <v>18261033</v>
      </c>
      <c r="I11" s="23">
        <f t="shared" si="5"/>
        <v>18534233</v>
      </c>
    </row>
    <row r="12" spans="1:9" s="1" customFormat="1" ht="32.25" customHeight="1" x14ac:dyDescent="0.25">
      <c r="A12" s="60" t="s">
        <v>12</v>
      </c>
      <c r="B12" s="61"/>
      <c r="C12" s="57" t="s">
        <v>6</v>
      </c>
      <c r="D12" s="7" t="s">
        <v>7</v>
      </c>
      <c r="E12" s="22">
        <v>3735300</v>
      </c>
      <c r="F12" s="22">
        <v>3738000</v>
      </c>
      <c r="G12" s="22">
        <v>3686730</v>
      </c>
      <c r="H12" s="22">
        <v>3686730</v>
      </c>
      <c r="I12" s="22">
        <v>3686730</v>
      </c>
    </row>
    <row r="13" spans="1:9" s="1" customFormat="1" ht="32.25" customHeight="1" x14ac:dyDescent="0.25">
      <c r="A13" s="62"/>
      <c r="B13" s="63"/>
      <c r="C13" s="58"/>
      <c r="D13" s="7" t="s">
        <v>8</v>
      </c>
      <c r="E13" s="22"/>
      <c r="F13" s="22"/>
      <c r="G13" s="22"/>
      <c r="H13" s="24"/>
      <c r="I13" s="24"/>
    </row>
    <row r="14" spans="1:9" s="1" customFormat="1" ht="30" customHeight="1" x14ac:dyDescent="0.25">
      <c r="A14" s="62"/>
      <c r="B14" s="63"/>
      <c r="C14" s="58"/>
      <c r="D14" s="7" t="s">
        <v>9</v>
      </c>
      <c r="E14" s="22"/>
      <c r="F14" s="22"/>
      <c r="G14" s="22"/>
      <c r="H14" s="24"/>
      <c r="I14" s="24"/>
    </row>
    <row r="15" spans="1:9" s="1" customFormat="1" ht="16.5" customHeight="1" x14ac:dyDescent="0.25">
      <c r="A15" s="62"/>
      <c r="B15" s="63"/>
      <c r="C15" s="58"/>
      <c r="D15" s="7" t="s">
        <v>10</v>
      </c>
      <c r="E15" s="22"/>
      <c r="F15" s="22"/>
      <c r="G15" s="22"/>
      <c r="H15" s="24"/>
      <c r="I15" s="24"/>
    </row>
    <row r="16" spans="1:9" s="1" customFormat="1" ht="15" customHeight="1" x14ac:dyDescent="0.25">
      <c r="A16" s="64"/>
      <c r="B16" s="65"/>
      <c r="C16" s="59"/>
      <c r="D16" s="3" t="s">
        <v>11</v>
      </c>
      <c r="E16" s="23">
        <f t="shared" ref="E16:I16" si="6">SUM(E12:E15)</f>
        <v>3735300</v>
      </c>
      <c r="F16" s="23">
        <f t="shared" si="6"/>
        <v>3738000</v>
      </c>
      <c r="G16" s="23">
        <f t="shared" si="6"/>
        <v>3686730</v>
      </c>
      <c r="H16" s="23">
        <f t="shared" si="6"/>
        <v>3686730</v>
      </c>
      <c r="I16" s="23">
        <f t="shared" si="6"/>
        <v>3686730</v>
      </c>
    </row>
    <row r="17" spans="1:9" s="1" customFormat="1" ht="30.75" customHeight="1" x14ac:dyDescent="0.25">
      <c r="A17" s="60" t="s">
        <v>23</v>
      </c>
      <c r="B17" s="61"/>
      <c r="C17" s="57" t="s">
        <v>6</v>
      </c>
      <c r="D17" s="7" t="s">
        <v>7</v>
      </c>
      <c r="E17" s="22">
        <v>200000</v>
      </c>
      <c r="F17" s="22">
        <v>1840000</v>
      </c>
      <c r="G17" s="22">
        <v>5400000</v>
      </c>
      <c r="H17" s="22">
        <v>5400000</v>
      </c>
      <c r="I17" s="22">
        <v>5400000</v>
      </c>
    </row>
    <row r="18" spans="1:9" s="1" customFormat="1" ht="30.75" customHeight="1" x14ac:dyDescent="0.25">
      <c r="A18" s="62"/>
      <c r="B18" s="63"/>
      <c r="C18" s="58"/>
      <c r="D18" s="7" t="s">
        <v>8</v>
      </c>
      <c r="E18" s="22"/>
      <c r="F18" s="22"/>
      <c r="G18" s="22"/>
      <c r="H18" s="24"/>
      <c r="I18" s="24"/>
    </row>
    <row r="19" spans="1:9" s="1" customFormat="1" ht="30.75" customHeight="1" x14ac:dyDescent="0.25">
      <c r="A19" s="62"/>
      <c r="B19" s="63"/>
      <c r="C19" s="58"/>
      <c r="D19" s="7" t="s">
        <v>9</v>
      </c>
      <c r="E19" s="22"/>
      <c r="F19" s="25"/>
      <c r="G19" s="22"/>
      <c r="H19" s="24"/>
      <c r="I19" s="24"/>
    </row>
    <row r="20" spans="1:9" s="1" customFormat="1" ht="16.5" customHeight="1" x14ac:dyDescent="0.25">
      <c r="A20" s="62"/>
      <c r="B20" s="63"/>
      <c r="C20" s="58"/>
      <c r="D20" s="7" t="s">
        <v>10</v>
      </c>
      <c r="E20" s="22"/>
      <c r="F20" s="25"/>
      <c r="G20" s="22"/>
      <c r="H20" s="24"/>
      <c r="I20" s="24"/>
    </row>
    <row r="21" spans="1:9" s="1" customFormat="1" ht="15" customHeight="1" x14ac:dyDescent="0.25">
      <c r="A21" s="64"/>
      <c r="B21" s="65"/>
      <c r="C21" s="59"/>
      <c r="D21" s="3" t="s">
        <v>11</v>
      </c>
      <c r="E21" s="23">
        <f t="shared" ref="E21:I21" si="7">SUM(E17:E20)</f>
        <v>200000</v>
      </c>
      <c r="F21" s="26">
        <f t="shared" si="7"/>
        <v>1840000</v>
      </c>
      <c r="G21" s="23">
        <f t="shared" si="7"/>
        <v>5400000</v>
      </c>
      <c r="H21" s="23">
        <f t="shared" si="7"/>
        <v>5400000</v>
      </c>
      <c r="I21" s="23">
        <f t="shared" si="7"/>
        <v>5400000</v>
      </c>
    </row>
    <row r="22" spans="1:9" s="1" customFormat="1" ht="30.75" customHeight="1" x14ac:dyDescent="0.25">
      <c r="A22" s="60" t="s">
        <v>22</v>
      </c>
      <c r="B22" s="61"/>
      <c r="C22" s="57" t="s">
        <v>6</v>
      </c>
      <c r="D22" s="7" t="s">
        <v>7</v>
      </c>
      <c r="E22" s="22">
        <v>206563</v>
      </c>
      <c r="F22" s="25">
        <v>300</v>
      </c>
      <c r="G22" s="22">
        <v>300</v>
      </c>
      <c r="H22" s="22">
        <v>300</v>
      </c>
      <c r="I22" s="22">
        <v>300</v>
      </c>
    </row>
    <row r="23" spans="1:9" s="1" customFormat="1" ht="30.75" customHeight="1" x14ac:dyDescent="0.25">
      <c r="A23" s="62"/>
      <c r="B23" s="63"/>
      <c r="C23" s="58"/>
      <c r="D23" s="7" t="s">
        <v>8</v>
      </c>
      <c r="E23" s="22"/>
      <c r="F23" s="25"/>
      <c r="G23" s="22"/>
      <c r="H23" s="24"/>
      <c r="I23" s="24"/>
    </row>
    <row r="24" spans="1:9" s="1" customFormat="1" ht="32.25" customHeight="1" x14ac:dyDescent="0.25">
      <c r="A24" s="62"/>
      <c r="B24" s="63"/>
      <c r="C24" s="58"/>
      <c r="D24" s="7" t="s">
        <v>9</v>
      </c>
      <c r="E24" s="22"/>
      <c r="F24" s="25"/>
      <c r="G24" s="22"/>
      <c r="H24" s="24"/>
      <c r="I24" s="24"/>
    </row>
    <row r="25" spans="1:9" s="1" customFormat="1" ht="19.5" customHeight="1" x14ac:dyDescent="0.25">
      <c r="A25" s="62"/>
      <c r="B25" s="63"/>
      <c r="C25" s="58"/>
      <c r="D25" s="7" t="s">
        <v>10</v>
      </c>
      <c r="E25" s="22"/>
      <c r="F25" s="25"/>
      <c r="G25" s="22"/>
      <c r="H25" s="24"/>
      <c r="I25" s="24"/>
    </row>
    <row r="26" spans="1:9" s="1" customFormat="1" ht="19.5" customHeight="1" x14ac:dyDescent="0.25">
      <c r="A26" s="64"/>
      <c r="B26" s="65"/>
      <c r="C26" s="59"/>
      <c r="D26" s="3" t="s">
        <v>11</v>
      </c>
      <c r="E26" s="23">
        <f t="shared" ref="E26:I26" si="8">SUM(E22:E25)</f>
        <v>206563</v>
      </c>
      <c r="F26" s="26">
        <f t="shared" si="8"/>
        <v>300</v>
      </c>
      <c r="G26" s="23">
        <f t="shared" si="8"/>
        <v>300</v>
      </c>
      <c r="H26" s="23">
        <f t="shared" si="8"/>
        <v>300</v>
      </c>
      <c r="I26" s="23">
        <f t="shared" si="8"/>
        <v>300</v>
      </c>
    </row>
    <row r="27" spans="1:9" s="1" customFormat="1" ht="38.25" customHeight="1" x14ac:dyDescent="0.25">
      <c r="A27" s="60" t="s">
        <v>21</v>
      </c>
      <c r="B27" s="61"/>
      <c r="C27" s="57" t="s">
        <v>6</v>
      </c>
      <c r="D27" s="7" t="s">
        <v>7</v>
      </c>
      <c r="E27" s="22">
        <f>136204.6-12391.35</f>
        <v>123813.25</v>
      </c>
      <c r="F27" s="25">
        <v>126398</v>
      </c>
      <c r="G27" s="22">
        <v>124900</v>
      </c>
      <c r="H27" s="22">
        <v>124900</v>
      </c>
      <c r="I27" s="22">
        <v>124900</v>
      </c>
    </row>
    <row r="28" spans="1:9" s="1" customFormat="1" ht="31.5" customHeight="1" x14ac:dyDescent="0.25">
      <c r="A28" s="62"/>
      <c r="B28" s="63"/>
      <c r="C28" s="58"/>
      <c r="D28" s="7" t="s">
        <v>8</v>
      </c>
      <c r="E28" s="22"/>
      <c r="F28" s="25"/>
      <c r="G28" s="22"/>
      <c r="H28" s="24"/>
      <c r="I28" s="24"/>
    </row>
    <row r="29" spans="1:9" s="1" customFormat="1" ht="30.75" customHeight="1" x14ac:dyDescent="0.25">
      <c r="A29" s="62"/>
      <c r="B29" s="63"/>
      <c r="C29" s="58"/>
      <c r="D29" s="7" t="s">
        <v>9</v>
      </c>
      <c r="E29" s="22"/>
      <c r="F29" s="25"/>
      <c r="G29" s="22"/>
      <c r="H29" s="24"/>
      <c r="I29" s="24"/>
    </row>
    <row r="30" spans="1:9" s="1" customFormat="1" ht="26.25" customHeight="1" x14ac:dyDescent="0.25">
      <c r="A30" s="62"/>
      <c r="B30" s="63"/>
      <c r="C30" s="58"/>
      <c r="D30" s="7" t="s">
        <v>10</v>
      </c>
      <c r="E30" s="22"/>
      <c r="F30" s="25"/>
      <c r="G30" s="22"/>
      <c r="H30" s="24"/>
      <c r="I30" s="24"/>
    </row>
    <row r="31" spans="1:9" s="1" customFormat="1" ht="38.25" customHeight="1" x14ac:dyDescent="0.25">
      <c r="A31" s="64"/>
      <c r="B31" s="65"/>
      <c r="C31" s="59"/>
      <c r="D31" s="3" t="s">
        <v>11</v>
      </c>
      <c r="E31" s="23">
        <f t="shared" ref="E31:I31" si="9">SUM(E27:E30)</f>
        <v>123813.25</v>
      </c>
      <c r="F31" s="26">
        <f t="shared" si="9"/>
        <v>126398</v>
      </c>
      <c r="G31" s="23">
        <f t="shared" si="9"/>
        <v>124900</v>
      </c>
      <c r="H31" s="23">
        <f t="shared" si="9"/>
        <v>124900</v>
      </c>
      <c r="I31" s="23">
        <f t="shared" si="9"/>
        <v>124900</v>
      </c>
    </row>
    <row r="32" spans="1:9" s="1" customFormat="1" ht="60.75" customHeight="1" x14ac:dyDescent="0.25">
      <c r="A32" s="60" t="s">
        <v>25</v>
      </c>
      <c r="B32" s="61"/>
      <c r="C32" s="57" t="s">
        <v>6</v>
      </c>
      <c r="D32" s="7" t="s">
        <v>7</v>
      </c>
      <c r="E32" s="22">
        <v>2478000</v>
      </c>
      <c r="F32" s="25">
        <v>7071091.8200000003</v>
      </c>
      <c r="G32" s="22">
        <v>6822400</v>
      </c>
      <c r="H32" s="22">
        <v>7481300</v>
      </c>
      <c r="I32" s="22">
        <v>7754500</v>
      </c>
    </row>
    <row r="33" spans="1:9" s="1" customFormat="1" ht="60.75" customHeight="1" x14ac:dyDescent="0.25">
      <c r="A33" s="62"/>
      <c r="B33" s="63"/>
      <c r="C33" s="58"/>
      <c r="D33" s="7" t="s">
        <v>8</v>
      </c>
      <c r="E33" s="22"/>
      <c r="F33" s="25"/>
      <c r="G33" s="22"/>
      <c r="H33" s="24"/>
      <c r="I33" s="24"/>
    </row>
    <row r="34" spans="1:9" s="1" customFormat="1" ht="60.75" customHeight="1" x14ac:dyDescent="0.25">
      <c r="A34" s="62"/>
      <c r="B34" s="63"/>
      <c r="C34" s="58"/>
      <c r="D34" s="7" t="s">
        <v>9</v>
      </c>
      <c r="E34" s="22"/>
      <c r="F34" s="25"/>
      <c r="G34" s="22"/>
      <c r="H34" s="24"/>
      <c r="I34" s="24"/>
    </row>
    <row r="35" spans="1:9" s="1" customFormat="1" ht="60.75" customHeight="1" x14ac:dyDescent="0.25">
      <c r="A35" s="62"/>
      <c r="B35" s="63"/>
      <c r="C35" s="58"/>
      <c r="D35" s="7" t="s">
        <v>10</v>
      </c>
      <c r="E35" s="22"/>
      <c r="F35" s="25"/>
      <c r="G35" s="22"/>
      <c r="H35" s="24"/>
      <c r="I35" s="24"/>
    </row>
    <row r="36" spans="1:9" s="1" customFormat="1" ht="60.75" customHeight="1" x14ac:dyDescent="0.25">
      <c r="A36" s="64"/>
      <c r="B36" s="65"/>
      <c r="C36" s="59"/>
      <c r="D36" s="3" t="s">
        <v>11</v>
      </c>
      <c r="E36" s="23">
        <f t="shared" ref="E36:I36" si="10">SUM(E32:E35)</f>
        <v>2478000</v>
      </c>
      <c r="F36" s="26">
        <f t="shared" si="10"/>
        <v>7071091.8200000003</v>
      </c>
      <c r="G36" s="23">
        <f t="shared" si="10"/>
        <v>6822400</v>
      </c>
      <c r="H36" s="23">
        <f t="shared" si="10"/>
        <v>7481300</v>
      </c>
      <c r="I36" s="23">
        <f t="shared" si="10"/>
        <v>7754500</v>
      </c>
    </row>
    <row r="37" spans="1:9" s="1" customFormat="1" ht="19.5" hidden="1" customHeight="1" x14ac:dyDescent="0.25">
      <c r="A37" s="8"/>
      <c r="B37" s="9"/>
      <c r="C37" s="6"/>
      <c r="D37" s="3"/>
      <c r="E37" s="23"/>
      <c r="F37" s="26"/>
      <c r="G37" s="22"/>
      <c r="H37" s="24"/>
      <c r="I37" s="24"/>
    </row>
    <row r="38" spans="1:9" s="1" customFormat="1" ht="30.75" customHeight="1" x14ac:dyDescent="0.25">
      <c r="A38" s="60" t="s">
        <v>13</v>
      </c>
      <c r="B38" s="61"/>
      <c r="C38" s="57" t="s">
        <v>6</v>
      </c>
      <c r="D38" s="7" t="s">
        <v>7</v>
      </c>
      <c r="E38" s="22"/>
      <c r="F38" s="25"/>
      <c r="G38" s="22"/>
      <c r="H38" s="24"/>
      <c r="I38" s="24"/>
    </row>
    <row r="39" spans="1:9" s="1" customFormat="1" ht="30.75" customHeight="1" x14ac:dyDescent="0.25">
      <c r="A39" s="62"/>
      <c r="B39" s="63"/>
      <c r="C39" s="58"/>
      <c r="D39" s="7" t="s">
        <v>8</v>
      </c>
      <c r="E39" s="22">
        <f t="shared" ref="E39:F39" si="11">E44+E49+E54+E59+E69</f>
        <v>14607281</v>
      </c>
      <c r="F39" s="25">
        <f t="shared" si="11"/>
        <v>17983632</v>
      </c>
      <c r="G39" s="22">
        <f t="shared" ref="G39:I39" si="12">G44+G49+G54+G59+G69</f>
        <v>1567803</v>
      </c>
      <c r="H39" s="22">
        <f t="shared" si="12"/>
        <v>1567803</v>
      </c>
      <c r="I39" s="22">
        <f t="shared" si="12"/>
        <v>1567803</v>
      </c>
    </row>
    <row r="40" spans="1:9" s="1" customFormat="1" ht="16.5" customHeight="1" x14ac:dyDescent="0.25">
      <c r="A40" s="62"/>
      <c r="B40" s="63"/>
      <c r="C40" s="58"/>
      <c r="D40" s="7" t="s">
        <v>9</v>
      </c>
      <c r="E40" s="22"/>
      <c r="F40" s="25"/>
      <c r="G40" s="22"/>
      <c r="H40" s="22"/>
      <c r="I40" s="22"/>
    </row>
    <row r="41" spans="1:9" s="1" customFormat="1" ht="16.5" customHeight="1" x14ac:dyDescent="0.25">
      <c r="A41" s="62"/>
      <c r="B41" s="63"/>
      <c r="C41" s="58"/>
      <c r="D41" s="7" t="s">
        <v>10</v>
      </c>
      <c r="E41" s="22"/>
      <c r="F41" s="25"/>
      <c r="G41" s="22"/>
      <c r="H41" s="22"/>
      <c r="I41" s="22"/>
    </row>
    <row r="42" spans="1:9" s="1" customFormat="1" ht="18.75" customHeight="1" x14ac:dyDescent="0.25">
      <c r="A42" s="64"/>
      <c r="B42" s="65"/>
      <c r="C42" s="59"/>
      <c r="D42" s="3" t="s">
        <v>11</v>
      </c>
      <c r="E42" s="23">
        <f t="shared" ref="E42:F42" si="13">SUM(E38:E41)</f>
        <v>14607281</v>
      </c>
      <c r="F42" s="26">
        <f t="shared" si="13"/>
        <v>17983632</v>
      </c>
      <c r="G42" s="23">
        <f t="shared" ref="G42:I42" si="14">SUM(G38:G41)</f>
        <v>1567803</v>
      </c>
      <c r="H42" s="23">
        <f t="shared" si="14"/>
        <v>1567803</v>
      </c>
      <c r="I42" s="23">
        <f t="shared" si="14"/>
        <v>1567803</v>
      </c>
    </row>
    <row r="43" spans="1:9" s="1" customFormat="1" ht="30.75" customHeight="1" x14ac:dyDescent="0.25">
      <c r="A43" s="60" t="s">
        <v>24</v>
      </c>
      <c r="B43" s="61"/>
      <c r="C43" s="66" t="s">
        <v>6</v>
      </c>
      <c r="D43" s="7" t="s">
        <v>7</v>
      </c>
      <c r="E43" s="22"/>
      <c r="F43" s="25"/>
      <c r="G43" s="22"/>
      <c r="H43" s="24"/>
      <c r="I43" s="24"/>
    </row>
    <row r="44" spans="1:9" s="1" customFormat="1" ht="30.75" customHeight="1" x14ac:dyDescent="0.25">
      <c r="A44" s="62"/>
      <c r="B44" s="63"/>
      <c r="C44" s="67"/>
      <c r="D44" s="7" t="s">
        <v>8</v>
      </c>
      <c r="E44" s="22">
        <v>200</v>
      </c>
      <c r="F44" s="25">
        <v>200</v>
      </c>
      <c r="G44" s="22">
        <v>200</v>
      </c>
      <c r="H44" s="22">
        <v>200</v>
      </c>
      <c r="I44" s="22">
        <v>200</v>
      </c>
    </row>
    <row r="45" spans="1:9" s="1" customFormat="1" ht="29.25" customHeight="1" x14ac:dyDescent="0.25">
      <c r="A45" s="62"/>
      <c r="B45" s="63"/>
      <c r="C45" s="67"/>
      <c r="D45" s="7" t="s">
        <v>9</v>
      </c>
      <c r="E45" s="22"/>
      <c r="F45" s="25"/>
      <c r="G45" s="22"/>
      <c r="H45" s="22"/>
      <c r="I45" s="22"/>
    </row>
    <row r="46" spans="1:9" s="1" customFormat="1" ht="16.5" customHeight="1" x14ac:dyDescent="0.25">
      <c r="A46" s="62"/>
      <c r="B46" s="63"/>
      <c r="C46" s="67"/>
      <c r="D46" s="7" t="s">
        <v>10</v>
      </c>
      <c r="E46" s="22"/>
      <c r="F46" s="25"/>
      <c r="G46" s="22"/>
      <c r="H46" s="22"/>
      <c r="I46" s="22"/>
    </row>
    <row r="47" spans="1:9" s="1" customFormat="1" ht="27" customHeight="1" x14ac:dyDescent="0.25">
      <c r="A47" s="64"/>
      <c r="B47" s="65"/>
      <c r="C47" s="68"/>
      <c r="D47" s="3" t="s">
        <v>11</v>
      </c>
      <c r="E47" s="23">
        <f t="shared" ref="E47:F47" si="15">SUM(E43:E46)</f>
        <v>200</v>
      </c>
      <c r="F47" s="26">
        <f t="shared" si="15"/>
        <v>200</v>
      </c>
      <c r="G47" s="23">
        <f t="shared" ref="G47:I47" si="16">SUM(G43:G46)</f>
        <v>200</v>
      </c>
      <c r="H47" s="23">
        <f t="shared" si="16"/>
        <v>200</v>
      </c>
      <c r="I47" s="23">
        <f t="shared" si="16"/>
        <v>200</v>
      </c>
    </row>
    <row r="48" spans="1:9" s="1" customFormat="1" ht="30.75" customHeight="1" x14ac:dyDescent="0.25">
      <c r="A48" s="69" t="s">
        <v>14</v>
      </c>
      <c r="B48" s="70"/>
      <c r="C48" s="57" t="s">
        <v>6</v>
      </c>
      <c r="D48" s="7" t="s">
        <v>7</v>
      </c>
      <c r="E48" s="22"/>
      <c r="F48" s="25"/>
      <c r="G48" s="22"/>
      <c r="H48" s="24"/>
      <c r="I48" s="24"/>
    </row>
    <row r="49" spans="1:9" s="1" customFormat="1" ht="30.75" customHeight="1" x14ac:dyDescent="0.25">
      <c r="A49" s="71"/>
      <c r="B49" s="72"/>
      <c r="C49" s="58"/>
      <c r="D49" s="7" t="s">
        <v>8</v>
      </c>
      <c r="E49" s="22">
        <f>800617-74105+80719</f>
        <v>807231</v>
      </c>
      <c r="F49" s="25">
        <v>845392</v>
      </c>
      <c r="G49" s="22">
        <v>829603</v>
      </c>
      <c r="H49" s="22">
        <v>829603</v>
      </c>
      <c r="I49" s="22">
        <v>829603</v>
      </c>
    </row>
    <row r="50" spans="1:9" s="1" customFormat="1" ht="30" customHeight="1" x14ac:dyDescent="0.25">
      <c r="A50" s="71"/>
      <c r="B50" s="72"/>
      <c r="C50" s="58"/>
      <c r="D50" s="7" t="s">
        <v>9</v>
      </c>
      <c r="E50" s="22"/>
      <c r="F50" s="25"/>
      <c r="G50" s="22"/>
      <c r="H50" s="24"/>
      <c r="I50" s="24"/>
    </row>
    <row r="51" spans="1:9" s="1" customFormat="1" ht="16.5" customHeight="1" x14ac:dyDescent="0.25">
      <c r="A51" s="71"/>
      <c r="B51" s="72"/>
      <c r="C51" s="58"/>
      <c r="D51" s="7" t="s">
        <v>10</v>
      </c>
      <c r="E51" s="22"/>
      <c r="F51" s="25"/>
      <c r="G51" s="22"/>
      <c r="H51" s="24"/>
      <c r="I51" s="24"/>
    </row>
    <row r="52" spans="1:9" s="1" customFormat="1" ht="17.25" customHeight="1" x14ac:dyDescent="0.25">
      <c r="A52" s="73"/>
      <c r="B52" s="74"/>
      <c r="C52" s="59"/>
      <c r="D52" s="3" t="s">
        <v>11</v>
      </c>
      <c r="E52" s="23">
        <f t="shared" ref="E52:I52" si="17">SUM(E48:E51)</f>
        <v>807231</v>
      </c>
      <c r="F52" s="26">
        <f t="shared" si="17"/>
        <v>845392</v>
      </c>
      <c r="G52" s="23">
        <f t="shared" si="17"/>
        <v>829603</v>
      </c>
      <c r="H52" s="23">
        <f t="shared" si="17"/>
        <v>829603</v>
      </c>
      <c r="I52" s="23">
        <f t="shared" si="17"/>
        <v>829603</v>
      </c>
    </row>
    <row r="53" spans="1:9" s="1" customFormat="1" ht="30.75" customHeight="1" x14ac:dyDescent="0.25">
      <c r="A53" s="69" t="s">
        <v>15</v>
      </c>
      <c r="B53" s="70"/>
      <c r="C53" s="57" t="s">
        <v>6</v>
      </c>
      <c r="D53" s="7" t="s">
        <v>7</v>
      </c>
      <c r="E53" s="22"/>
      <c r="F53" s="25"/>
      <c r="G53" s="22"/>
      <c r="H53" s="24"/>
      <c r="I53" s="24"/>
    </row>
    <row r="54" spans="1:9" s="1" customFormat="1" ht="30.75" customHeight="1" x14ac:dyDescent="0.25">
      <c r="A54" s="71"/>
      <c r="B54" s="72"/>
      <c r="C54" s="58"/>
      <c r="D54" s="7" t="s">
        <v>8</v>
      </c>
      <c r="E54" s="22">
        <f>95400-7950-15900</f>
        <v>71550</v>
      </c>
      <c r="F54" s="25">
        <v>89040</v>
      </c>
      <c r="G54" s="27"/>
      <c r="H54" s="24"/>
      <c r="I54" s="24"/>
    </row>
    <row r="55" spans="1:9" s="1" customFormat="1" ht="16.5" customHeight="1" x14ac:dyDescent="0.25">
      <c r="A55" s="71"/>
      <c r="B55" s="72"/>
      <c r="C55" s="58"/>
      <c r="D55" s="7" t="s">
        <v>9</v>
      </c>
      <c r="E55" s="22"/>
      <c r="F55" s="25"/>
      <c r="G55" s="22"/>
      <c r="H55" s="24"/>
      <c r="I55" s="24"/>
    </row>
    <row r="56" spans="1:9" s="1" customFormat="1" ht="16.5" customHeight="1" x14ac:dyDescent="0.25">
      <c r="A56" s="71"/>
      <c r="B56" s="72"/>
      <c r="C56" s="58"/>
      <c r="D56" s="7" t="s">
        <v>10</v>
      </c>
      <c r="E56" s="22"/>
      <c r="F56" s="25"/>
      <c r="G56" s="22"/>
      <c r="H56" s="24"/>
      <c r="I56" s="24"/>
    </row>
    <row r="57" spans="1:9" s="1" customFormat="1" ht="27.75" customHeight="1" x14ac:dyDescent="0.25">
      <c r="A57" s="73"/>
      <c r="B57" s="74"/>
      <c r="C57" s="59"/>
      <c r="D57" s="3" t="s">
        <v>11</v>
      </c>
      <c r="E57" s="23">
        <f t="shared" ref="E57:F57" si="18">SUM(E53:E56)</f>
        <v>71550</v>
      </c>
      <c r="F57" s="26">
        <f t="shared" si="18"/>
        <v>89040</v>
      </c>
      <c r="G57" s="22"/>
      <c r="H57" s="24"/>
      <c r="I57" s="24"/>
    </row>
    <row r="58" spans="1:9" s="1" customFormat="1" ht="30.75" customHeight="1" x14ac:dyDescent="0.25">
      <c r="A58" s="69" t="s">
        <v>16</v>
      </c>
      <c r="B58" s="70"/>
      <c r="C58" s="57" t="s">
        <v>6</v>
      </c>
      <c r="D58" s="7" t="s">
        <v>7</v>
      </c>
      <c r="E58" s="22"/>
      <c r="F58" s="25"/>
      <c r="G58" s="22"/>
      <c r="H58" s="24"/>
      <c r="I58" s="24"/>
    </row>
    <row r="59" spans="1:9" s="1" customFormat="1" ht="30.75" customHeight="1" x14ac:dyDescent="0.25">
      <c r="A59" s="71"/>
      <c r="B59" s="72"/>
      <c r="C59" s="58"/>
      <c r="D59" s="7" t="s">
        <v>8</v>
      </c>
      <c r="E59" s="22">
        <v>5882000</v>
      </c>
      <c r="F59" s="25">
        <v>5886000</v>
      </c>
      <c r="G59" s="22">
        <v>738000</v>
      </c>
      <c r="H59" s="22">
        <v>738000</v>
      </c>
      <c r="I59" s="22">
        <v>738000</v>
      </c>
    </row>
    <row r="60" spans="1:9" s="1" customFormat="1" ht="33" customHeight="1" x14ac:dyDescent="0.25">
      <c r="A60" s="71"/>
      <c r="B60" s="72"/>
      <c r="C60" s="58"/>
      <c r="D60" s="7" t="s">
        <v>9</v>
      </c>
      <c r="E60" s="22"/>
      <c r="F60" s="25"/>
      <c r="G60" s="22"/>
      <c r="H60" s="24"/>
      <c r="I60" s="24"/>
    </row>
    <row r="61" spans="1:9" s="1" customFormat="1" ht="16.5" customHeight="1" x14ac:dyDescent="0.25">
      <c r="A61" s="71"/>
      <c r="B61" s="72"/>
      <c r="C61" s="58"/>
      <c r="D61" s="7" t="s">
        <v>10</v>
      </c>
      <c r="E61" s="22"/>
      <c r="F61" s="25"/>
      <c r="G61" s="22"/>
      <c r="H61" s="24"/>
      <c r="I61" s="24"/>
    </row>
    <row r="62" spans="1:9" s="1" customFormat="1" ht="19.5" customHeight="1" x14ac:dyDescent="0.25">
      <c r="A62" s="73"/>
      <c r="B62" s="74"/>
      <c r="C62" s="59"/>
      <c r="D62" s="3" t="s">
        <v>11</v>
      </c>
      <c r="E62" s="23">
        <f t="shared" ref="E62:I62" si="19">SUM(E58:E61)</f>
        <v>5882000</v>
      </c>
      <c r="F62" s="26">
        <f t="shared" si="19"/>
        <v>5886000</v>
      </c>
      <c r="G62" s="23">
        <f t="shared" si="19"/>
        <v>738000</v>
      </c>
      <c r="H62" s="23">
        <f t="shared" si="19"/>
        <v>738000</v>
      </c>
      <c r="I62" s="23">
        <f t="shared" si="19"/>
        <v>738000</v>
      </c>
    </row>
    <row r="63" spans="1:9" s="1" customFormat="1" ht="19.5" hidden="1" customHeight="1" x14ac:dyDescent="0.25">
      <c r="A63" s="10"/>
      <c r="B63" s="11"/>
      <c r="C63" s="6"/>
      <c r="D63" s="3"/>
      <c r="E63" s="23"/>
      <c r="F63" s="26"/>
      <c r="G63" s="22"/>
      <c r="H63" s="24"/>
      <c r="I63" s="24"/>
    </row>
    <row r="64" spans="1:9" s="1" customFormat="1" ht="19.5" hidden="1" customHeight="1" x14ac:dyDescent="0.25">
      <c r="A64" s="10"/>
      <c r="B64" s="11"/>
      <c r="C64" s="6"/>
      <c r="D64" s="3"/>
      <c r="E64" s="23"/>
      <c r="F64" s="26"/>
      <c r="G64" s="22"/>
      <c r="H64" s="24"/>
      <c r="I64" s="24"/>
    </row>
    <row r="65" spans="1:9" s="1" customFormat="1" ht="19.5" hidden="1" customHeight="1" x14ac:dyDescent="0.25">
      <c r="A65" s="10"/>
      <c r="B65" s="11"/>
      <c r="C65" s="6"/>
      <c r="D65" s="3"/>
      <c r="E65" s="23"/>
      <c r="F65" s="26"/>
      <c r="G65" s="22"/>
      <c r="H65" s="24"/>
      <c r="I65" s="24"/>
    </row>
    <row r="66" spans="1:9" s="1" customFormat="1" ht="19.5" hidden="1" customHeight="1" x14ac:dyDescent="0.25">
      <c r="A66" s="10"/>
      <c r="B66" s="11"/>
      <c r="C66" s="6"/>
      <c r="D66" s="3"/>
      <c r="E66" s="23"/>
      <c r="F66" s="26"/>
      <c r="G66" s="22"/>
      <c r="H66" s="24"/>
      <c r="I66" s="24"/>
    </row>
    <row r="67" spans="1:9" s="1" customFormat="1" ht="19.5" hidden="1" customHeight="1" x14ac:dyDescent="0.25">
      <c r="A67" s="10"/>
      <c r="B67" s="11"/>
      <c r="C67" s="6"/>
      <c r="D67" s="3"/>
      <c r="E67" s="23"/>
      <c r="F67" s="26"/>
      <c r="G67" s="22"/>
      <c r="H67" s="24"/>
      <c r="I67" s="24"/>
    </row>
    <row r="68" spans="1:9" s="1" customFormat="1" ht="30.75" customHeight="1" x14ac:dyDescent="0.25">
      <c r="A68" s="60" t="s">
        <v>17</v>
      </c>
      <c r="B68" s="61"/>
      <c r="C68" s="57" t="s">
        <v>6</v>
      </c>
      <c r="D68" s="7" t="s">
        <v>7</v>
      </c>
      <c r="E68" s="22"/>
      <c r="F68" s="25"/>
      <c r="G68" s="22"/>
      <c r="H68" s="24"/>
      <c r="I68" s="24"/>
    </row>
    <row r="69" spans="1:9" s="1" customFormat="1" ht="30.75" customHeight="1" x14ac:dyDescent="0.25">
      <c r="A69" s="62"/>
      <c r="B69" s="63"/>
      <c r="C69" s="58"/>
      <c r="D69" s="7" t="s">
        <v>8</v>
      </c>
      <c r="E69" s="22">
        <f>8607000-860700+100000</f>
        <v>7846300</v>
      </c>
      <c r="F69" s="25">
        <v>11163000</v>
      </c>
      <c r="G69" s="22"/>
      <c r="H69" s="24"/>
      <c r="I69" s="24"/>
    </row>
    <row r="70" spans="1:9" s="1" customFormat="1" ht="29.25" customHeight="1" x14ac:dyDescent="0.25">
      <c r="A70" s="62"/>
      <c r="B70" s="63"/>
      <c r="C70" s="58"/>
      <c r="D70" s="7" t="s">
        <v>9</v>
      </c>
      <c r="E70" s="22"/>
      <c r="F70" s="25"/>
      <c r="G70" s="22"/>
      <c r="H70" s="24"/>
      <c r="I70" s="24"/>
    </row>
    <row r="71" spans="1:9" s="1" customFormat="1" ht="15.75" customHeight="1" x14ac:dyDescent="0.25">
      <c r="A71" s="62"/>
      <c r="B71" s="63"/>
      <c r="C71" s="58"/>
      <c r="D71" s="7" t="s">
        <v>10</v>
      </c>
      <c r="E71" s="22"/>
      <c r="F71" s="25"/>
      <c r="G71" s="22"/>
      <c r="H71" s="24"/>
      <c r="I71" s="24"/>
    </row>
    <row r="72" spans="1:9" s="1" customFormat="1" ht="22.5" customHeight="1" x14ac:dyDescent="0.25">
      <c r="A72" s="64"/>
      <c r="B72" s="65"/>
      <c r="C72" s="59"/>
      <c r="D72" s="3" t="s">
        <v>11</v>
      </c>
      <c r="E72" s="23">
        <f t="shared" ref="E72:F72" si="20">SUM(E68:E71)</f>
        <v>7846300</v>
      </c>
      <c r="F72" s="26">
        <f t="shared" si="20"/>
        <v>11163000</v>
      </c>
      <c r="G72" s="22"/>
      <c r="H72" s="24"/>
      <c r="I72" s="24"/>
    </row>
    <row r="73" spans="1:9" s="4" customFormat="1" ht="18.75" hidden="1" customHeight="1" x14ac:dyDescent="0.25">
      <c r="A73" s="5"/>
      <c r="B73" s="5" t="s">
        <v>18</v>
      </c>
      <c r="C73" s="5"/>
      <c r="D73" s="5"/>
      <c r="E73" s="23">
        <f>E12+E38</f>
        <v>3735300</v>
      </c>
      <c r="F73" s="23">
        <f>F12+F38</f>
        <v>3738000</v>
      </c>
      <c r="G73" s="28"/>
      <c r="H73" s="29"/>
      <c r="I73" s="29"/>
    </row>
    <row r="74" spans="1:9" hidden="1" x14ac:dyDescent="0.25">
      <c r="E74" s="30">
        <v>24146721</v>
      </c>
      <c r="F74" s="30">
        <v>20781091</v>
      </c>
    </row>
    <row r="76" spans="1:9" x14ac:dyDescent="0.25">
      <c r="E76" s="21"/>
      <c r="F76" s="21"/>
    </row>
  </sheetData>
  <mergeCells count="31">
    <mergeCell ref="A22:B26"/>
    <mergeCell ref="C22:C26"/>
    <mergeCell ref="A27:B31"/>
    <mergeCell ref="C27:C31"/>
    <mergeCell ref="A17:B21"/>
    <mergeCell ref="C17:C21"/>
    <mergeCell ref="E1:I1"/>
    <mergeCell ref="E2:I2"/>
    <mergeCell ref="A12:B16"/>
    <mergeCell ref="C12:C16"/>
    <mergeCell ref="A5:B6"/>
    <mergeCell ref="C5:C6"/>
    <mergeCell ref="D5:D6"/>
    <mergeCell ref="E5:I5"/>
    <mergeCell ref="B3:I3"/>
    <mergeCell ref="A7:B11"/>
    <mergeCell ref="C7:C11"/>
    <mergeCell ref="A68:B72"/>
    <mergeCell ref="C68:C72"/>
    <mergeCell ref="A48:B52"/>
    <mergeCell ref="C48:C52"/>
    <mergeCell ref="A53:B57"/>
    <mergeCell ref="C53:C57"/>
    <mergeCell ref="A58:B62"/>
    <mergeCell ref="C58:C62"/>
    <mergeCell ref="A32:B36"/>
    <mergeCell ref="C32:C36"/>
    <mergeCell ref="A38:B42"/>
    <mergeCell ref="C38:C42"/>
    <mergeCell ref="A43:B47"/>
    <mergeCell ref="C43:C47"/>
  </mergeCells>
  <pageMargins left="0.31496062992125984" right="0.31496062992125984" top="0.74803149606299213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pane xSplit="4" ySplit="6" topLeftCell="E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" x14ac:dyDescent="0.25"/>
  <cols>
    <col min="1" max="1" width="1.28515625" style="13" customWidth="1"/>
    <col min="2" max="2" width="35" style="13" customWidth="1"/>
    <col min="3" max="3" width="13" style="13" customWidth="1"/>
    <col min="4" max="4" width="25.28515625" style="13" customWidth="1"/>
    <col min="5" max="6" width="14.7109375" style="20" customWidth="1"/>
    <col min="7" max="7" width="15" style="20" customWidth="1"/>
    <col min="8" max="9" width="14.5703125" style="20" customWidth="1"/>
    <col min="10" max="10" width="13.28515625" style="13" customWidth="1"/>
    <col min="11" max="16384" width="9.140625" style="13"/>
  </cols>
  <sheetData>
    <row r="1" spans="1:9" x14ac:dyDescent="0.25">
      <c r="A1" s="12"/>
      <c r="B1" s="12"/>
      <c r="C1" s="12"/>
      <c r="E1" s="39" t="s">
        <v>20</v>
      </c>
      <c r="F1" s="39"/>
      <c r="G1" s="39"/>
      <c r="H1" s="39"/>
      <c r="I1" s="39"/>
    </row>
    <row r="2" spans="1:9" ht="36.75" customHeight="1" x14ac:dyDescent="0.25">
      <c r="A2" s="12"/>
      <c r="B2" s="12"/>
      <c r="C2" s="12"/>
      <c r="E2" s="40" t="s">
        <v>30</v>
      </c>
      <c r="F2" s="40"/>
      <c r="G2" s="40"/>
      <c r="H2" s="40"/>
      <c r="I2" s="40"/>
    </row>
    <row r="3" spans="1:9" ht="31.5" customHeight="1" x14ac:dyDescent="0.25">
      <c r="A3" s="12"/>
      <c r="B3" s="41" t="s">
        <v>26</v>
      </c>
      <c r="C3" s="41"/>
      <c r="D3" s="41"/>
      <c r="E3" s="41"/>
      <c r="F3" s="41"/>
      <c r="G3" s="41"/>
      <c r="H3" s="41"/>
      <c r="I3" s="41"/>
    </row>
    <row r="4" spans="1:9" ht="6.75" customHeight="1" x14ac:dyDescent="0.25">
      <c r="A4" s="12"/>
      <c r="B4" s="12"/>
      <c r="C4" s="12"/>
      <c r="D4" s="12"/>
      <c r="E4" s="21"/>
    </row>
    <row r="5" spans="1:9" ht="12" customHeight="1" x14ac:dyDescent="0.2">
      <c r="A5" s="42" t="s">
        <v>0</v>
      </c>
      <c r="B5" s="43"/>
      <c r="C5" s="46" t="s">
        <v>1</v>
      </c>
      <c r="D5" s="46" t="s">
        <v>2</v>
      </c>
      <c r="E5" s="48" t="s">
        <v>3</v>
      </c>
      <c r="F5" s="49"/>
      <c r="G5" s="49"/>
      <c r="H5" s="49"/>
      <c r="I5" s="50"/>
    </row>
    <row r="6" spans="1:9" s="1" customFormat="1" ht="24" customHeight="1" x14ac:dyDescent="0.25">
      <c r="A6" s="44"/>
      <c r="B6" s="45"/>
      <c r="C6" s="47"/>
      <c r="D6" s="47"/>
      <c r="E6" s="2" t="s">
        <v>4</v>
      </c>
      <c r="F6" s="2" t="s">
        <v>5</v>
      </c>
      <c r="G6" s="2" t="s">
        <v>27</v>
      </c>
      <c r="H6" s="2" t="s">
        <v>28</v>
      </c>
      <c r="I6" s="2" t="s">
        <v>29</v>
      </c>
    </row>
    <row r="7" spans="1:9" s="1" customFormat="1" ht="31.5" customHeight="1" x14ac:dyDescent="0.25">
      <c r="A7" s="51" t="s">
        <v>19</v>
      </c>
      <c r="B7" s="52"/>
      <c r="C7" s="57" t="s">
        <v>6</v>
      </c>
      <c r="D7" s="34" t="s">
        <v>7</v>
      </c>
      <c r="E7" s="22">
        <f t="shared" ref="E7:I7" si="0">E12+E17+E22+E27+E32+E38</f>
        <v>6743676.25</v>
      </c>
      <c r="F7" s="22">
        <f t="shared" si="0"/>
        <v>12775789.82</v>
      </c>
      <c r="G7" s="22">
        <f t="shared" si="0"/>
        <v>22835058.649999999</v>
      </c>
      <c r="H7" s="22">
        <f t="shared" si="0"/>
        <v>14497630</v>
      </c>
      <c r="I7" s="22">
        <f t="shared" si="0"/>
        <v>15162130</v>
      </c>
    </row>
    <row r="8" spans="1:9" s="1" customFormat="1" ht="31.5" customHeight="1" x14ac:dyDescent="0.25">
      <c r="A8" s="53"/>
      <c r="B8" s="54"/>
      <c r="C8" s="58"/>
      <c r="D8" s="34" t="s">
        <v>8</v>
      </c>
      <c r="E8" s="22">
        <f t="shared" ref="E8:I10" si="1">E13+E18+E23+E28+E39</f>
        <v>14607281</v>
      </c>
      <c r="F8" s="22">
        <f t="shared" si="1"/>
        <v>17983632</v>
      </c>
      <c r="G8" s="22">
        <f t="shared" si="1"/>
        <v>1567803</v>
      </c>
      <c r="H8" s="22">
        <f t="shared" si="1"/>
        <v>1567803</v>
      </c>
      <c r="I8" s="22">
        <f t="shared" si="1"/>
        <v>1567803</v>
      </c>
    </row>
    <row r="9" spans="1:9" s="1" customFormat="1" ht="29.25" customHeight="1" x14ac:dyDescent="0.25">
      <c r="A9" s="53"/>
      <c r="B9" s="54"/>
      <c r="C9" s="58"/>
      <c r="D9" s="34" t="s">
        <v>9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1:9" s="1" customFormat="1" ht="15.75" customHeight="1" x14ac:dyDescent="0.25">
      <c r="A10" s="53"/>
      <c r="B10" s="54"/>
      <c r="C10" s="58"/>
      <c r="D10" s="34" t="s">
        <v>10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</row>
    <row r="11" spans="1:9" s="4" customFormat="1" ht="15.75" customHeight="1" x14ac:dyDescent="0.25">
      <c r="A11" s="55"/>
      <c r="B11" s="56"/>
      <c r="C11" s="59"/>
      <c r="D11" s="3" t="s">
        <v>11</v>
      </c>
      <c r="E11" s="23">
        <f>E16+E21+E26+E31+E36+E42</f>
        <v>21350957.25</v>
      </c>
      <c r="F11" s="23">
        <f t="shared" ref="F11:I11" si="2">F16+F21+F26+F31+F36+F42</f>
        <v>30759421.82</v>
      </c>
      <c r="G11" s="23">
        <f t="shared" si="2"/>
        <v>24402861.649999999</v>
      </c>
      <c r="H11" s="23">
        <f t="shared" si="2"/>
        <v>16065433</v>
      </c>
      <c r="I11" s="23">
        <f t="shared" si="2"/>
        <v>16729933</v>
      </c>
    </row>
    <row r="12" spans="1:9" s="1" customFormat="1" ht="32.25" customHeight="1" x14ac:dyDescent="0.25">
      <c r="A12" s="60" t="s">
        <v>12</v>
      </c>
      <c r="B12" s="61"/>
      <c r="C12" s="57" t="s">
        <v>6</v>
      </c>
      <c r="D12" s="34" t="s">
        <v>7</v>
      </c>
      <c r="E12" s="22">
        <v>3735300</v>
      </c>
      <c r="F12" s="22">
        <v>3738000</v>
      </c>
      <c r="G12" s="22">
        <v>3686730</v>
      </c>
      <c r="H12" s="22">
        <v>3686730</v>
      </c>
      <c r="I12" s="22">
        <v>3686730</v>
      </c>
    </row>
    <row r="13" spans="1:9" s="1" customFormat="1" ht="32.25" customHeight="1" x14ac:dyDescent="0.25">
      <c r="A13" s="62"/>
      <c r="B13" s="63"/>
      <c r="C13" s="58"/>
      <c r="D13" s="34" t="s">
        <v>8</v>
      </c>
      <c r="E13" s="22"/>
      <c r="F13" s="22"/>
      <c r="G13" s="22"/>
      <c r="H13" s="24"/>
      <c r="I13" s="24"/>
    </row>
    <row r="14" spans="1:9" s="1" customFormat="1" ht="30" customHeight="1" x14ac:dyDescent="0.25">
      <c r="A14" s="62"/>
      <c r="B14" s="63"/>
      <c r="C14" s="58"/>
      <c r="D14" s="34" t="s">
        <v>9</v>
      </c>
      <c r="E14" s="22"/>
      <c r="F14" s="22"/>
      <c r="G14" s="22"/>
      <c r="H14" s="24"/>
      <c r="I14" s="24"/>
    </row>
    <row r="15" spans="1:9" s="1" customFormat="1" ht="16.5" customHeight="1" x14ac:dyDescent="0.25">
      <c r="A15" s="62"/>
      <c r="B15" s="63"/>
      <c r="C15" s="58"/>
      <c r="D15" s="34" t="s">
        <v>10</v>
      </c>
      <c r="E15" s="22"/>
      <c r="F15" s="22"/>
      <c r="G15" s="22"/>
      <c r="H15" s="24"/>
      <c r="I15" s="24"/>
    </row>
    <row r="16" spans="1:9" s="1" customFormat="1" ht="15" customHeight="1" x14ac:dyDescent="0.25">
      <c r="A16" s="64"/>
      <c r="B16" s="65"/>
      <c r="C16" s="59"/>
      <c r="D16" s="3" t="s">
        <v>11</v>
      </c>
      <c r="E16" s="23">
        <f t="shared" ref="E16:I16" si="3">SUM(E12:E15)</f>
        <v>3735300</v>
      </c>
      <c r="F16" s="23">
        <f t="shared" si="3"/>
        <v>3738000</v>
      </c>
      <c r="G16" s="23">
        <f t="shared" si="3"/>
        <v>3686730</v>
      </c>
      <c r="H16" s="23">
        <f t="shared" si="3"/>
        <v>3686730</v>
      </c>
      <c r="I16" s="23">
        <f t="shared" si="3"/>
        <v>3686730</v>
      </c>
    </row>
    <row r="17" spans="1:9" s="1" customFormat="1" ht="30.75" customHeight="1" x14ac:dyDescent="0.25">
      <c r="A17" s="60" t="s">
        <v>23</v>
      </c>
      <c r="B17" s="61"/>
      <c r="C17" s="57" t="s">
        <v>6</v>
      </c>
      <c r="D17" s="34" t="s">
        <v>7</v>
      </c>
      <c r="E17" s="22">
        <v>200000</v>
      </c>
      <c r="F17" s="22">
        <v>1840000</v>
      </c>
      <c r="G17" s="22">
        <v>10400000</v>
      </c>
      <c r="H17" s="22">
        <v>5400000</v>
      </c>
      <c r="I17" s="22">
        <v>5400000</v>
      </c>
    </row>
    <row r="18" spans="1:9" s="1" customFormat="1" ht="30.75" customHeight="1" x14ac:dyDescent="0.25">
      <c r="A18" s="62"/>
      <c r="B18" s="63"/>
      <c r="C18" s="58"/>
      <c r="D18" s="34" t="s">
        <v>8</v>
      </c>
      <c r="E18" s="22"/>
      <c r="F18" s="22"/>
      <c r="G18" s="22"/>
      <c r="H18" s="24"/>
      <c r="I18" s="24"/>
    </row>
    <row r="19" spans="1:9" s="1" customFormat="1" ht="30.75" customHeight="1" x14ac:dyDescent="0.25">
      <c r="A19" s="62"/>
      <c r="B19" s="63"/>
      <c r="C19" s="58"/>
      <c r="D19" s="34" t="s">
        <v>9</v>
      </c>
      <c r="E19" s="22"/>
      <c r="F19" s="25"/>
      <c r="G19" s="22"/>
      <c r="H19" s="24"/>
      <c r="I19" s="24"/>
    </row>
    <row r="20" spans="1:9" s="1" customFormat="1" ht="16.5" customHeight="1" x14ac:dyDescent="0.25">
      <c r="A20" s="62"/>
      <c r="B20" s="63"/>
      <c r="C20" s="58"/>
      <c r="D20" s="34" t="s">
        <v>10</v>
      </c>
      <c r="E20" s="22"/>
      <c r="F20" s="25"/>
      <c r="G20" s="22"/>
      <c r="H20" s="24"/>
      <c r="I20" s="24"/>
    </row>
    <row r="21" spans="1:9" s="1" customFormat="1" ht="15" customHeight="1" x14ac:dyDescent="0.25">
      <c r="A21" s="64"/>
      <c r="B21" s="65"/>
      <c r="C21" s="59"/>
      <c r="D21" s="3" t="s">
        <v>11</v>
      </c>
      <c r="E21" s="23">
        <f t="shared" ref="E21:I21" si="4">SUM(E17:E20)</f>
        <v>200000</v>
      </c>
      <c r="F21" s="26">
        <f t="shared" si="4"/>
        <v>1840000</v>
      </c>
      <c r="G21" s="23">
        <f t="shared" si="4"/>
        <v>10400000</v>
      </c>
      <c r="H21" s="23">
        <f t="shared" si="4"/>
        <v>5400000</v>
      </c>
      <c r="I21" s="23">
        <f t="shared" si="4"/>
        <v>5400000</v>
      </c>
    </row>
    <row r="22" spans="1:9" s="1" customFormat="1" ht="30.75" customHeight="1" x14ac:dyDescent="0.25">
      <c r="A22" s="60" t="s">
        <v>22</v>
      </c>
      <c r="B22" s="61"/>
      <c r="C22" s="57" t="s">
        <v>6</v>
      </c>
      <c r="D22" s="34" t="s">
        <v>7</v>
      </c>
      <c r="E22" s="22">
        <v>206563</v>
      </c>
      <c r="F22" s="25">
        <v>300</v>
      </c>
      <c r="G22" s="22">
        <v>300</v>
      </c>
      <c r="H22" s="22">
        <v>300</v>
      </c>
      <c r="I22" s="22">
        <v>300</v>
      </c>
    </row>
    <row r="23" spans="1:9" s="1" customFormat="1" ht="30.75" customHeight="1" x14ac:dyDescent="0.25">
      <c r="A23" s="62"/>
      <c r="B23" s="63"/>
      <c r="C23" s="58"/>
      <c r="D23" s="34" t="s">
        <v>8</v>
      </c>
      <c r="E23" s="22"/>
      <c r="F23" s="25"/>
      <c r="G23" s="22"/>
      <c r="H23" s="24"/>
      <c r="I23" s="24"/>
    </row>
    <row r="24" spans="1:9" s="1" customFormat="1" ht="32.25" customHeight="1" x14ac:dyDescent="0.25">
      <c r="A24" s="62"/>
      <c r="B24" s="63"/>
      <c r="C24" s="58"/>
      <c r="D24" s="34" t="s">
        <v>9</v>
      </c>
      <c r="E24" s="22"/>
      <c r="F24" s="25"/>
      <c r="G24" s="22"/>
      <c r="H24" s="24"/>
      <c r="I24" s="24"/>
    </row>
    <row r="25" spans="1:9" s="1" customFormat="1" ht="19.5" customHeight="1" x14ac:dyDescent="0.25">
      <c r="A25" s="62"/>
      <c r="B25" s="63"/>
      <c r="C25" s="58"/>
      <c r="D25" s="34" t="s">
        <v>10</v>
      </c>
      <c r="E25" s="22"/>
      <c r="F25" s="25"/>
      <c r="G25" s="22"/>
      <c r="H25" s="24"/>
      <c r="I25" s="24"/>
    </row>
    <row r="26" spans="1:9" s="1" customFormat="1" ht="19.5" customHeight="1" x14ac:dyDescent="0.25">
      <c r="A26" s="64"/>
      <c r="B26" s="65"/>
      <c r="C26" s="59"/>
      <c r="D26" s="3" t="s">
        <v>11</v>
      </c>
      <c r="E26" s="23">
        <f t="shared" ref="E26:I26" si="5">SUM(E22:E25)</f>
        <v>206563</v>
      </c>
      <c r="F26" s="26">
        <f t="shared" si="5"/>
        <v>300</v>
      </c>
      <c r="G26" s="23">
        <f t="shared" si="5"/>
        <v>300</v>
      </c>
      <c r="H26" s="23">
        <f t="shared" si="5"/>
        <v>300</v>
      </c>
      <c r="I26" s="23">
        <f t="shared" si="5"/>
        <v>300</v>
      </c>
    </row>
    <row r="27" spans="1:9" s="1" customFormat="1" ht="38.25" customHeight="1" x14ac:dyDescent="0.25">
      <c r="A27" s="60" t="s">
        <v>21</v>
      </c>
      <c r="B27" s="61"/>
      <c r="C27" s="57" t="s">
        <v>6</v>
      </c>
      <c r="D27" s="34" t="s">
        <v>7</v>
      </c>
      <c r="E27" s="22">
        <f>136204.6-12391.35</f>
        <v>123813.25</v>
      </c>
      <c r="F27" s="25">
        <v>126398</v>
      </c>
      <c r="G27" s="22">
        <v>133009</v>
      </c>
      <c r="H27" s="22">
        <v>124900</v>
      </c>
      <c r="I27" s="22">
        <v>124900</v>
      </c>
    </row>
    <row r="28" spans="1:9" s="1" customFormat="1" ht="31.5" customHeight="1" x14ac:dyDescent="0.25">
      <c r="A28" s="62"/>
      <c r="B28" s="63"/>
      <c r="C28" s="58"/>
      <c r="D28" s="34" t="s">
        <v>8</v>
      </c>
      <c r="E28" s="22"/>
      <c r="F28" s="25"/>
      <c r="G28" s="22"/>
      <c r="H28" s="24"/>
      <c r="I28" s="24"/>
    </row>
    <row r="29" spans="1:9" s="1" customFormat="1" ht="30.75" customHeight="1" x14ac:dyDescent="0.25">
      <c r="A29" s="62"/>
      <c r="B29" s="63"/>
      <c r="C29" s="58"/>
      <c r="D29" s="34" t="s">
        <v>9</v>
      </c>
      <c r="E29" s="22"/>
      <c r="F29" s="25"/>
      <c r="G29" s="22"/>
      <c r="H29" s="24"/>
      <c r="I29" s="24"/>
    </row>
    <row r="30" spans="1:9" s="1" customFormat="1" ht="26.25" customHeight="1" x14ac:dyDescent="0.25">
      <c r="A30" s="62"/>
      <c r="B30" s="63"/>
      <c r="C30" s="58"/>
      <c r="D30" s="34" t="s">
        <v>10</v>
      </c>
      <c r="E30" s="22"/>
      <c r="F30" s="25"/>
      <c r="G30" s="22"/>
      <c r="H30" s="24"/>
      <c r="I30" s="24"/>
    </row>
    <row r="31" spans="1:9" s="1" customFormat="1" ht="38.25" customHeight="1" x14ac:dyDescent="0.25">
      <c r="A31" s="64"/>
      <c r="B31" s="65"/>
      <c r="C31" s="59"/>
      <c r="D31" s="3" t="s">
        <v>11</v>
      </c>
      <c r="E31" s="23">
        <f t="shared" ref="E31:I31" si="6">SUM(E27:E30)</f>
        <v>123813.25</v>
      </c>
      <c r="F31" s="26">
        <f t="shared" si="6"/>
        <v>126398</v>
      </c>
      <c r="G31" s="23">
        <f t="shared" si="6"/>
        <v>133009</v>
      </c>
      <c r="H31" s="23">
        <f t="shared" si="6"/>
        <v>124900</v>
      </c>
      <c r="I31" s="23">
        <f t="shared" si="6"/>
        <v>124900</v>
      </c>
    </row>
    <row r="32" spans="1:9" s="1" customFormat="1" ht="60.75" customHeight="1" x14ac:dyDescent="0.25">
      <c r="A32" s="60" t="s">
        <v>25</v>
      </c>
      <c r="B32" s="61"/>
      <c r="C32" s="57" t="s">
        <v>6</v>
      </c>
      <c r="D32" s="34" t="s">
        <v>7</v>
      </c>
      <c r="E32" s="22">
        <v>2478000</v>
      </c>
      <c r="F32" s="25">
        <v>7071091.8200000003</v>
      </c>
      <c r="G32" s="22">
        <v>8615019.6500000004</v>
      </c>
      <c r="H32" s="22">
        <v>5285700</v>
      </c>
      <c r="I32" s="22">
        <v>5950200</v>
      </c>
    </row>
    <row r="33" spans="1:9" s="1" customFormat="1" ht="60.75" customHeight="1" x14ac:dyDescent="0.25">
      <c r="A33" s="62"/>
      <c r="B33" s="63"/>
      <c r="C33" s="58"/>
      <c r="D33" s="34" t="s">
        <v>8</v>
      </c>
      <c r="E33" s="22"/>
      <c r="F33" s="25"/>
      <c r="G33" s="22"/>
      <c r="H33" s="24"/>
      <c r="I33" s="24"/>
    </row>
    <row r="34" spans="1:9" s="1" customFormat="1" ht="60.75" customHeight="1" x14ac:dyDescent="0.25">
      <c r="A34" s="62"/>
      <c r="B34" s="63"/>
      <c r="C34" s="58"/>
      <c r="D34" s="34" t="s">
        <v>9</v>
      </c>
      <c r="E34" s="22"/>
      <c r="F34" s="25"/>
      <c r="G34" s="22"/>
      <c r="H34" s="24"/>
      <c r="I34" s="24"/>
    </row>
    <row r="35" spans="1:9" s="1" customFormat="1" ht="60.75" customHeight="1" x14ac:dyDescent="0.25">
      <c r="A35" s="62"/>
      <c r="B35" s="63"/>
      <c r="C35" s="58"/>
      <c r="D35" s="34" t="s">
        <v>10</v>
      </c>
      <c r="E35" s="22"/>
      <c r="F35" s="25"/>
      <c r="G35" s="22"/>
      <c r="H35" s="24"/>
      <c r="I35" s="24"/>
    </row>
    <row r="36" spans="1:9" s="1" customFormat="1" ht="60.75" customHeight="1" x14ac:dyDescent="0.25">
      <c r="A36" s="64"/>
      <c r="B36" s="65"/>
      <c r="C36" s="59"/>
      <c r="D36" s="3" t="s">
        <v>11</v>
      </c>
      <c r="E36" s="23">
        <f t="shared" ref="E36:I36" si="7">SUM(E32:E35)</f>
        <v>2478000</v>
      </c>
      <c r="F36" s="26">
        <f t="shared" si="7"/>
        <v>7071091.8200000003</v>
      </c>
      <c r="G36" s="23">
        <f t="shared" si="7"/>
        <v>8615019.6500000004</v>
      </c>
      <c r="H36" s="23">
        <f t="shared" si="7"/>
        <v>5285700</v>
      </c>
      <c r="I36" s="23">
        <f t="shared" si="7"/>
        <v>5950200</v>
      </c>
    </row>
    <row r="37" spans="1:9" s="1" customFormat="1" ht="19.5" hidden="1" customHeight="1" x14ac:dyDescent="0.25">
      <c r="A37" s="31"/>
      <c r="B37" s="32"/>
      <c r="C37" s="33"/>
      <c r="D37" s="3"/>
      <c r="E37" s="23"/>
      <c r="F37" s="26"/>
      <c r="G37" s="22"/>
      <c r="H37" s="24"/>
      <c r="I37" s="24"/>
    </row>
    <row r="38" spans="1:9" s="1" customFormat="1" ht="30.75" customHeight="1" x14ac:dyDescent="0.25">
      <c r="A38" s="60" t="s">
        <v>13</v>
      </c>
      <c r="B38" s="61"/>
      <c r="C38" s="57" t="s">
        <v>6</v>
      </c>
      <c r="D38" s="34" t="s">
        <v>7</v>
      </c>
      <c r="E38" s="22"/>
      <c r="F38" s="25"/>
      <c r="G38" s="22"/>
      <c r="H38" s="24"/>
      <c r="I38" s="24"/>
    </row>
    <row r="39" spans="1:9" s="1" customFormat="1" ht="30.75" customHeight="1" x14ac:dyDescent="0.25">
      <c r="A39" s="62"/>
      <c r="B39" s="63"/>
      <c r="C39" s="58"/>
      <c r="D39" s="34" t="s">
        <v>8</v>
      </c>
      <c r="E39" s="22">
        <f t="shared" ref="E39:I39" si="8">E44+E49+E54+E59+E69</f>
        <v>14607281</v>
      </c>
      <c r="F39" s="25">
        <f t="shared" si="8"/>
        <v>17983632</v>
      </c>
      <c r="G39" s="22">
        <f t="shared" si="8"/>
        <v>1567803</v>
      </c>
      <c r="H39" s="22">
        <f t="shared" si="8"/>
        <v>1567803</v>
      </c>
      <c r="I39" s="22">
        <f t="shared" si="8"/>
        <v>1567803</v>
      </c>
    </row>
    <row r="40" spans="1:9" s="1" customFormat="1" ht="16.5" customHeight="1" x14ac:dyDescent="0.25">
      <c r="A40" s="62"/>
      <c r="B40" s="63"/>
      <c r="C40" s="58"/>
      <c r="D40" s="34" t="s">
        <v>9</v>
      </c>
      <c r="E40" s="22"/>
      <c r="F40" s="25"/>
      <c r="G40" s="22"/>
      <c r="H40" s="22"/>
      <c r="I40" s="22"/>
    </row>
    <row r="41" spans="1:9" s="1" customFormat="1" ht="16.5" customHeight="1" x14ac:dyDescent="0.25">
      <c r="A41" s="62"/>
      <c r="B41" s="63"/>
      <c r="C41" s="58"/>
      <c r="D41" s="34" t="s">
        <v>10</v>
      </c>
      <c r="E41" s="22"/>
      <c r="F41" s="25"/>
      <c r="G41" s="22"/>
      <c r="H41" s="22"/>
      <c r="I41" s="22"/>
    </row>
    <row r="42" spans="1:9" s="1" customFormat="1" ht="18.75" customHeight="1" x14ac:dyDescent="0.25">
      <c r="A42" s="64"/>
      <c r="B42" s="65"/>
      <c r="C42" s="59"/>
      <c r="D42" s="3" t="s">
        <v>11</v>
      </c>
      <c r="E42" s="23">
        <f t="shared" ref="E42:F42" si="9">SUM(E38:E41)</f>
        <v>14607281</v>
      </c>
      <c r="F42" s="26">
        <f t="shared" si="9"/>
        <v>17983632</v>
      </c>
      <c r="G42" s="23">
        <f t="shared" ref="G42:I42" si="10">SUM(G38:G41)</f>
        <v>1567803</v>
      </c>
      <c r="H42" s="23">
        <f t="shared" si="10"/>
        <v>1567803</v>
      </c>
      <c r="I42" s="23">
        <f t="shared" si="10"/>
        <v>1567803</v>
      </c>
    </row>
    <row r="43" spans="1:9" s="1" customFormat="1" ht="30.75" customHeight="1" x14ac:dyDescent="0.25">
      <c r="A43" s="60" t="s">
        <v>24</v>
      </c>
      <c r="B43" s="61"/>
      <c r="C43" s="66" t="s">
        <v>6</v>
      </c>
      <c r="D43" s="34" t="s">
        <v>7</v>
      </c>
      <c r="E43" s="22"/>
      <c r="F43" s="25"/>
      <c r="G43" s="22"/>
      <c r="H43" s="24"/>
      <c r="I43" s="24"/>
    </row>
    <row r="44" spans="1:9" s="1" customFormat="1" ht="30.75" customHeight="1" x14ac:dyDescent="0.25">
      <c r="A44" s="62"/>
      <c r="B44" s="63"/>
      <c r="C44" s="67"/>
      <c r="D44" s="34" t="s">
        <v>8</v>
      </c>
      <c r="E44" s="22">
        <v>200</v>
      </c>
      <c r="F44" s="25">
        <v>200</v>
      </c>
      <c r="G44" s="22">
        <v>200</v>
      </c>
      <c r="H44" s="22">
        <v>200</v>
      </c>
      <c r="I44" s="22">
        <v>200</v>
      </c>
    </row>
    <row r="45" spans="1:9" s="1" customFormat="1" ht="29.25" customHeight="1" x14ac:dyDescent="0.25">
      <c r="A45" s="62"/>
      <c r="B45" s="63"/>
      <c r="C45" s="67"/>
      <c r="D45" s="34" t="s">
        <v>9</v>
      </c>
      <c r="E45" s="22"/>
      <c r="F45" s="25"/>
      <c r="G45" s="22"/>
      <c r="H45" s="22"/>
      <c r="I45" s="22"/>
    </row>
    <row r="46" spans="1:9" s="1" customFormat="1" ht="16.5" customHeight="1" x14ac:dyDescent="0.25">
      <c r="A46" s="62"/>
      <c r="B46" s="63"/>
      <c r="C46" s="67"/>
      <c r="D46" s="34" t="s">
        <v>10</v>
      </c>
      <c r="E46" s="22"/>
      <c r="F46" s="25"/>
      <c r="G46" s="22"/>
      <c r="H46" s="22"/>
      <c r="I46" s="22"/>
    </row>
    <row r="47" spans="1:9" s="1" customFormat="1" ht="27" customHeight="1" x14ac:dyDescent="0.25">
      <c r="A47" s="64"/>
      <c r="B47" s="65"/>
      <c r="C47" s="68"/>
      <c r="D47" s="3" t="s">
        <v>11</v>
      </c>
      <c r="E47" s="23">
        <f t="shared" ref="E47:I47" si="11">SUM(E43:E46)</f>
        <v>200</v>
      </c>
      <c r="F47" s="26">
        <f t="shared" si="11"/>
        <v>200</v>
      </c>
      <c r="G47" s="23">
        <f t="shared" si="11"/>
        <v>200</v>
      </c>
      <c r="H47" s="23">
        <f t="shared" si="11"/>
        <v>200</v>
      </c>
      <c r="I47" s="23">
        <f t="shared" si="11"/>
        <v>200</v>
      </c>
    </row>
    <row r="48" spans="1:9" s="1" customFormat="1" ht="30.75" customHeight="1" x14ac:dyDescent="0.25">
      <c r="A48" s="69" t="s">
        <v>14</v>
      </c>
      <c r="B48" s="70"/>
      <c r="C48" s="57" t="s">
        <v>6</v>
      </c>
      <c r="D48" s="34" t="s">
        <v>7</v>
      </c>
      <c r="E48" s="22"/>
      <c r="F48" s="25"/>
      <c r="G48" s="22"/>
      <c r="H48" s="24"/>
      <c r="I48" s="24"/>
    </row>
    <row r="49" spans="1:9" s="1" customFormat="1" ht="30.75" customHeight="1" x14ac:dyDescent="0.25">
      <c r="A49" s="71"/>
      <c r="B49" s="72"/>
      <c r="C49" s="58"/>
      <c r="D49" s="34" t="s">
        <v>8</v>
      </c>
      <c r="E49" s="22">
        <f>800617-74105+80719</f>
        <v>807231</v>
      </c>
      <c r="F49" s="25">
        <v>845392</v>
      </c>
      <c r="G49" s="22">
        <v>829603</v>
      </c>
      <c r="H49" s="22">
        <v>829603</v>
      </c>
      <c r="I49" s="22">
        <v>829603</v>
      </c>
    </row>
    <row r="50" spans="1:9" s="1" customFormat="1" ht="30" customHeight="1" x14ac:dyDescent="0.25">
      <c r="A50" s="71"/>
      <c r="B50" s="72"/>
      <c r="C50" s="58"/>
      <c r="D50" s="34" t="s">
        <v>9</v>
      </c>
      <c r="E50" s="22"/>
      <c r="F50" s="25"/>
      <c r="G50" s="22"/>
      <c r="H50" s="24"/>
      <c r="I50" s="24"/>
    </row>
    <row r="51" spans="1:9" s="1" customFormat="1" ht="16.5" customHeight="1" x14ac:dyDescent="0.25">
      <c r="A51" s="71"/>
      <c r="B51" s="72"/>
      <c r="C51" s="58"/>
      <c r="D51" s="34" t="s">
        <v>10</v>
      </c>
      <c r="E51" s="22"/>
      <c r="F51" s="25"/>
      <c r="G51" s="22"/>
      <c r="H51" s="24"/>
      <c r="I51" s="24"/>
    </row>
    <row r="52" spans="1:9" s="1" customFormat="1" ht="17.25" customHeight="1" x14ac:dyDescent="0.25">
      <c r="A52" s="73"/>
      <c r="B52" s="74"/>
      <c r="C52" s="59"/>
      <c r="D52" s="3" t="s">
        <v>11</v>
      </c>
      <c r="E52" s="23">
        <f t="shared" ref="E52:I52" si="12">SUM(E48:E51)</f>
        <v>807231</v>
      </c>
      <c r="F52" s="26">
        <f t="shared" si="12"/>
        <v>845392</v>
      </c>
      <c r="G52" s="23">
        <f t="shared" si="12"/>
        <v>829603</v>
      </c>
      <c r="H52" s="23">
        <f t="shared" si="12"/>
        <v>829603</v>
      </c>
      <c r="I52" s="23">
        <f t="shared" si="12"/>
        <v>829603</v>
      </c>
    </row>
    <row r="53" spans="1:9" s="1" customFormat="1" ht="30.75" customHeight="1" x14ac:dyDescent="0.25">
      <c r="A53" s="69" t="s">
        <v>15</v>
      </c>
      <c r="B53" s="70"/>
      <c r="C53" s="57" t="s">
        <v>6</v>
      </c>
      <c r="D53" s="34" t="s">
        <v>7</v>
      </c>
      <c r="E53" s="22"/>
      <c r="F53" s="25"/>
      <c r="G53" s="22"/>
      <c r="H53" s="24"/>
      <c r="I53" s="24"/>
    </row>
    <row r="54" spans="1:9" s="1" customFormat="1" ht="30.75" customHeight="1" x14ac:dyDescent="0.25">
      <c r="A54" s="71"/>
      <c r="B54" s="72"/>
      <c r="C54" s="58"/>
      <c r="D54" s="34" t="s">
        <v>8</v>
      </c>
      <c r="E54" s="22">
        <f>95400-7950-15900</f>
        <v>71550</v>
      </c>
      <c r="F54" s="25">
        <v>89040</v>
      </c>
      <c r="G54" s="27"/>
      <c r="H54" s="24"/>
      <c r="I54" s="24"/>
    </row>
    <row r="55" spans="1:9" s="1" customFormat="1" ht="16.5" customHeight="1" x14ac:dyDescent="0.25">
      <c r="A55" s="71"/>
      <c r="B55" s="72"/>
      <c r="C55" s="58"/>
      <c r="D55" s="34" t="s">
        <v>9</v>
      </c>
      <c r="E55" s="22"/>
      <c r="F55" s="25"/>
      <c r="G55" s="22"/>
      <c r="H55" s="24"/>
      <c r="I55" s="24"/>
    </row>
    <row r="56" spans="1:9" s="1" customFormat="1" ht="16.5" customHeight="1" x14ac:dyDescent="0.25">
      <c r="A56" s="71"/>
      <c r="B56" s="72"/>
      <c r="C56" s="58"/>
      <c r="D56" s="34" t="s">
        <v>10</v>
      </c>
      <c r="E56" s="22"/>
      <c r="F56" s="25"/>
      <c r="G56" s="22"/>
      <c r="H56" s="24"/>
      <c r="I56" s="24"/>
    </row>
    <row r="57" spans="1:9" s="1" customFormat="1" ht="27.75" customHeight="1" x14ac:dyDescent="0.25">
      <c r="A57" s="73"/>
      <c r="B57" s="74"/>
      <c r="C57" s="59"/>
      <c r="D57" s="3" t="s">
        <v>11</v>
      </c>
      <c r="E57" s="23">
        <f t="shared" ref="E57:F57" si="13">SUM(E53:E56)</f>
        <v>71550</v>
      </c>
      <c r="F57" s="26">
        <f t="shared" si="13"/>
        <v>89040</v>
      </c>
      <c r="G57" s="22"/>
      <c r="H57" s="24"/>
      <c r="I57" s="24"/>
    </row>
    <row r="58" spans="1:9" s="1" customFormat="1" ht="30.75" customHeight="1" x14ac:dyDescent="0.25">
      <c r="A58" s="69" t="s">
        <v>16</v>
      </c>
      <c r="B58" s="70"/>
      <c r="C58" s="57" t="s">
        <v>6</v>
      </c>
      <c r="D58" s="34" t="s">
        <v>7</v>
      </c>
      <c r="E58" s="22"/>
      <c r="F58" s="25"/>
      <c r="G58" s="22"/>
      <c r="H58" s="24"/>
      <c r="I58" s="24"/>
    </row>
    <row r="59" spans="1:9" s="1" customFormat="1" ht="30.75" customHeight="1" x14ac:dyDescent="0.25">
      <c r="A59" s="71"/>
      <c r="B59" s="72"/>
      <c r="C59" s="58"/>
      <c r="D59" s="34" t="s">
        <v>8</v>
      </c>
      <c r="E59" s="22">
        <v>5882000</v>
      </c>
      <c r="F59" s="25">
        <v>5886000</v>
      </c>
      <c r="G59" s="22">
        <v>738000</v>
      </c>
      <c r="H59" s="22">
        <v>738000</v>
      </c>
      <c r="I59" s="22">
        <v>738000</v>
      </c>
    </row>
    <row r="60" spans="1:9" s="1" customFormat="1" ht="33" customHeight="1" x14ac:dyDescent="0.25">
      <c r="A60" s="71"/>
      <c r="B60" s="72"/>
      <c r="C60" s="58"/>
      <c r="D60" s="34" t="s">
        <v>9</v>
      </c>
      <c r="E60" s="22"/>
      <c r="F60" s="25"/>
      <c r="G60" s="22"/>
      <c r="H60" s="24"/>
      <c r="I60" s="24"/>
    </row>
    <row r="61" spans="1:9" s="1" customFormat="1" ht="16.5" customHeight="1" x14ac:dyDescent="0.25">
      <c r="A61" s="71"/>
      <c r="B61" s="72"/>
      <c r="C61" s="58"/>
      <c r="D61" s="34" t="s">
        <v>10</v>
      </c>
      <c r="E61" s="22"/>
      <c r="F61" s="25"/>
      <c r="G61" s="22"/>
      <c r="H61" s="24"/>
      <c r="I61" s="24"/>
    </row>
    <row r="62" spans="1:9" s="1" customFormat="1" ht="19.5" customHeight="1" x14ac:dyDescent="0.25">
      <c r="A62" s="73"/>
      <c r="B62" s="74"/>
      <c r="C62" s="59"/>
      <c r="D62" s="3" t="s">
        <v>11</v>
      </c>
      <c r="E62" s="23">
        <f t="shared" ref="E62:I62" si="14">SUM(E58:E61)</f>
        <v>5882000</v>
      </c>
      <c r="F62" s="26">
        <f t="shared" si="14"/>
        <v>5886000</v>
      </c>
      <c r="G62" s="23">
        <f t="shared" si="14"/>
        <v>738000</v>
      </c>
      <c r="H62" s="23">
        <f t="shared" si="14"/>
        <v>738000</v>
      </c>
      <c r="I62" s="23">
        <f t="shared" si="14"/>
        <v>738000</v>
      </c>
    </row>
    <row r="63" spans="1:9" s="1" customFormat="1" ht="19.5" hidden="1" customHeight="1" x14ac:dyDescent="0.25">
      <c r="A63" s="35"/>
      <c r="B63" s="36"/>
      <c r="C63" s="33"/>
      <c r="D63" s="3"/>
      <c r="E63" s="23"/>
      <c r="F63" s="26"/>
      <c r="G63" s="22"/>
      <c r="H63" s="24"/>
      <c r="I63" s="24"/>
    </row>
    <row r="64" spans="1:9" s="1" customFormat="1" ht="19.5" hidden="1" customHeight="1" x14ac:dyDescent="0.25">
      <c r="A64" s="35"/>
      <c r="B64" s="36"/>
      <c r="C64" s="33"/>
      <c r="D64" s="3"/>
      <c r="E64" s="23"/>
      <c r="F64" s="26"/>
      <c r="G64" s="22"/>
      <c r="H64" s="24"/>
      <c r="I64" s="24"/>
    </row>
    <row r="65" spans="1:9" s="1" customFormat="1" ht="19.5" hidden="1" customHeight="1" x14ac:dyDescent="0.25">
      <c r="A65" s="35"/>
      <c r="B65" s="36"/>
      <c r="C65" s="33"/>
      <c r="D65" s="3"/>
      <c r="E65" s="23"/>
      <c r="F65" s="26"/>
      <c r="G65" s="22"/>
      <c r="H65" s="24"/>
      <c r="I65" s="24"/>
    </row>
    <row r="66" spans="1:9" s="1" customFormat="1" ht="19.5" hidden="1" customHeight="1" x14ac:dyDescent="0.25">
      <c r="A66" s="35"/>
      <c r="B66" s="36"/>
      <c r="C66" s="33"/>
      <c r="D66" s="3"/>
      <c r="E66" s="23"/>
      <c r="F66" s="26"/>
      <c r="G66" s="22"/>
      <c r="H66" s="24"/>
      <c r="I66" s="24"/>
    </row>
    <row r="67" spans="1:9" s="1" customFormat="1" ht="19.5" hidden="1" customHeight="1" x14ac:dyDescent="0.25">
      <c r="A67" s="35"/>
      <c r="B67" s="36"/>
      <c r="C67" s="33"/>
      <c r="D67" s="3"/>
      <c r="E67" s="23"/>
      <c r="F67" s="26"/>
      <c r="G67" s="22"/>
      <c r="H67" s="24"/>
      <c r="I67" s="24"/>
    </row>
    <row r="68" spans="1:9" s="1" customFormat="1" ht="30.75" customHeight="1" x14ac:dyDescent="0.25">
      <c r="A68" s="60" t="s">
        <v>17</v>
      </c>
      <c r="B68" s="61"/>
      <c r="C68" s="57" t="s">
        <v>6</v>
      </c>
      <c r="D68" s="34" t="s">
        <v>7</v>
      </c>
      <c r="E68" s="22"/>
      <c r="F68" s="25"/>
      <c r="G68" s="22"/>
      <c r="H68" s="24"/>
      <c r="I68" s="24"/>
    </row>
    <row r="69" spans="1:9" s="1" customFormat="1" ht="30.75" customHeight="1" x14ac:dyDescent="0.25">
      <c r="A69" s="62"/>
      <c r="B69" s="63"/>
      <c r="C69" s="58"/>
      <c r="D69" s="34" t="s">
        <v>8</v>
      </c>
      <c r="E69" s="22">
        <f>8607000-860700+100000</f>
        <v>7846300</v>
      </c>
      <c r="F69" s="25">
        <v>11163000</v>
      </c>
      <c r="G69" s="22"/>
      <c r="H69" s="24"/>
      <c r="I69" s="24"/>
    </row>
    <row r="70" spans="1:9" s="1" customFormat="1" ht="29.25" customHeight="1" x14ac:dyDescent="0.25">
      <c r="A70" s="62"/>
      <c r="B70" s="63"/>
      <c r="C70" s="58"/>
      <c r="D70" s="34" t="s">
        <v>9</v>
      </c>
      <c r="E70" s="22"/>
      <c r="F70" s="25"/>
      <c r="G70" s="22"/>
      <c r="H70" s="24"/>
      <c r="I70" s="24"/>
    </row>
    <row r="71" spans="1:9" s="1" customFormat="1" ht="15.75" customHeight="1" x14ac:dyDescent="0.25">
      <c r="A71" s="62"/>
      <c r="B71" s="63"/>
      <c r="C71" s="58"/>
      <c r="D71" s="34" t="s">
        <v>10</v>
      </c>
      <c r="E71" s="22"/>
      <c r="F71" s="25"/>
      <c r="G71" s="22"/>
      <c r="H71" s="24"/>
      <c r="I71" s="24"/>
    </row>
    <row r="72" spans="1:9" s="1" customFormat="1" ht="22.5" customHeight="1" x14ac:dyDescent="0.25">
      <c r="A72" s="64"/>
      <c r="B72" s="65"/>
      <c r="C72" s="59"/>
      <c r="D72" s="3" t="s">
        <v>11</v>
      </c>
      <c r="E72" s="23">
        <f t="shared" ref="E72:F72" si="15">SUM(E68:E71)</f>
        <v>7846300</v>
      </c>
      <c r="F72" s="26">
        <f t="shared" si="15"/>
        <v>11163000</v>
      </c>
      <c r="G72" s="22"/>
      <c r="H72" s="24"/>
      <c r="I72" s="24"/>
    </row>
    <row r="73" spans="1:9" s="4" customFormat="1" ht="18.75" hidden="1" customHeight="1" x14ac:dyDescent="0.25">
      <c r="A73" s="5"/>
      <c r="B73" s="5" t="s">
        <v>18</v>
      </c>
      <c r="C73" s="5"/>
      <c r="D73" s="5"/>
      <c r="E73" s="23">
        <f>E12+E38</f>
        <v>3735300</v>
      </c>
      <c r="F73" s="23">
        <f>F12+F38</f>
        <v>3738000</v>
      </c>
      <c r="G73" s="28"/>
      <c r="H73" s="29"/>
      <c r="I73" s="29"/>
    </row>
    <row r="74" spans="1:9" hidden="1" x14ac:dyDescent="0.25">
      <c r="E74" s="30">
        <v>24146721</v>
      </c>
      <c r="F74" s="30">
        <v>20781091</v>
      </c>
    </row>
    <row r="76" spans="1:9" x14ac:dyDescent="0.25">
      <c r="E76" s="21"/>
      <c r="F76" s="21"/>
    </row>
  </sheetData>
  <mergeCells count="31">
    <mergeCell ref="E1:I1"/>
    <mergeCell ref="E2:I2"/>
    <mergeCell ref="B3:I3"/>
    <mergeCell ref="A5:B6"/>
    <mergeCell ref="C5:C6"/>
    <mergeCell ref="D5:D6"/>
    <mergeCell ref="E5:I5"/>
    <mergeCell ref="A7:B11"/>
    <mergeCell ref="C7:C11"/>
    <mergeCell ref="A12:B16"/>
    <mergeCell ref="C12:C16"/>
    <mergeCell ref="A17:B21"/>
    <mergeCell ref="C17:C21"/>
    <mergeCell ref="A22:B26"/>
    <mergeCell ref="C22:C26"/>
    <mergeCell ref="A27:B31"/>
    <mergeCell ref="C27:C31"/>
    <mergeCell ref="A32:B36"/>
    <mergeCell ref="C32:C36"/>
    <mergeCell ref="A38:B42"/>
    <mergeCell ref="C38:C42"/>
    <mergeCell ref="A43:B47"/>
    <mergeCell ref="C43:C47"/>
    <mergeCell ref="A48:B52"/>
    <mergeCell ref="C48:C52"/>
    <mergeCell ref="A53:B57"/>
    <mergeCell ref="C53:C57"/>
    <mergeCell ref="A58:B62"/>
    <mergeCell ref="C58:C62"/>
    <mergeCell ref="A68:B72"/>
    <mergeCell ref="C68:C7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14" sqref="E14"/>
    </sheetView>
  </sheetViews>
  <sheetFormatPr defaultRowHeight="15" x14ac:dyDescent="0.25"/>
  <cols>
    <col min="1" max="1" width="1.28515625" style="13" customWidth="1"/>
    <col min="2" max="2" width="35" style="13" customWidth="1"/>
    <col min="3" max="3" width="13" style="13" customWidth="1"/>
    <col min="4" max="4" width="25.28515625" style="13" customWidth="1"/>
    <col min="5" max="6" width="14.7109375" style="20" customWidth="1"/>
    <col min="7" max="7" width="15" style="20" customWidth="1"/>
    <col min="8" max="9" width="14.5703125" style="20" customWidth="1"/>
    <col min="10" max="10" width="13.28515625" style="13" customWidth="1"/>
    <col min="11" max="16384" width="9.140625" style="13"/>
  </cols>
  <sheetData>
    <row r="1" spans="1:9" x14ac:dyDescent="0.25">
      <c r="A1" s="12"/>
      <c r="B1" s="12"/>
      <c r="C1" s="12"/>
      <c r="E1" s="39" t="s">
        <v>20</v>
      </c>
      <c r="F1" s="39"/>
      <c r="G1" s="39"/>
      <c r="H1" s="39"/>
      <c r="I1" s="39"/>
    </row>
    <row r="2" spans="1:9" ht="36.75" customHeight="1" x14ac:dyDescent="0.25">
      <c r="A2" s="12"/>
      <c r="B2" s="12"/>
      <c r="C2" s="12"/>
      <c r="E2" s="40" t="s">
        <v>30</v>
      </c>
      <c r="F2" s="40"/>
      <c r="G2" s="40"/>
      <c r="H2" s="40"/>
      <c r="I2" s="40"/>
    </row>
    <row r="3" spans="1:9" ht="31.5" customHeight="1" x14ac:dyDescent="0.25">
      <c r="A3" s="12"/>
      <c r="B3" s="41" t="s">
        <v>26</v>
      </c>
      <c r="C3" s="41"/>
      <c r="D3" s="41"/>
      <c r="E3" s="41"/>
      <c r="F3" s="41"/>
      <c r="G3" s="41"/>
      <c r="H3" s="41"/>
      <c r="I3" s="41"/>
    </row>
    <row r="4" spans="1:9" ht="6.75" customHeight="1" x14ac:dyDescent="0.25">
      <c r="A4" s="12"/>
      <c r="B4" s="12"/>
      <c r="C4" s="12"/>
      <c r="D4" s="12"/>
      <c r="E4" s="21"/>
    </row>
    <row r="5" spans="1:9" ht="12" customHeight="1" x14ac:dyDescent="0.2">
      <c r="A5" s="42" t="s">
        <v>0</v>
      </c>
      <c r="B5" s="43"/>
      <c r="C5" s="46" t="s">
        <v>1</v>
      </c>
      <c r="D5" s="46" t="s">
        <v>2</v>
      </c>
      <c r="E5" s="48" t="s">
        <v>3</v>
      </c>
      <c r="F5" s="49"/>
      <c r="G5" s="49"/>
      <c r="H5" s="49"/>
      <c r="I5" s="50"/>
    </row>
    <row r="6" spans="1:9" s="1" customFormat="1" ht="24" customHeight="1" x14ac:dyDescent="0.25">
      <c r="A6" s="44"/>
      <c r="B6" s="45"/>
      <c r="C6" s="47"/>
      <c r="D6" s="47"/>
      <c r="E6" s="2" t="s">
        <v>4</v>
      </c>
      <c r="F6" s="2" t="s">
        <v>5</v>
      </c>
      <c r="G6" s="2" t="s">
        <v>27</v>
      </c>
      <c r="H6" s="2" t="s">
        <v>28</v>
      </c>
      <c r="I6" s="2" t="s">
        <v>29</v>
      </c>
    </row>
    <row r="7" spans="1:9" s="1" customFormat="1" ht="31.5" customHeight="1" x14ac:dyDescent="0.25">
      <c r="A7" s="51" t="s">
        <v>19</v>
      </c>
      <c r="B7" s="52"/>
      <c r="C7" s="57" t="s">
        <v>6</v>
      </c>
      <c r="D7" s="34" t="s">
        <v>7</v>
      </c>
      <c r="E7" s="22">
        <f t="shared" ref="E7:I7" si="0">E12+E17+E22+E27+E32+E38</f>
        <v>6743676.25</v>
      </c>
      <c r="F7" s="22">
        <f t="shared" si="0"/>
        <v>12775789.82</v>
      </c>
      <c r="G7" s="22">
        <f t="shared" si="0"/>
        <v>14330771.84</v>
      </c>
      <c r="H7" s="22">
        <f t="shared" si="0"/>
        <v>9086730</v>
      </c>
      <c r="I7" s="22">
        <f t="shared" si="0"/>
        <v>9086730</v>
      </c>
    </row>
    <row r="8" spans="1:9" s="1" customFormat="1" ht="31.5" customHeight="1" x14ac:dyDescent="0.25">
      <c r="A8" s="53"/>
      <c r="B8" s="54"/>
      <c r="C8" s="58"/>
      <c r="D8" s="34" t="s">
        <v>8</v>
      </c>
      <c r="E8" s="22">
        <f t="shared" ref="E8:I10" si="1">E13+E18+E23+E28+E39</f>
        <v>14607281</v>
      </c>
      <c r="F8" s="22">
        <f t="shared" si="1"/>
        <v>17983632</v>
      </c>
      <c r="G8" s="22">
        <f t="shared" si="1"/>
        <v>1152801.5</v>
      </c>
      <c r="H8" s="22">
        <f t="shared" si="1"/>
        <v>738000</v>
      </c>
      <c r="I8" s="22">
        <f t="shared" si="1"/>
        <v>738000</v>
      </c>
    </row>
    <row r="9" spans="1:9" s="1" customFormat="1" ht="29.25" customHeight="1" x14ac:dyDescent="0.25">
      <c r="A9" s="53"/>
      <c r="B9" s="54"/>
      <c r="C9" s="58"/>
      <c r="D9" s="34" t="s">
        <v>9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1:9" s="1" customFormat="1" ht="15.75" customHeight="1" x14ac:dyDescent="0.25">
      <c r="A10" s="53"/>
      <c r="B10" s="54"/>
      <c r="C10" s="58"/>
      <c r="D10" s="34" t="s">
        <v>10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</row>
    <row r="11" spans="1:9" s="4" customFormat="1" ht="15.75" customHeight="1" x14ac:dyDescent="0.25">
      <c r="A11" s="55"/>
      <c r="B11" s="56"/>
      <c r="C11" s="59"/>
      <c r="D11" s="3" t="s">
        <v>11</v>
      </c>
      <c r="E11" s="23">
        <f>E16+E21+E26+E31+E36+E42</f>
        <v>21350957.25</v>
      </c>
      <c r="F11" s="23">
        <f t="shared" ref="F11:I11" si="2">F16+F21+F26+F31+F36+F42</f>
        <v>30759421.82</v>
      </c>
      <c r="G11" s="23">
        <f t="shared" si="2"/>
        <v>15483573.34</v>
      </c>
      <c r="H11" s="23">
        <f t="shared" si="2"/>
        <v>9824730</v>
      </c>
      <c r="I11" s="23">
        <f t="shared" si="2"/>
        <v>9824730</v>
      </c>
    </row>
    <row r="12" spans="1:9" s="1" customFormat="1" ht="32.25" customHeight="1" x14ac:dyDescent="0.25">
      <c r="A12" s="60" t="s">
        <v>12</v>
      </c>
      <c r="B12" s="61"/>
      <c r="C12" s="57" t="s">
        <v>6</v>
      </c>
      <c r="D12" s="34" t="s">
        <v>7</v>
      </c>
      <c r="E12" s="22">
        <v>3735300</v>
      </c>
      <c r="F12" s="22">
        <v>3738000</v>
      </c>
      <c r="G12" s="22">
        <v>3686730</v>
      </c>
      <c r="H12" s="22">
        <v>3686730</v>
      </c>
      <c r="I12" s="22">
        <v>3686730</v>
      </c>
    </row>
    <row r="13" spans="1:9" s="1" customFormat="1" ht="32.25" customHeight="1" x14ac:dyDescent="0.25">
      <c r="A13" s="62"/>
      <c r="B13" s="63"/>
      <c r="C13" s="58"/>
      <c r="D13" s="34" t="s">
        <v>8</v>
      </c>
      <c r="E13" s="22"/>
      <c r="F13" s="22"/>
      <c r="G13" s="22"/>
      <c r="H13" s="24"/>
      <c r="I13" s="24"/>
    </row>
    <row r="14" spans="1:9" s="1" customFormat="1" ht="30" customHeight="1" x14ac:dyDescent="0.25">
      <c r="A14" s="62"/>
      <c r="B14" s="63"/>
      <c r="C14" s="58"/>
      <c r="D14" s="34" t="s">
        <v>9</v>
      </c>
      <c r="E14" s="22"/>
      <c r="F14" s="22"/>
      <c r="G14" s="22"/>
      <c r="H14" s="24"/>
      <c r="I14" s="24"/>
    </row>
    <row r="15" spans="1:9" s="1" customFormat="1" ht="16.5" customHeight="1" x14ac:dyDescent="0.25">
      <c r="A15" s="62"/>
      <c r="B15" s="63"/>
      <c r="C15" s="58"/>
      <c r="D15" s="34" t="s">
        <v>10</v>
      </c>
      <c r="E15" s="22"/>
      <c r="F15" s="22"/>
      <c r="G15" s="22"/>
      <c r="H15" s="24"/>
      <c r="I15" s="24"/>
    </row>
    <row r="16" spans="1:9" s="1" customFormat="1" ht="15" customHeight="1" x14ac:dyDescent="0.25">
      <c r="A16" s="64"/>
      <c r="B16" s="65"/>
      <c r="C16" s="59"/>
      <c r="D16" s="3" t="s">
        <v>11</v>
      </c>
      <c r="E16" s="23">
        <f t="shared" ref="E16:I16" si="3">SUM(E12:E15)</f>
        <v>3735300</v>
      </c>
      <c r="F16" s="23">
        <f t="shared" si="3"/>
        <v>3738000</v>
      </c>
      <c r="G16" s="23">
        <f t="shared" si="3"/>
        <v>3686730</v>
      </c>
      <c r="H16" s="23">
        <f t="shared" si="3"/>
        <v>3686730</v>
      </c>
      <c r="I16" s="23">
        <f t="shared" si="3"/>
        <v>3686730</v>
      </c>
    </row>
    <row r="17" spans="1:9" s="1" customFormat="1" ht="30.75" customHeight="1" x14ac:dyDescent="0.25">
      <c r="A17" s="60" t="s">
        <v>23</v>
      </c>
      <c r="B17" s="61"/>
      <c r="C17" s="57" t="s">
        <v>6</v>
      </c>
      <c r="D17" s="34" t="s">
        <v>7</v>
      </c>
      <c r="E17" s="22">
        <v>200000</v>
      </c>
      <c r="F17" s="22">
        <v>1840000</v>
      </c>
      <c r="G17" s="22">
        <v>10400000</v>
      </c>
      <c r="H17" s="22">
        <v>5400000</v>
      </c>
      <c r="I17" s="22">
        <v>5400000</v>
      </c>
    </row>
    <row r="18" spans="1:9" s="1" customFormat="1" ht="30.75" customHeight="1" x14ac:dyDescent="0.25">
      <c r="A18" s="62"/>
      <c r="B18" s="63"/>
      <c r="C18" s="58"/>
      <c r="D18" s="34" t="s">
        <v>8</v>
      </c>
      <c r="E18" s="22"/>
      <c r="F18" s="22"/>
      <c r="G18" s="22"/>
      <c r="H18" s="24"/>
      <c r="I18" s="24"/>
    </row>
    <row r="19" spans="1:9" s="1" customFormat="1" ht="30.75" customHeight="1" x14ac:dyDescent="0.25">
      <c r="A19" s="62"/>
      <c r="B19" s="63"/>
      <c r="C19" s="58"/>
      <c r="D19" s="34" t="s">
        <v>9</v>
      </c>
      <c r="E19" s="22"/>
      <c r="F19" s="25"/>
      <c r="G19" s="22"/>
      <c r="H19" s="24"/>
      <c r="I19" s="24"/>
    </row>
    <row r="20" spans="1:9" s="1" customFormat="1" ht="16.5" customHeight="1" x14ac:dyDescent="0.25">
      <c r="A20" s="62"/>
      <c r="B20" s="63"/>
      <c r="C20" s="58"/>
      <c r="D20" s="34" t="s">
        <v>10</v>
      </c>
      <c r="E20" s="22"/>
      <c r="F20" s="25"/>
      <c r="G20" s="22"/>
      <c r="H20" s="24"/>
      <c r="I20" s="24"/>
    </row>
    <row r="21" spans="1:9" s="1" customFormat="1" ht="15" customHeight="1" x14ac:dyDescent="0.25">
      <c r="A21" s="64"/>
      <c r="B21" s="65"/>
      <c r="C21" s="59"/>
      <c r="D21" s="3" t="s">
        <v>11</v>
      </c>
      <c r="E21" s="23">
        <f t="shared" ref="E21:I21" si="4">SUM(E17:E20)</f>
        <v>200000</v>
      </c>
      <c r="F21" s="26">
        <f t="shared" si="4"/>
        <v>1840000</v>
      </c>
      <c r="G21" s="23">
        <f t="shared" si="4"/>
        <v>10400000</v>
      </c>
      <c r="H21" s="23">
        <f t="shared" si="4"/>
        <v>5400000</v>
      </c>
      <c r="I21" s="23">
        <f t="shared" si="4"/>
        <v>5400000</v>
      </c>
    </row>
    <row r="22" spans="1:9" s="1" customFormat="1" ht="30.75" customHeight="1" x14ac:dyDescent="0.25">
      <c r="A22" s="60" t="s">
        <v>22</v>
      </c>
      <c r="B22" s="61"/>
      <c r="C22" s="57" t="s">
        <v>6</v>
      </c>
      <c r="D22" s="34" t="s">
        <v>7</v>
      </c>
      <c r="E22" s="22">
        <v>206563</v>
      </c>
      <c r="F22" s="25">
        <v>300</v>
      </c>
      <c r="G22" s="22">
        <v>300</v>
      </c>
      <c r="H22" s="22">
        <v>0</v>
      </c>
      <c r="I22" s="22">
        <v>0</v>
      </c>
    </row>
    <row r="23" spans="1:9" s="1" customFormat="1" ht="30.75" customHeight="1" x14ac:dyDescent="0.25">
      <c r="A23" s="62"/>
      <c r="B23" s="63"/>
      <c r="C23" s="58"/>
      <c r="D23" s="34" t="s">
        <v>8</v>
      </c>
      <c r="E23" s="22"/>
      <c r="F23" s="25"/>
      <c r="G23" s="22"/>
      <c r="H23" s="24"/>
      <c r="I23" s="24"/>
    </row>
    <row r="24" spans="1:9" s="1" customFormat="1" ht="32.25" customHeight="1" x14ac:dyDescent="0.25">
      <c r="A24" s="62"/>
      <c r="B24" s="63"/>
      <c r="C24" s="58"/>
      <c r="D24" s="34" t="s">
        <v>9</v>
      </c>
      <c r="E24" s="22"/>
      <c r="F24" s="25"/>
      <c r="G24" s="22"/>
      <c r="H24" s="24"/>
      <c r="I24" s="24"/>
    </row>
    <row r="25" spans="1:9" s="1" customFormat="1" ht="19.5" customHeight="1" x14ac:dyDescent="0.25">
      <c r="A25" s="62"/>
      <c r="B25" s="63"/>
      <c r="C25" s="58"/>
      <c r="D25" s="34" t="s">
        <v>10</v>
      </c>
      <c r="E25" s="22"/>
      <c r="F25" s="25"/>
      <c r="G25" s="22"/>
      <c r="H25" s="24"/>
      <c r="I25" s="24"/>
    </row>
    <row r="26" spans="1:9" s="1" customFormat="1" ht="19.5" customHeight="1" x14ac:dyDescent="0.25">
      <c r="A26" s="64"/>
      <c r="B26" s="65"/>
      <c r="C26" s="59"/>
      <c r="D26" s="3" t="s">
        <v>11</v>
      </c>
      <c r="E26" s="23">
        <f t="shared" ref="E26:I26" si="5">SUM(E22:E25)</f>
        <v>206563</v>
      </c>
      <c r="F26" s="26">
        <f t="shared" si="5"/>
        <v>300</v>
      </c>
      <c r="G26" s="23">
        <f t="shared" si="5"/>
        <v>300</v>
      </c>
      <c r="H26" s="23">
        <f t="shared" si="5"/>
        <v>0</v>
      </c>
      <c r="I26" s="23">
        <f t="shared" si="5"/>
        <v>0</v>
      </c>
    </row>
    <row r="27" spans="1:9" s="1" customFormat="1" ht="38.25" customHeight="1" x14ac:dyDescent="0.25">
      <c r="A27" s="60" t="s">
        <v>21</v>
      </c>
      <c r="B27" s="61"/>
      <c r="C27" s="57" t="s">
        <v>6</v>
      </c>
      <c r="D27" s="34" t="s">
        <v>7</v>
      </c>
      <c r="E27" s="22">
        <f>136204.6-12391.35</f>
        <v>123813.25</v>
      </c>
      <c r="F27" s="25">
        <v>126398</v>
      </c>
      <c r="G27" s="22">
        <v>45767.93</v>
      </c>
      <c r="H27" s="22">
        <v>0</v>
      </c>
      <c r="I27" s="22">
        <v>0</v>
      </c>
    </row>
    <row r="28" spans="1:9" s="1" customFormat="1" ht="31.5" customHeight="1" x14ac:dyDescent="0.25">
      <c r="A28" s="62"/>
      <c r="B28" s="63"/>
      <c r="C28" s="58"/>
      <c r="D28" s="34" t="s">
        <v>8</v>
      </c>
      <c r="E28" s="22"/>
      <c r="F28" s="25"/>
      <c r="G28" s="22"/>
      <c r="H28" s="24"/>
      <c r="I28" s="24"/>
    </row>
    <row r="29" spans="1:9" s="1" customFormat="1" ht="30.75" customHeight="1" x14ac:dyDescent="0.25">
      <c r="A29" s="62"/>
      <c r="B29" s="63"/>
      <c r="C29" s="58"/>
      <c r="D29" s="34" t="s">
        <v>9</v>
      </c>
      <c r="E29" s="22"/>
      <c r="F29" s="25"/>
      <c r="G29" s="22"/>
      <c r="H29" s="24"/>
      <c r="I29" s="24"/>
    </row>
    <row r="30" spans="1:9" s="1" customFormat="1" ht="26.25" customHeight="1" x14ac:dyDescent="0.25">
      <c r="A30" s="62"/>
      <c r="B30" s="63"/>
      <c r="C30" s="58"/>
      <c r="D30" s="34" t="s">
        <v>10</v>
      </c>
      <c r="E30" s="22"/>
      <c r="F30" s="25"/>
      <c r="G30" s="22"/>
      <c r="H30" s="24"/>
      <c r="I30" s="24"/>
    </row>
    <row r="31" spans="1:9" s="1" customFormat="1" ht="38.25" customHeight="1" x14ac:dyDescent="0.25">
      <c r="A31" s="64"/>
      <c r="B31" s="65"/>
      <c r="C31" s="59"/>
      <c r="D31" s="3" t="s">
        <v>11</v>
      </c>
      <c r="E31" s="23">
        <f t="shared" ref="E31:I31" si="6">SUM(E27:E30)</f>
        <v>123813.25</v>
      </c>
      <c r="F31" s="26">
        <f t="shared" si="6"/>
        <v>126398</v>
      </c>
      <c r="G31" s="23">
        <f t="shared" si="6"/>
        <v>45767.93</v>
      </c>
      <c r="H31" s="23">
        <f t="shared" si="6"/>
        <v>0</v>
      </c>
      <c r="I31" s="23">
        <f t="shared" si="6"/>
        <v>0</v>
      </c>
    </row>
    <row r="32" spans="1:9" s="1" customFormat="1" ht="60.75" customHeight="1" x14ac:dyDescent="0.25">
      <c r="A32" s="60" t="s">
        <v>25</v>
      </c>
      <c r="B32" s="61"/>
      <c r="C32" s="57" t="s">
        <v>6</v>
      </c>
      <c r="D32" s="34" t="s">
        <v>7</v>
      </c>
      <c r="E32" s="22">
        <v>2478000</v>
      </c>
      <c r="F32" s="25">
        <v>7071091.8200000003</v>
      </c>
      <c r="G32" s="22">
        <v>197973.91</v>
      </c>
      <c r="H32" s="22">
        <v>0</v>
      </c>
      <c r="I32" s="22">
        <v>0</v>
      </c>
    </row>
    <row r="33" spans="1:9" s="1" customFormat="1" ht="60.75" customHeight="1" x14ac:dyDescent="0.25">
      <c r="A33" s="62"/>
      <c r="B33" s="63"/>
      <c r="C33" s="58"/>
      <c r="D33" s="34" t="s">
        <v>8</v>
      </c>
      <c r="E33" s="22"/>
      <c r="F33" s="25"/>
      <c r="G33" s="22"/>
      <c r="H33" s="24"/>
      <c r="I33" s="24"/>
    </row>
    <row r="34" spans="1:9" s="1" customFormat="1" ht="60.75" customHeight="1" x14ac:dyDescent="0.25">
      <c r="A34" s="62"/>
      <c r="B34" s="63"/>
      <c r="C34" s="58"/>
      <c r="D34" s="34" t="s">
        <v>9</v>
      </c>
      <c r="E34" s="22"/>
      <c r="F34" s="25"/>
      <c r="G34" s="22"/>
      <c r="H34" s="24"/>
      <c r="I34" s="24"/>
    </row>
    <row r="35" spans="1:9" s="1" customFormat="1" ht="60.75" customHeight="1" x14ac:dyDescent="0.25">
      <c r="A35" s="62"/>
      <c r="B35" s="63"/>
      <c r="C35" s="58"/>
      <c r="D35" s="34" t="s">
        <v>10</v>
      </c>
      <c r="E35" s="22"/>
      <c r="F35" s="25"/>
      <c r="G35" s="22"/>
      <c r="H35" s="24"/>
      <c r="I35" s="24"/>
    </row>
    <row r="36" spans="1:9" s="1" customFormat="1" ht="60.75" customHeight="1" x14ac:dyDescent="0.25">
      <c r="A36" s="64"/>
      <c r="B36" s="65"/>
      <c r="C36" s="59"/>
      <c r="D36" s="3" t="s">
        <v>11</v>
      </c>
      <c r="E36" s="23">
        <f t="shared" ref="E36:I36" si="7">SUM(E32:E35)</f>
        <v>2478000</v>
      </c>
      <c r="F36" s="26">
        <f t="shared" si="7"/>
        <v>7071091.8200000003</v>
      </c>
      <c r="G36" s="23">
        <f t="shared" si="7"/>
        <v>197973.91</v>
      </c>
      <c r="H36" s="23">
        <f t="shared" si="7"/>
        <v>0</v>
      </c>
      <c r="I36" s="23">
        <f t="shared" si="7"/>
        <v>0</v>
      </c>
    </row>
    <row r="37" spans="1:9" s="1" customFormat="1" ht="19.5" hidden="1" customHeight="1" x14ac:dyDescent="0.25">
      <c r="A37" s="31"/>
      <c r="B37" s="32"/>
      <c r="C37" s="33"/>
      <c r="D37" s="3"/>
      <c r="E37" s="23"/>
      <c r="F37" s="26"/>
      <c r="G37" s="22"/>
      <c r="H37" s="24"/>
      <c r="I37" s="24"/>
    </row>
    <row r="38" spans="1:9" s="1" customFormat="1" ht="30.75" customHeight="1" x14ac:dyDescent="0.25">
      <c r="A38" s="60" t="s">
        <v>13</v>
      </c>
      <c r="B38" s="61"/>
      <c r="C38" s="57" t="s">
        <v>6</v>
      </c>
      <c r="D38" s="34" t="s">
        <v>7</v>
      </c>
      <c r="E38" s="22"/>
      <c r="F38" s="25"/>
      <c r="G38" s="22"/>
      <c r="H38" s="24"/>
      <c r="I38" s="24"/>
    </row>
    <row r="39" spans="1:9" s="1" customFormat="1" ht="30.75" customHeight="1" x14ac:dyDescent="0.25">
      <c r="A39" s="62"/>
      <c r="B39" s="63"/>
      <c r="C39" s="58"/>
      <c r="D39" s="34" t="s">
        <v>8</v>
      </c>
      <c r="E39" s="22">
        <f t="shared" ref="E39:I39" si="8">E44+E49+E54+E59+E69</f>
        <v>14607281</v>
      </c>
      <c r="F39" s="25">
        <f t="shared" si="8"/>
        <v>17983632</v>
      </c>
      <c r="G39" s="22">
        <f t="shared" si="8"/>
        <v>1152801.5</v>
      </c>
      <c r="H39" s="22">
        <f t="shared" si="8"/>
        <v>738000</v>
      </c>
      <c r="I39" s="22">
        <f t="shared" si="8"/>
        <v>738000</v>
      </c>
    </row>
    <row r="40" spans="1:9" s="1" customFormat="1" ht="16.5" customHeight="1" x14ac:dyDescent="0.25">
      <c r="A40" s="62"/>
      <c r="B40" s="63"/>
      <c r="C40" s="58"/>
      <c r="D40" s="34" t="s">
        <v>9</v>
      </c>
      <c r="E40" s="22"/>
      <c r="F40" s="25"/>
      <c r="G40" s="22"/>
      <c r="H40" s="22"/>
      <c r="I40" s="22"/>
    </row>
    <row r="41" spans="1:9" s="1" customFormat="1" ht="16.5" customHeight="1" x14ac:dyDescent="0.25">
      <c r="A41" s="62"/>
      <c r="B41" s="63"/>
      <c r="C41" s="58"/>
      <c r="D41" s="34" t="s">
        <v>10</v>
      </c>
      <c r="E41" s="22"/>
      <c r="F41" s="25"/>
      <c r="G41" s="22"/>
      <c r="H41" s="22"/>
      <c r="I41" s="22"/>
    </row>
    <row r="42" spans="1:9" s="1" customFormat="1" ht="18.75" customHeight="1" x14ac:dyDescent="0.25">
      <c r="A42" s="64"/>
      <c r="B42" s="65"/>
      <c r="C42" s="59"/>
      <c r="D42" s="3" t="s">
        <v>11</v>
      </c>
      <c r="E42" s="23">
        <f t="shared" ref="E42:F42" si="9">SUM(E38:E41)</f>
        <v>14607281</v>
      </c>
      <c r="F42" s="26">
        <f t="shared" si="9"/>
        <v>17983632</v>
      </c>
      <c r="G42" s="23">
        <f t="shared" ref="G42:I42" si="10">SUM(G38:G41)</f>
        <v>1152801.5</v>
      </c>
      <c r="H42" s="23">
        <f t="shared" si="10"/>
        <v>738000</v>
      </c>
      <c r="I42" s="23">
        <f t="shared" si="10"/>
        <v>738000</v>
      </c>
    </row>
    <row r="43" spans="1:9" s="1" customFormat="1" ht="30.75" customHeight="1" x14ac:dyDescent="0.25">
      <c r="A43" s="60" t="s">
        <v>24</v>
      </c>
      <c r="B43" s="61"/>
      <c r="C43" s="66" t="s">
        <v>6</v>
      </c>
      <c r="D43" s="34" t="s">
        <v>7</v>
      </c>
      <c r="E43" s="22"/>
      <c r="F43" s="25"/>
      <c r="G43" s="22"/>
      <c r="H43" s="24"/>
      <c r="I43" s="24"/>
    </row>
    <row r="44" spans="1:9" s="1" customFormat="1" ht="30.75" customHeight="1" x14ac:dyDescent="0.25">
      <c r="A44" s="62"/>
      <c r="B44" s="63"/>
      <c r="C44" s="67"/>
      <c r="D44" s="34" t="s">
        <v>8</v>
      </c>
      <c r="E44" s="22">
        <v>200</v>
      </c>
      <c r="F44" s="25">
        <v>200</v>
      </c>
      <c r="G44" s="22">
        <v>0</v>
      </c>
      <c r="H44" s="22">
        <v>0</v>
      </c>
      <c r="I44" s="22">
        <v>0</v>
      </c>
    </row>
    <row r="45" spans="1:9" s="1" customFormat="1" ht="29.25" customHeight="1" x14ac:dyDescent="0.25">
      <c r="A45" s="62"/>
      <c r="B45" s="63"/>
      <c r="C45" s="67"/>
      <c r="D45" s="34" t="s">
        <v>9</v>
      </c>
      <c r="E45" s="22"/>
      <c r="F45" s="25"/>
      <c r="G45" s="22"/>
      <c r="H45" s="22"/>
      <c r="I45" s="22"/>
    </row>
    <row r="46" spans="1:9" s="1" customFormat="1" ht="16.5" customHeight="1" x14ac:dyDescent="0.25">
      <c r="A46" s="62"/>
      <c r="B46" s="63"/>
      <c r="C46" s="67"/>
      <c r="D46" s="34" t="s">
        <v>10</v>
      </c>
      <c r="E46" s="22"/>
      <c r="F46" s="25"/>
      <c r="G46" s="22"/>
      <c r="H46" s="22"/>
      <c r="I46" s="22"/>
    </row>
    <row r="47" spans="1:9" s="1" customFormat="1" ht="27" customHeight="1" x14ac:dyDescent="0.25">
      <c r="A47" s="64"/>
      <c r="B47" s="65"/>
      <c r="C47" s="68"/>
      <c r="D47" s="3" t="s">
        <v>11</v>
      </c>
      <c r="E47" s="23">
        <f t="shared" ref="E47:I47" si="11">SUM(E43:E46)</f>
        <v>200</v>
      </c>
      <c r="F47" s="26">
        <f t="shared" si="11"/>
        <v>200</v>
      </c>
      <c r="G47" s="23">
        <f t="shared" si="11"/>
        <v>0</v>
      </c>
      <c r="H47" s="23">
        <f t="shared" si="11"/>
        <v>0</v>
      </c>
      <c r="I47" s="23">
        <f t="shared" si="11"/>
        <v>0</v>
      </c>
    </row>
    <row r="48" spans="1:9" s="1" customFormat="1" ht="30.75" customHeight="1" x14ac:dyDescent="0.25">
      <c r="A48" s="69" t="s">
        <v>14</v>
      </c>
      <c r="B48" s="70"/>
      <c r="C48" s="57" t="s">
        <v>6</v>
      </c>
      <c r="D48" s="34" t="s">
        <v>7</v>
      </c>
      <c r="E48" s="22"/>
      <c r="F48" s="25"/>
      <c r="G48" s="22"/>
      <c r="H48" s="24"/>
      <c r="I48" s="24"/>
    </row>
    <row r="49" spans="1:9" s="1" customFormat="1" ht="30.75" customHeight="1" x14ac:dyDescent="0.25">
      <c r="A49" s="71"/>
      <c r="B49" s="72"/>
      <c r="C49" s="58"/>
      <c r="D49" s="34" t="s">
        <v>8</v>
      </c>
      <c r="E49" s="22">
        <f>800617-74105+80719</f>
        <v>807231</v>
      </c>
      <c r="F49" s="25">
        <v>845392</v>
      </c>
      <c r="G49" s="22">
        <v>414801.5</v>
      </c>
      <c r="H49" s="22">
        <v>0</v>
      </c>
      <c r="I49" s="22">
        <v>0</v>
      </c>
    </row>
    <row r="50" spans="1:9" s="1" customFormat="1" ht="30" customHeight="1" x14ac:dyDescent="0.25">
      <c r="A50" s="71"/>
      <c r="B50" s="72"/>
      <c r="C50" s="58"/>
      <c r="D50" s="34" t="s">
        <v>9</v>
      </c>
      <c r="E50" s="22"/>
      <c r="F50" s="25"/>
      <c r="G50" s="22"/>
      <c r="H50" s="24"/>
      <c r="I50" s="24"/>
    </row>
    <row r="51" spans="1:9" s="1" customFormat="1" ht="16.5" customHeight="1" x14ac:dyDescent="0.25">
      <c r="A51" s="71"/>
      <c r="B51" s="72"/>
      <c r="C51" s="58"/>
      <c r="D51" s="34" t="s">
        <v>10</v>
      </c>
      <c r="E51" s="22"/>
      <c r="F51" s="25"/>
      <c r="G51" s="22"/>
      <c r="H51" s="24"/>
      <c r="I51" s="24"/>
    </row>
    <row r="52" spans="1:9" s="1" customFormat="1" ht="17.25" customHeight="1" x14ac:dyDescent="0.25">
      <c r="A52" s="73"/>
      <c r="B52" s="74"/>
      <c r="C52" s="59"/>
      <c r="D52" s="3" t="s">
        <v>11</v>
      </c>
      <c r="E52" s="23">
        <f t="shared" ref="E52:I52" si="12">SUM(E48:E51)</f>
        <v>807231</v>
      </c>
      <c r="F52" s="26">
        <f t="shared" si="12"/>
        <v>845392</v>
      </c>
      <c r="G52" s="23">
        <f t="shared" si="12"/>
        <v>414801.5</v>
      </c>
      <c r="H52" s="23">
        <f t="shared" si="12"/>
        <v>0</v>
      </c>
      <c r="I52" s="23">
        <f t="shared" si="12"/>
        <v>0</v>
      </c>
    </row>
    <row r="53" spans="1:9" s="1" customFormat="1" ht="30.75" customHeight="1" x14ac:dyDescent="0.25">
      <c r="A53" s="69" t="s">
        <v>15</v>
      </c>
      <c r="B53" s="70"/>
      <c r="C53" s="57" t="s">
        <v>6</v>
      </c>
      <c r="D53" s="34" t="s">
        <v>7</v>
      </c>
      <c r="E53" s="22"/>
      <c r="F53" s="25"/>
      <c r="G53" s="22"/>
      <c r="H53" s="24"/>
      <c r="I53" s="24"/>
    </row>
    <row r="54" spans="1:9" s="1" customFormat="1" ht="30.75" customHeight="1" x14ac:dyDescent="0.25">
      <c r="A54" s="71"/>
      <c r="B54" s="72"/>
      <c r="C54" s="58"/>
      <c r="D54" s="34" t="s">
        <v>8</v>
      </c>
      <c r="E54" s="22">
        <f>95400-7950-15900</f>
        <v>71550</v>
      </c>
      <c r="F54" s="25">
        <v>89040</v>
      </c>
      <c r="G54" s="27"/>
      <c r="H54" s="24"/>
      <c r="I54" s="24"/>
    </row>
    <row r="55" spans="1:9" s="1" customFormat="1" ht="16.5" customHeight="1" x14ac:dyDescent="0.25">
      <c r="A55" s="71"/>
      <c r="B55" s="72"/>
      <c r="C55" s="58"/>
      <c r="D55" s="34" t="s">
        <v>9</v>
      </c>
      <c r="E55" s="22"/>
      <c r="F55" s="25"/>
      <c r="G55" s="22"/>
      <c r="H55" s="24"/>
      <c r="I55" s="24"/>
    </row>
    <row r="56" spans="1:9" s="1" customFormat="1" ht="16.5" customHeight="1" x14ac:dyDescent="0.25">
      <c r="A56" s="71"/>
      <c r="B56" s="72"/>
      <c r="C56" s="58"/>
      <c r="D56" s="34" t="s">
        <v>10</v>
      </c>
      <c r="E56" s="22"/>
      <c r="F56" s="25"/>
      <c r="G56" s="22"/>
      <c r="H56" s="24"/>
      <c r="I56" s="24"/>
    </row>
    <row r="57" spans="1:9" s="1" customFormat="1" ht="27.75" customHeight="1" x14ac:dyDescent="0.25">
      <c r="A57" s="73"/>
      <c r="B57" s="74"/>
      <c r="C57" s="59"/>
      <c r="D57" s="3" t="s">
        <v>11</v>
      </c>
      <c r="E57" s="23">
        <f t="shared" ref="E57:F57" si="13">SUM(E53:E56)</f>
        <v>71550</v>
      </c>
      <c r="F57" s="26">
        <f t="shared" si="13"/>
        <v>89040</v>
      </c>
      <c r="G57" s="22"/>
      <c r="H57" s="24"/>
      <c r="I57" s="24"/>
    </row>
    <row r="58" spans="1:9" s="1" customFormat="1" ht="30.75" customHeight="1" x14ac:dyDescent="0.25">
      <c r="A58" s="69" t="s">
        <v>16</v>
      </c>
      <c r="B58" s="70"/>
      <c r="C58" s="57" t="s">
        <v>6</v>
      </c>
      <c r="D58" s="34" t="s">
        <v>7</v>
      </c>
      <c r="E58" s="22"/>
      <c r="F58" s="25"/>
      <c r="G58" s="22"/>
      <c r="H58" s="24"/>
      <c r="I58" s="24"/>
    </row>
    <row r="59" spans="1:9" s="1" customFormat="1" ht="30.75" customHeight="1" x14ac:dyDescent="0.25">
      <c r="A59" s="71"/>
      <c r="B59" s="72"/>
      <c r="C59" s="58"/>
      <c r="D59" s="34" t="s">
        <v>8</v>
      </c>
      <c r="E59" s="22">
        <v>5882000</v>
      </c>
      <c r="F59" s="25">
        <v>5886000</v>
      </c>
      <c r="G59" s="22">
        <v>738000</v>
      </c>
      <c r="H59" s="22">
        <v>738000</v>
      </c>
      <c r="I59" s="22">
        <v>738000</v>
      </c>
    </row>
    <row r="60" spans="1:9" s="1" customFormat="1" ht="33" customHeight="1" x14ac:dyDescent="0.25">
      <c r="A60" s="71"/>
      <c r="B60" s="72"/>
      <c r="C60" s="58"/>
      <c r="D60" s="34" t="s">
        <v>9</v>
      </c>
      <c r="E60" s="22"/>
      <c r="F60" s="25"/>
      <c r="G60" s="22"/>
      <c r="H60" s="24"/>
      <c r="I60" s="24"/>
    </row>
    <row r="61" spans="1:9" s="1" customFormat="1" ht="16.5" customHeight="1" x14ac:dyDescent="0.25">
      <c r="A61" s="71"/>
      <c r="B61" s="72"/>
      <c r="C61" s="58"/>
      <c r="D61" s="34" t="s">
        <v>10</v>
      </c>
      <c r="E61" s="22"/>
      <c r="F61" s="25"/>
      <c r="G61" s="22"/>
      <c r="H61" s="24"/>
      <c r="I61" s="24"/>
    </row>
    <row r="62" spans="1:9" s="1" customFormat="1" ht="19.5" customHeight="1" x14ac:dyDescent="0.25">
      <c r="A62" s="73"/>
      <c r="B62" s="74"/>
      <c r="C62" s="59"/>
      <c r="D62" s="3" t="s">
        <v>11</v>
      </c>
      <c r="E62" s="23">
        <f t="shared" ref="E62:I62" si="14">SUM(E58:E61)</f>
        <v>5882000</v>
      </c>
      <c r="F62" s="26">
        <f t="shared" si="14"/>
        <v>5886000</v>
      </c>
      <c r="G62" s="23">
        <f t="shared" si="14"/>
        <v>738000</v>
      </c>
      <c r="H62" s="23">
        <f t="shared" si="14"/>
        <v>738000</v>
      </c>
      <c r="I62" s="23">
        <f t="shared" si="14"/>
        <v>738000</v>
      </c>
    </row>
    <row r="63" spans="1:9" s="1" customFormat="1" ht="19.5" hidden="1" customHeight="1" x14ac:dyDescent="0.25">
      <c r="A63" s="35"/>
      <c r="B63" s="36"/>
      <c r="C63" s="33"/>
      <c r="D63" s="3"/>
      <c r="E63" s="23"/>
      <c r="F63" s="26"/>
      <c r="G63" s="22"/>
      <c r="H63" s="24"/>
      <c r="I63" s="24"/>
    </row>
    <row r="64" spans="1:9" s="1" customFormat="1" ht="19.5" hidden="1" customHeight="1" x14ac:dyDescent="0.25">
      <c r="A64" s="35"/>
      <c r="B64" s="36"/>
      <c r="C64" s="33"/>
      <c r="D64" s="3"/>
      <c r="E64" s="23"/>
      <c r="F64" s="26"/>
      <c r="G64" s="22"/>
      <c r="H64" s="24"/>
      <c r="I64" s="24"/>
    </row>
    <row r="65" spans="1:9" s="1" customFormat="1" ht="19.5" hidden="1" customHeight="1" x14ac:dyDescent="0.25">
      <c r="A65" s="35"/>
      <c r="B65" s="36"/>
      <c r="C65" s="33"/>
      <c r="D65" s="3"/>
      <c r="E65" s="23"/>
      <c r="F65" s="26"/>
      <c r="G65" s="22"/>
      <c r="H65" s="24"/>
      <c r="I65" s="24"/>
    </row>
    <row r="66" spans="1:9" s="1" customFormat="1" ht="19.5" hidden="1" customHeight="1" x14ac:dyDescent="0.25">
      <c r="A66" s="35"/>
      <c r="B66" s="36"/>
      <c r="C66" s="33"/>
      <c r="D66" s="3"/>
      <c r="E66" s="23"/>
      <c r="F66" s="26"/>
      <c r="G66" s="22"/>
      <c r="H66" s="24"/>
      <c r="I66" s="24"/>
    </row>
    <row r="67" spans="1:9" s="1" customFormat="1" ht="19.5" hidden="1" customHeight="1" x14ac:dyDescent="0.25">
      <c r="A67" s="35"/>
      <c r="B67" s="36"/>
      <c r="C67" s="33"/>
      <c r="D67" s="3"/>
      <c r="E67" s="23"/>
      <c r="F67" s="26"/>
      <c r="G67" s="22"/>
      <c r="H67" s="24"/>
      <c r="I67" s="24"/>
    </row>
    <row r="68" spans="1:9" s="1" customFormat="1" ht="30.75" customHeight="1" x14ac:dyDescent="0.25">
      <c r="A68" s="60" t="s">
        <v>17</v>
      </c>
      <c r="B68" s="61"/>
      <c r="C68" s="57" t="s">
        <v>6</v>
      </c>
      <c r="D68" s="34" t="s">
        <v>7</v>
      </c>
      <c r="E68" s="22"/>
      <c r="F68" s="25"/>
      <c r="G68" s="22"/>
      <c r="H68" s="24"/>
      <c r="I68" s="24"/>
    </row>
    <row r="69" spans="1:9" s="1" customFormat="1" ht="30.75" customHeight="1" x14ac:dyDescent="0.25">
      <c r="A69" s="62"/>
      <c r="B69" s="63"/>
      <c r="C69" s="58"/>
      <c r="D69" s="34" t="s">
        <v>8</v>
      </c>
      <c r="E69" s="22">
        <f>8607000-860700+100000</f>
        <v>7846300</v>
      </c>
      <c r="F69" s="25">
        <v>11163000</v>
      </c>
      <c r="G69" s="22"/>
      <c r="H69" s="24"/>
      <c r="I69" s="24"/>
    </row>
    <row r="70" spans="1:9" s="1" customFormat="1" ht="29.25" customHeight="1" x14ac:dyDescent="0.25">
      <c r="A70" s="62"/>
      <c r="B70" s="63"/>
      <c r="C70" s="58"/>
      <c r="D70" s="34" t="s">
        <v>9</v>
      </c>
      <c r="E70" s="22"/>
      <c r="F70" s="25"/>
      <c r="G70" s="22"/>
      <c r="H70" s="24"/>
      <c r="I70" s="24"/>
    </row>
    <row r="71" spans="1:9" s="1" customFormat="1" ht="15.75" customHeight="1" x14ac:dyDescent="0.25">
      <c r="A71" s="62"/>
      <c r="B71" s="63"/>
      <c r="C71" s="58"/>
      <c r="D71" s="34" t="s">
        <v>10</v>
      </c>
      <c r="E71" s="22"/>
      <c r="F71" s="25"/>
      <c r="G71" s="22"/>
      <c r="H71" s="24"/>
      <c r="I71" s="24"/>
    </row>
    <row r="72" spans="1:9" s="1" customFormat="1" ht="22.5" customHeight="1" x14ac:dyDescent="0.25">
      <c r="A72" s="64"/>
      <c r="B72" s="65"/>
      <c r="C72" s="59"/>
      <c r="D72" s="3" t="s">
        <v>11</v>
      </c>
      <c r="E72" s="23">
        <f t="shared" ref="E72:F72" si="15">SUM(E68:E71)</f>
        <v>7846300</v>
      </c>
      <c r="F72" s="26">
        <f t="shared" si="15"/>
        <v>11163000</v>
      </c>
      <c r="G72" s="22"/>
      <c r="H72" s="24"/>
      <c r="I72" s="24"/>
    </row>
    <row r="73" spans="1:9" s="4" customFormat="1" ht="18.75" hidden="1" customHeight="1" x14ac:dyDescent="0.25">
      <c r="A73" s="5"/>
      <c r="B73" s="5" t="s">
        <v>18</v>
      </c>
      <c r="C73" s="5"/>
      <c r="D73" s="5"/>
      <c r="E73" s="23">
        <f>E12+E38</f>
        <v>3735300</v>
      </c>
      <c r="F73" s="23">
        <f>F12+F38</f>
        <v>3738000</v>
      </c>
      <c r="G73" s="28"/>
      <c r="H73" s="29"/>
      <c r="I73" s="29"/>
    </row>
    <row r="74" spans="1:9" hidden="1" x14ac:dyDescent="0.25">
      <c r="E74" s="30">
        <v>24146721</v>
      </c>
      <c r="F74" s="30">
        <v>20781091</v>
      </c>
    </row>
    <row r="76" spans="1:9" x14ac:dyDescent="0.25">
      <c r="E76" s="21"/>
      <c r="F76" s="21"/>
    </row>
  </sheetData>
  <mergeCells count="31">
    <mergeCell ref="E1:I1"/>
    <mergeCell ref="E2:I2"/>
    <mergeCell ref="B3:I3"/>
    <mergeCell ref="A5:B6"/>
    <mergeCell ref="C5:C6"/>
    <mergeCell ref="D5:D6"/>
    <mergeCell ref="E5:I5"/>
    <mergeCell ref="A7:B11"/>
    <mergeCell ref="C7:C11"/>
    <mergeCell ref="A12:B16"/>
    <mergeCell ref="C12:C16"/>
    <mergeCell ref="A17:B21"/>
    <mergeCell ref="C17:C21"/>
    <mergeCell ref="A22:B26"/>
    <mergeCell ref="C22:C26"/>
    <mergeCell ref="A27:B31"/>
    <mergeCell ref="C27:C31"/>
    <mergeCell ref="A32:B36"/>
    <mergeCell ref="C32:C36"/>
    <mergeCell ref="A38:B42"/>
    <mergeCell ref="C38:C42"/>
    <mergeCell ref="A43:B47"/>
    <mergeCell ref="C43:C47"/>
    <mergeCell ref="A48:B52"/>
    <mergeCell ref="C48:C52"/>
    <mergeCell ref="A53:B57"/>
    <mergeCell ref="C53:C57"/>
    <mergeCell ref="A58:B62"/>
    <mergeCell ref="C58:C62"/>
    <mergeCell ref="A68:B72"/>
    <mergeCell ref="C68:C72"/>
  </mergeCells>
  <pageMargins left="0.11811023622047245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Изменения 2017</vt:lpstr>
      <vt:lpstr>2015-2019 утв.на 2017 первонач.</vt:lpstr>
      <vt:lpstr>2015-2019 с изм.февр.</vt:lpstr>
      <vt:lpstr>2015-2019 с изм.май</vt:lpstr>
      <vt:lpstr>'2015-2019 с изм.май'!Заголовки_для_печати</vt:lpstr>
      <vt:lpstr>'2015-2019 утв.на 2017 первонач.'!Заголовки_для_печати</vt:lpstr>
      <vt:lpstr>'Изменения 2017'!Заголовки_для_печати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2017-05-29T11:02:02Z</dcterms:modified>
</cp:coreProperties>
</file>